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\\192.168.10.125\本部　保育部\☆13. 採用関係\2021年度\養成学校関係\鬼ヶ原作業\"/>
    </mc:Choice>
  </mc:AlternateContent>
  <xr:revisionPtr revIDLastSave="0" documentId="13_ncr:1_{8C27F3F4-949B-4E8F-8C3E-A12C029250B2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纏め表" sheetId="5" r:id="rId1"/>
    <sheet name="員数サマリ" sheetId="18" r:id="rId2"/>
    <sheet name="職員配置表" sheetId="25" r:id="rId3"/>
    <sheet name="職員配置（担当無）" sheetId="26" r:id="rId4"/>
    <sheet name="職員配置 1014付" sheetId="24" state="hidden" r:id="rId5"/>
    <sheet name="纏め表計算用" sheetId="2" state="hidden" r:id="rId6"/>
    <sheet name="入社年月日ふりがな" sheetId="1" state="hidden" r:id="rId7"/>
    <sheet name="職務担当" sheetId="3" state="hidden" r:id="rId8"/>
  </sheets>
  <definedNames>
    <definedName name="_xlnm._FilterDatabase" localSheetId="4" hidden="1">'職員配置 1014付'!$G$8:$CQ$58</definedName>
    <definedName name="_xlnm._FilterDatabase" localSheetId="3" hidden="1">'職員配置（担当無）'!$A$2:$J$54</definedName>
    <definedName name="_xlnm._FilterDatabase" localSheetId="2" hidden="1">職員配置表!$A$3:$J$55</definedName>
    <definedName name="_xlnm._FilterDatabase" localSheetId="7" hidden="1">職務担当!$A$1:$G$522</definedName>
    <definedName name="_xlnm._FilterDatabase" localSheetId="0" hidden="1">纏め表!$A$1:$V$429</definedName>
    <definedName name="_xlnm._FilterDatabase" localSheetId="5" hidden="1">纏め表計算用!$A$1:$S$432</definedName>
    <definedName name="_xlnm._FilterDatabase" localSheetId="6" hidden="1">入社年月日ふりがな!$A$1:$R$500</definedName>
    <definedName name="_xlnm.Print_Area" localSheetId="4">'職員配置 1014付'!$A$7:$DC$101</definedName>
    <definedName name="_xlnm.Print_Area" localSheetId="3">'職員配置（担当無）'!$A$1:$DK$55</definedName>
    <definedName name="_xlnm.Print_Area" localSheetId="2">職員配置表!$A$2:$DK$56</definedName>
    <definedName name="_xlnm.Print_Titles" localSheetId="4">'職員配置 1014付'!$G:$G</definedName>
    <definedName name="_xlnm.Print_Titles" localSheetId="3">'職員配置（担当無）'!$A:$A</definedName>
    <definedName name="_xlnm.Print_Titles" localSheetId="2">職員配置表!$A:$A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26" l="1"/>
  <c r="D29" i="26" s="1"/>
  <c r="B34" i="26"/>
  <c r="D34" i="26" s="1"/>
  <c r="C34" i="26"/>
  <c r="B40" i="26"/>
  <c r="C40" i="26"/>
  <c r="D40" i="26" s="1"/>
  <c r="B45" i="26"/>
  <c r="C45" i="26"/>
  <c r="B47" i="26"/>
  <c r="C47" i="26"/>
  <c r="B50" i="26"/>
  <c r="D50" i="26" s="1"/>
  <c r="DI53" i="26"/>
  <c r="CZ53" i="26"/>
  <c r="DK52" i="26"/>
  <c r="DB52" i="26"/>
  <c r="CS52" i="26"/>
  <c r="CJ52" i="26"/>
  <c r="CA52" i="26"/>
  <c r="BR52" i="26"/>
  <c r="BI52" i="26"/>
  <c r="AZ52" i="26"/>
  <c r="AQ52" i="26"/>
  <c r="AH52" i="26"/>
  <c r="Y52" i="26"/>
  <c r="P52" i="26"/>
  <c r="F52" i="26"/>
  <c r="DJ50" i="26"/>
  <c r="DK50" i="26" s="1"/>
  <c r="DH50" i="26"/>
  <c r="DG50" i="26"/>
  <c r="CY50" i="26"/>
  <c r="CX50" i="26"/>
  <c r="CP50" i="26"/>
  <c r="CO50" i="26"/>
  <c r="CQ50" i="26" s="1"/>
  <c r="CG50" i="26"/>
  <c r="CF50" i="26"/>
  <c r="BX50" i="26"/>
  <c r="BW50" i="26"/>
  <c r="BO50" i="26"/>
  <c r="BN50" i="26"/>
  <c r="BF50" i="26"/>
  <c r="BE50" i="26"/>
  <c r="AW50" i="26"/>
  <c r="AV50" i="26"/>
  <c r="AN50" i="26"/>
  <c r="AM50" i="26"/>
  <c r="AE50" i="26"/>
  <c r="AD50" i="26"/>
  <c r="V50" i="26"/>
  <c r="U50" i="26"/>
  <c r="M50" i="26"/>
  <c r="L50" i="26"/>
  <c r="DJ47" i="26"/>
  <c r="DK47" i="26" s="1"/>
  <c r="DH47" i="26"/>
  <c r="DG47" i="26"/>
  <c r="CY47" i="26"/>
  <c r="CX47" i="26"/>
  <c r="CP47" i="26"/>
  <c r="CO47" i="26"/>
  <c r="CG47" i="26"/>
  <c r="CF47" i="26"/>
  <c r="BX47" i="26"/>
  <c r="BW47" i="26"/>
  <c r="BO47" i="26"/>
  <c r="BN47" i="26"/>
  <c r="BF47" i="26"/>
  <c r="BE47" i="26"/>
  <c r="AW47" i="26"/>
  <c r="AV47" i="26"/>
  <c r="AN47" i="26"/>
  <c r="AM47" i="26"/>
  <c r="AE47" i="26"/>
  <c r="AD47" i="26"/>
  <c r="V47" i="26"/>
  <c r="U47" i="26"/>
  <c r="M47" i="26"/>
  <c r="L47" i="26"/>
  <c r="DJ45" i="26"/>
  <c r="DK45" i="26" s="1"/>
  <c r="DH45" i="26"/>
  <c r="DG45" i="26"/>
  <c r="CY45" i="26"/>
  <c r="CX45" i="26"/>
  <c r="CP45" i="26"/>
  <c r="CO45" i="26"/>
  <c r="CQ45" i="26" s="1"/>
  <c r="CG45" i="26"/>
  <c r="CF45" i="26"/>
  <c r="BX45" i="26"/>
  <c r="BW45" i="26"/>
  <c r="BY45" i="26" s="1"/>
  <c r="BO45" i="26"/>
  <c r="BN45" i="26"/>
  <c r="BF45" i="26"/>
  <c r="BE45" i="26"/>
  <c r="BG45" i="26" s="1"/>
  <c r="AW45" i="26"/>
  <c r="AV45" i="26"/>
  <c r="AN45" i="26"/>
  <c r="AM45" i="26"/>
  <c r="AO45" i="26" s="1"/>
  <c r="AE45" i="26"/>
  <c r="AD45" i="26"/>
  <c r="V45" i="26"/>
  <c r="U45" i="26"/>
  <c r="M45" i="26"/>
  <c r="L45" i="26"/>
  <c r="DJ40" i="26"/>
  <c r="DK40" i="26" s="1"/>
  <c r="DH40" i="26"/>
  <c r="DG40" i="26"/>
  <c r="CY40" i="26"/>
  <c r="CX40" i="26"/>
  <c r="CP40" i="26"/>
  <c r="CO40" i="26"/>
  <c r="CG40" i="26"/>
  <c r="CH40" i="26" s="1"/>
  <c r="CF40" i="26"/>
  <c r="BX40" i="26"/>
  <c r="BW40" i="26"/>
  <c r="BO40" i="26"/>
  <c r="BN40" i="26"/>
  <c r="BF40" i="26"/>
  <c r="BE40" i="26"/>
  <c r="AW40" i="26"/>
  <c r="AV40" i="26"/>
  <c r="AX40" i="26" s="1"/>
  <c r="AN40" i="26"/>
  <c r="AM40" i="26"/>
  <c r="AE40" i="26"/>
  <c r="AD40" i="26"/>
  <c r="AF40" i="26" s="1"/>
  <c r="V40" i="26"/>
  <c r="U40" i="26"/>
  <c r="M40" i="26"/>
  <c r="L40" i="26"/>
  <c r="N40" i="26" s="1"/>
  <c r="DJ34" i="26"/>
  <c r="DK34" i="26" s="1"/>
  <c r="DH34" i="26"/>
  <c r="DG34" i="26"/>
  <c r="CY34" i="26"/>
  <c r="CX34" i="26"/>
  <c r="CP34" i="26"/>
  <c r="CO34" i="26"/>
  <c r="CG34" i="26"/>
  <c r="CF34" i="26"/>
  <c r="BX34" i="26"/>
  <c r="BW34" i="26"/>
  <c r="BO34" i="26"/>
  <c r="BN34" i="26"/>
  <c r="BF34" i="26"/>
  <c r="BE34" i="26"/>
  <c r="AW34" i="26"/>
  <c r="AV34" i="26"/>
  <c r="AN34" i="26"/>
  <c r="AM34" i="26"/>
  <c r="AE34" i="26"/>
  <c r="AD34" i="26"/>
  <c r="V34" i="26"/>
  <c r="W34" i="26" s="1"/>
  <c r="U34" i="26"/>
  <c r="M34" i="26"/>
  <c r="L34" i="26"/>
  <c r="DJ29" i="26"/>
  <c r="DK29" i="26" s="1"/>
  <c r="DH29" i="26"/>
  <c r="DG29" i="26"/>
  <c r="DG53" i="26" s="1"/>
  <c r="CY29" i="26"/>
  <c r="CX29" i="26"/>
  <c r="CP29" i="26"/>
  <c r="CO29" i="26"/>
  <c r="CG29" i="26"/>
  <c r="CF29" i="26"/>
  <c r="BX29" i="26"/>
  <c r="BW29" i="26"/>
  <c r="BO29" i="26"/>
  <c r="BN29" i="26"/>
  <c r="BF29" i="26"/>
  <c r="BE29" i="26"/>
  <c r="BE53" i="26" s="1"/>
  <c r="BE10" i="26" s="1"/>
  <c r="AW29" i="26"/>
  <c r="AV29" i="26"/>
  <c r="AN29" i="26"/>
  <c r="AM29" i="26"/>
  <c r="AE29" i="26"/>
  <c r="AD29" i="26"/>
  <c r="V29" i="26"/>
  <c r="U29" i="26"/>
  <c r="M29" i="26"/>
  <c r="L29" i="26"/>
  <c r="DJ25" i="26"/>
  <c r="DJ21" i="26"/>
  <c r="DK21" i="26" s="1"/>
  <c r="DJ19" i="26"/>
  <c r="DI18" i="26"/>
  <c r="CZ18" i="26"/>
  <c r="CQ18" i="26"/>
  <c r="CH18" i="26"/>
  <c r="BY18" i="26"/>
  <c r="BP18" i="26"/>
  <c r="BG18" i="26"/>
  <c r="AX18" i="26"/>
  <c r="AO18" i="26"/>
  <c r="AF18" i="26"/>
  <c r="W18" i="26"/>
  <c r="N18" i="26"/>
  <c r="D18" i="26"/>
  <c r="DJ17" i="26"/>
  <c r="DK17" i="26" s="1"/>
  <c r="DH17" i="26"/>
  <c r="DG17" i="26"/>
  <c r="CY17" i="26"/>
  <c r="CX17" i="26"/>
  <c r="CP17" i="26"/>
  <c r="CO17" i="26"/>
  <c r="CG17" i="26"/>
  <c r="CF17" i="26"/>
  <c r="BX17" i="26"/>
  <c r="BW17" i="26"/>
  <c r="BO17" i="26"/>
  <c r="BN17" i="26"/>
  <c r="BF17" i="26"/>
  <c r="BE17" i="26"/>
  <c r="AW17" i="26"/>
  <c r="AV17" i="26"/>
  <c r="AN17" i="26"/>
  <c r="AM17" i="26"/>
  <c r="AE17" i="26"/>
  <c r="AD17" i="26"/>
  <c r="V17" i="26"/>
  <c r="U17" i="26"/>
  <c r="M17" i="26"/>
  <c r="L17" i="26"/>
  <c r="C17" i="26"/>
  <c r="B17" i="26"/>
  <c r="DJ10" i="26"/>
  <c r="DK10" i="26" s="1"/>
  <c r="DH10" i="26"/>
  <c r="DG10" i="26"/>
  <c r="DG18" i="26" s="1"/>
  <c r="CY10" i="26"/>
  <c r="CX10" i="26"/>
  <c r="CX18" i="26" s="1"/>
  <c r="AW10" i="26"/>
  <c r="DJ6" i="26"/>
  <c r="DK6" i="26" s="1"/>
  <c r="DJ4" i="26"/>
  <c r="DK4" i="26" s="1"/>
  <c r="DJ3" i="26"/>
  <c r="DE1" i="26"/>
  <c r="CV1" i="26"/>
  <c r="CM1" i="26"/>
  <c r="CD1" i="26"/>
  <c r="BU1" i="26"/>
  <c r="BL1" i="26"/>
  <c r="BC1" i="26"/>
  <c r="AT1" i="26"/>
  <c r="AK1" i="26"/>
  <c r="AB1" i="26"/>
  <c r="S1" i="26"/>
  <c r="I1" i="26"/>
  <c r="DI54" i="25"/>
  <c r="DK53" i="25"/>
  <c r="DJ51" i="25"/>
  <c r="DK51" i="25" s="1"/>
  <c r="DH51" i="25"/>
  <c r="DG51" i="25"/>
  <c r="DJ48" i="25"/>
  <c r="DK48" i="25" s="1"/>
  <c r="DH48" i="25"/>
  <c r="DG48" i="25"/>
  <c r="DJ46" i="25"/>
  <c r="DK46" i="25" s="1"/>
  <c r="DH46" i="25"/>
  <c r="DG46" i="25"/>
  <c r="DJ41" i="25"/>
  <c r="DK41" i="25" s="1"/>
  <c r="DH41" i="25"/>
  <c r="DG41" i="25"/>
  <c r="DJ35" i="25"/>
  <c r="DK35" i="25" s="1"/>
  <c r="DH35" i="25"/>
  <c r="DG35" i="25"/>
  <c r="DJ30" i="25"/>
  <c r="DK30" i="25" s="1"/>
  <c r="DH30" i="25"/>
  <c r="DH54" i="25" s="1"/>
  <c r="DG30" i="25"/>
  <c r="DJ26" i="25"/>
  <c r="DJ22" i="25"/>
  <c r="DK22" i="25" s="1"/>
  <c r="DJ20" i="25"/>
  <c r="DI19" i="25"/>
  <c r="DJ18" i="25"/>
  <c r="DK18" i="25" s="1"/>
  <c r="DH18" i="25"/>
  <c r="DG18" i="25"/>
  <c r="DJ11" i="25"/>
  <c r="DK11" i="25" s="1"/>
  <c r="DH11" i="25"/>
  <c r="DH19" i="25" s="1"/>
  <c r="DG11" i="25"/>
  <c r="DG19" i="25" s="1"/>
  <c r="DJ7" i="25"/>
  <c r="DK7" i="25" s="1"/>
  <c r="DJ5" i="25"/>
  <c r="DK5" i="25" s="1"/>
  <c r="DJ4" i="25"/>
  <c r="DJ19" i="25" s="1"/>
  <c r="K13" i="18"/>
  <c r="CY51" i="25"/>
  <c r="CY48" i="25"/>
  <c r="CY46" i="25"/>
  <c r="CY41" i="25"/>
  <c r="CY35" i="25"/>
  <c r="CY30" i="25"/>
  <c r="CX51" i="25"/>
  <c r="CX48" i="25"/>
  <c r="CX46" i="25"/>
  <c r="CX41" i="25"/>
  <c r="CX35" i="25"/>
  <c r="CX30" i="25"/>
  <c r="CP51" i="25"/>
  <c r="CP48" i="25"/>
  <c r="CP46" i="25"/>
  <c r="CP41" i="25"/>
  <c r="CP35" i="25"/>
  <c r="CP30" i="25"/>
  <c r="CO51" i="25"/>
  <c r="CO48" i="25"/>
  <c r="CO46" i="25"/>
  <c r="CO41" i="25"/>
  <c r="CO35" i="25"/>
  <c r="CO30" i="25"/>
  <c r="CG51" i="25"/>
  <c r="CG48" i="25"/>
  <c r="CG46" i="25"/>
  <c r="CG41" i="25"/>
  <c r="CG35" i="25"/>
  <c r="CG30" i="25"/>
  <c r="CF51" i="25"/>
  <c r="CF48" i="25"/>
  <c r="CF46" i="25"/>
  <c r="CF41" i="25"/>
  <c r="CF35" i="25"/>
  <c r="CF30" i="25"/>
  <c r="BX51" i="25"/>
  <c r="BX48" i="25"/>
  <c r="BX46" i="25"/>
  <c r="BX41" i="25"/>
  <c r="BX35" i="25"/>
  <c r="BX30" i="25"/>
  <c r="BW51" i="25"/>
  <c r="BW48" i="25"/>
  <c r="BW46" i="25"/>
  <c r="BW41" i="25"/>
  <c r="BW35" i="25"/>
  <c r="BW30" i="25"/>
  <c r="BO51" i="25"/>
  <c r="BO48" i="25"/>
  <c r="BO46" i="25"/>
  <c r="BO41" i="25"/>
  <c r="BO35" i="25"/>
  <c r="BO30" i="25"/>
  <c r="BN51" i="25"/>
  <c r="BN48" i="25"/>
  <c r="BN46" i="25"/>
  <c r="BN41" i="25"/>
  <c r="BN35" i="25"/>
  <c r="BN30" i="25"/>
  <c r="BF51" i="25"/>
  <c r="BF48" i="25"/>
  <c r="BF46" i="25"/>
  <c r="BF41" i="25"/>
  <c r="BF35" i="25"/>
  <c r="BF30" i="25"/>
  <c r="BE51" i="25"/>
  <c r="BE48" i="25"/>
  <c r="BE46" i="25"/>
  <c r="BE41" i="25"/>
  <c r="BE35" i="25"/>
  <c r="BE30" i="25"/>
  <c r="AW51" i="25"/>
  <c r="AW48" i="25"/>
  <c r="AW46" i="25"/>
  <c r="AW41" i="25"/>
  <c r="AW35" i="25"/>
  <c r="AW30" i="25"/>
  <c r="AV51" i="25"/>
  <c r="AV48" i="25"/>
  <c r="AV46" i="25"/>
  <c r="AV41" i="25"/>
  <c r="AV35" i="25"/>
  <c r="AV30" i="25"/>
  <c r="AN51" i="25"/>
  <c r="AN48" i="25"/>
  <c r="AN46" i="25"/>
  <c r="AN41" i="25"/>
  <c r="AN35" i="25"/>
  <c r="AN30" i="25"/>
  <c r="AE51" i="25"/>
  <c r="AE48" i="25"/>
  <c r="AE46" i="25"/>
  <c r="AE41" i="25"/>
  <c r="AE35" i="25"/>
  <c r="AE30" i="25"/>
  <c r="AD51" i="25"/>
  <c r="AD48" i="25"/>
  <c r="AD46" i="25"/>
  <c r="AD41" i="25"/>
  <c r="AD35" i="25"/>
  <c r="AD30" i="25"/>
  <c r="V51" i="25"/>
  <c r="V48" i="25"/>
  <c r="V46" i="25"/>
  <c r="V41" i="25"/>
  <c r="V35" i="25"/>
  <c r="V30" i="25"/>
  <c r="U51" i="25"/>
  <c r="U48" i="25"/>
  <c r="U46" i="25"/>
  <c r="U41" i="25"/>
  <c r="U35" i="25"/>
  <c r="AM51" i="25"/>
  <c r="AM48" i="25"/>
  <c r="AM46" i="25"/>
  <c r="AM41" i="25"/>
  <c r="AM35" i="25"/>
  <c r="AM30" i="25"/>
  <c r="U30" i="25"/>
  <c r="B41" i="25"/>
  <c r="DI55" i="25" l="1"/>
  <c r="DJ54" i="25"/>
  <c r="DG54" i="25"/>
  <c r="CQ34" i="26"/>
  <c r="AX50" i="26"/>
  <c r="AF47" i="26"/>
  <c r="CH47" i="26"/>
  <c r="DH18" i="26"/>
  <c r="V53" i="26"/>
  <c r="V10" i="26" s="1"/>
  <c r="AN53" i="26"/>
  <c r="AN10" i="26" s="1"/>
  <c r="CH45" i="26"/>
  <c r="N47" i="26"/>
  <c r="CH50" i="26"/>
  <c r="L53" i="26"/>
  <c r="L10" i="26" s="1"/>
  <c r="AV53" i="26"/>
  <c r="AV10" i="26" s="1"/>
  <c r="CY18" i="26"/>
  <c r="AE53" i="26"/>
  <c r="AE10" i="26" s="1"/>
  <c r="BO53" i="26"/>
  <c r="BO10" i="26" s="1"/>
  <c r="CY53" i="26"/>
  <c r="BY34" i="26"/>
  <c r="W45" i="26"/>
  <c r="BP47" i="26"/>
  <c r="N50" i="26"/>
  <c r="AF50" i="26"/>
  <c r="BX53" i="26"/>
  <c r="BX10" i="26" s="1"/>
  <c r="BY40" i="26"/>
  <c r="N45" i="26"/>
  <c r="BG47" i="26"/>
  <c r="D47" i="26"/>
  <c r="DJ18" i="26"/>
  <c r="N29" i="26"/>
  <c r="BG29" i="26"/>
  <c r="CP53" i="26"/>
  <c r="CP10" i="26" s="1"/>
  <c r="AF34" i="26"/>
  <c r="BP34" i="26"/>
  <c r="BY50" i="26"/>
  <c r="AX29" i="26"/>
  <c r="BN53" i="26"/>
  <c r="BN10" i="26" s="1"/>
  <c r="CF53" i="26"/>
  <c r="CF10" i="26" s="1"/>
  <c r="AO34" i="26"/>
  <c r="BG34" i="26"/>
  <c r="BP40" i="26"/>
  <c r="AX45" i="26"/>
  <c r="BP45" i="26"/>
  <c r="AX47" i="26"/>
  <c r="CQ47" i="26"/>
  <c r="BP50" i="26"/>
  <c r="D45" i="26"/>
  <c r="D21" i="26" s="1"/>
  <c r="D53" i="26" s="1"/>
  <c r="D54" i="26" s="1"/>
  <c r="DJ53" i="26"/>
  <c r="DJ54" i="26" s="1"/>
  <c r="AO40" i="26"/>
  <c r="W47" i="26"/>
  <c r="AO50" i="26"/>
  <c r="DK3" i="26"/>
  <c r="DK18" i="26" s="1"/>
  <c r="DK19" i="26"/>
  <c r="W29" i="26"/>
  <c r="AF29" i="26"/>
  <c r="BF53" i="26"/>
  <c r="BF10" i="26" s="1"/>
  <c r="CG53" i="26"/>
  <c r="CG10" i="26" s="1"/>
  <c r="CO53" i="26"/>
  <c r="CO10" i="26" s="1"/>
  <c r="CX53" i="26"/>
  <c r="DH53" i="26"/>
  <c r="AX34" i="26"/>
  <c r="AF45" i="26"/>
  <c r="AO47" i="26"/>
  <c r="BY47" i="26"/>
  <c r="W50" i="26"/>
  <c r="BG50" i="26"/>
  <c r="DI54" i="26"/>
  <c r="BP29" i="26"/>
  <c r="CH29" i="26"/>
  <c r="C53" i="26"/>
  <c r="C10" i="26" s="1"/>
  <c r="M53" i="26"/>
  <c r="M10" i="26" s="1"/>
  <c r="U53" i="26"/>
  <c r="U10" i="26" s="1"/>
  <c r="AD53" i="26"/>
  <c r="AD10" i="26" s="1"/>
  <c r="AO29" i="26"/>
  <c r="AM53" i="26"/>
  <c r="AM10" i="26" s="1"/>
  <c r="CQ29" i="26"/>
  <c r="B53" i="26"/>
  <c r="B10" i="26" s="1"/>
  <c r="N34" i="26"/>
  <c r="CH34" i="26"/>
  <c r="W40" i="26"/>
  <c r="BG40" i="26"/>
  <c r="CQ40" i="26"/>
  <c r="BY29" i="26"/>
  <c r="BW53" i="26"/>
  <c r="BW10" i="26" s="1"/>
  <c r="CZ54" i="26"/>
  <c r="DJ55" i="25"/>
  <c r="DK55" i="25" s="1"/>
  <c r="DK54" i="25"/>
  <c r="DK4" i="25"/>
  <c r="DK19" i="25" s="1"/>
  <c r="DK20" i="25"/>
  <c r="C432" i="5"/>
  <c r="D432" i="5"/>
  <c r="C431" i="5"/>
  <c r="D431" i="5"/>
  <c r="C430" i="5"/>
  <c r="D430" i="5"/>
  <c r="AX21" i="26" l="1"/>
  <c r="AX53" i="26" s="1"/>
  <c r="AX54" i="26" s="1"/>
  <c r="DK53" i="26"/>
  <c r="CQ21" i="26"/>
  <c r="CQ53" i="26" s="1"/>
  <c r="CQ54" i="26" s="1"/>
  <c r="BY21" i="26"/>
  <c r="BY53" i="26" s="1"/>
  <c r="BY54" i="26" s="1"/>
  <c r="AO21" i="26"/>
  <c r="AO53" i="26" s="1"/>
  <c r="AO54" i="26" s="1"/>
  <c r="BP21" i="26"/>
  <c r="BP53" i="26" s="1"/>
  <c r="BP54" i="26" s="1"/>
  <c r="CH21" i="26"/>
  <c r="BG21" i="26"/>
  <c r="BG53" i="26" s="1"/>
  <c r="BG54" i="26" s="1"/>
  <c r="AF21" i="26"/>
  <c r="N21" i="26"/>
  <c r="W21" i="26"/>
  <c r="DK54" i="26"/>
  <c r="BL2" i="25"/>
  <c r="DB53" i="25"/>
  <c r="CZ19" i="25"/>
  <c r="CY18" i="25"/>
  <c r="CX18" i="25"/>
  <c r="CY11" i="25"/>
  <c r="CX11" i="25"/>
  <c r="DE2" i="25"/>
  <c r="AR21" i="18"/>
  <c r="AQ21" i="18"/>
  <c r="CS53" i="25"/>
  <c r="CJ53" i="25"/>
  <c r="CA53" i="25"/>
  <c r="BR53" i="25"/>
  <c r="BI53" i="25"/>
  <c r="AZ53" i="25"/>
  <c r="AQ53" i="25"/>
  <c r="AH53" i="25"/>
  <c r="Y53" i="25"/>
  <c r="P53" i="25"/>
  <c r="F53" i="25"/>
  <c r="AW11" i="25"/>
  <c r="V21" i="18"/>
  <c r="E20" i="18"/>
  <c r="I21" i="18"/>
  <c r="E19" i="18"/>
  <c r="N53" i="26" l="1"/>
  <c r="N54" i="26" s="1"/>
  <c r="W53" i="26"/>
  <c r="W54" i="26" s="1"/>
  <c r="AF53" i="26"/>
  <c r="AF54" i="26" s="1"/>
  <c r="CH53" i="26"/>
  <c r="CH54" i="26" s="1"/>
  <c r="CY19" i="25"/>
  <c r="CX19" i="25"/>
  <c r="CY54" i="25"/>
  <c r="CX54" i="25"/>
  <c r="CZ54" i="25"/>
  <c r="CZ55" i="25" s="1"/>
  <c r="B51" i="25" l="1"/>
  <c r="D51" i="25" s="1"/>
  <c r="B48" i="25"/>
  <c r="AF21" i="18"/>
  <c r="AE21" i="18"/>
  <c r="T21" i="18"/>
  <c r="S21" i="18"/>
  <c r="AL21" i="18"/>
  <c r="AK21" i="18"/>
  <c r="AI21" i="18"/>
  <c r="AH21" i="18"/>
  <c r="Q21" i="18"/>
  <c r="P21" i="18"/>
  <c r="AO21" i="18"/>
  <c r="AN21" i="18"/>
  <c r="AC21" i="18"/>
  <c r="AB21" i="18"/>
  <c r="Z21" i="18"/>
  <c r="Y21" i="18"/>
  <c r="W21" i="18"/>
  <c r="N21" i="18"/>
  <c r="M21" i="18"/>
  <c r="J21" i="18"/>
  <c r="CP18" i="25"/>
  <c r="CO18" i="25"/>
  <c r="CG18" i="25"/>
  <c r="CF18" i="25"/>
  <c r="BX18" i="25"/>
  <c r="BW18" i="25"/>
  <c r="BO18" i="25"/>
  <c r="BN18" i="25"/>
  <c r="BF18" i="25"/>
  <c r="BE18" i="25"/>
  <c r="AW18" i="25"/>
  <c r="AV18" i="25"/>
  <c r="AN18" i="25"/>
  <c r="AM18" i="25"/>
  <c r="AE18" i="25"/>
  <c r="AD18" i="25"/>
  <c r="V18" i="25"/>
  <c r="U18" i="25"/>
  <c r="M18" i="25"/>
  <c r="L18" i="25"/>
  <c r="C18" i="25"/>
  <c r="B18" i="25"/>
  <c r="AO19" i="25"/>
  <c r="AF19" i="25"/>
  <c r="W19" i="25"/>
  <c r="N19" i="25"/>
  <c r="D19" i="25"/>
  <c r="CQ19" i="25"/>
  <c r="CH19" i="25"/>
  <c r="AX19" i="25"/>
  <c r="BG19" i="25"/>
  <c r="BP19" i="25"/>
  <c r="BY19" i="25"/>
  <c r="M51" i="25"/>
  <c r="M48" i="25"/>
  <c r="M46" i="25"/>
  <c r="M41" i="25"/>
  <c r="M35" i="25"/>
  <c r="M30" i="25"/>
  <c r="L51" i="25"/>
  <c r="L48" i="25"/>
  <c r="L46" i="25"/>
  <c r="L41" i="25"/>
  <c r="L35" i="25"/>
  <c r="L30" i="25"/>
  <c r="B46" i="25"/>
  <c r="B35" i="25"/>
  <c r="C30" i="25"/>
  <c r="C54" i="25" s="1"/>
  <c r="C11" i="25" s="1"/>
  <c r="C35" i="25"/>
  <c r="C41" i="25"/>
  <c r="C46" i="25"/>
  <c r="C48" i="25"/>
  <c r="D3" i="5"/>
  <c r="L54" i="25" l="1"/>
  <c r="B54" i="25"/>
  <c r="B11" i="25" s="1"/>
  <c r="D30" i="25"/>
  <c r="D46" i="25"/>
  <c r="N46" i="25"/>
  <c r="W30" i="25"/>
  <c r="W48" i="25"/>
  <c r="AF30" i="25"/>
  <c r="AF48" i="25"/>
  <c r="AO30" i="25"/>
  <c r="N30" i="25"/>
  <c r="N48" i="25"/>
  <c r="W35" i="25"/>
  <c r="W51" i="25"/>
  <c r="AF35" i="25"/>
  <c r="AF51" i="25"/>
  <c r="AO35" i="25"/>
  <c r="AO51" i="25"/>
  <c r="AX35" i="25"/>
  <c r="AX51" i="25"/>
  <c r="BG35" i="25"/>
  <c r="BG51" i="25"/>
  <c r="BP41" i="25"/>
  <c r="BY41" i="25"/>
  <c r="CH41" i="25"/>
  <c r="CQ41" i="25"/>
  <c r="AO48" i="25"/>
  <c r="AX30" i="25"/>
  <c r="AX48" i="25"/>
  <c r="BG48" i="25"/>
  <c r="BP35" i="25"/>
  <c r="BP51" i="25"/>
  <c r="BY35" i="25"/>
  <c r="BY51" i="25"/>
  <c r="CH35" i="25"/>
  <c r="CH51" i="25"/>
  <c r="CQ35" i="25"/>
  <c r="CQ51" i="25"/>
  <c r="BP30" i="25"/>
  <c r="D35" i="25"/>
  <c r="N35" i="25"/>
  <c r="N51" i="25"/>
  <c r="W41" i="25"/>
  <c r="V54" i="25"/>
  <c r="V11" i="25" s="1"/>
  <c r="AF41" i="25"/>
  <c r="AO41" i="25"/>
  <c r="AX41" i="25"/>
  <c r="BG41" i="25"/>
  <c r="BP46" i="25"/>
  <c r="BY46" i="25"/>
  <c r="CH46" i="25"/>
  <c r="CQ46" i="25"/>
  <c r="BG30" i="25"/>
  <c r="BE54" i="25"/>
  <c r="BE11" i="25" s="1"/>
  <c r="D41" i="25"/>
  <c r="N41" i="25"/>
  <c r="W46" i="25"/>
  <c r="AF46" i="25"/>
  <c r="AO46" i="25"/>
  <c r="AX46" i="25"/>
  <c r="BG46" i="25"/>
  <c r="BP48" i="25"/>
  <c r="BY30" i="25"/>
  <c r="BY48" i="25"/>
  <c r="CH30" i="25"/>
  <c r="CH48" i="25"/>
  <c r="CQ30" i="25"/>
  <c r="CQ48" i="25"/>
  <c r="D48" i="25"/>
  <c r="AE54" i="25"/>
  <c r="AE11" i="25" s="1"/>
  <c r="CP54" i="25"/>
  <c r="CP11" i="25" s="1"/>
  <c r="M54" i="25"/>
  <c r="M11" i="25" s="1"/>
  <c r="AN54" i="25"/>
  <c r="AN11" i="25" s="1"/>
  <c r="BF54" i="25"/>
  <c r="BF11" i="25" s="1"/>
  <c r="BO54" i="25"/>
  <c r="BO11" i="25" s="1"/>
  <c r="CG54" i="25"/>
  <c r="CG11" i="25" s="1"/>
  <c r="BX54" i="25"/>
  <c r="BX11" i="25" s="1"/>
  <c r="D386" i="5"/>
  <c r="C387" i="5"/>
  <c r="C14" i="5"/>
  <c r="D11" i="5"/>
  <c r="C429" i="5"/>
  <c r="C428" i="5"/>
  <c r="C427" i="5"/>
  <c r="C426" i="5"/>
  <c r="C425" i="5"/>
  <c r="C424" i="5"/>
  <c r="C423" i="5"/>
  <c r="C422" i="5"/>
  <c r="C421" i="5"/>
  <c r="C420" i="5"/>
  <c r="C419" i="5"/>
  <c r="C418" i="5"/>
  <c r="C417" i="5"/>
  <c r="C416" i="5"/>
  <c r="C415" i="5"/>
  <c r="C414" i="5"/>
  <c r="C413" i="5"/>
  <c r="C412" i="5"/>
  <c r="C411" i="5"/>
  <c r="C410" i="5"/>
  <c r="C409" i="5"/>
  <c r="C408" i="5"/>
  <c r="C407" i="5"/>
  <c r="C406" i="5"/>
  <c r="C405" i="5"/>
  <c r="C404" i="5"/>
  <c r="C403" i="5"/>
  <c r="C402" i="5"/>
  <c r="C401" i="5"/>
  <c r="C400" i="5"/>
  <c r="C399" i="5"/>
  <c r="C398" i="5"/>
  <c r="C397" i="5"/>
  <c r="C396" i="5"/>
  <c r="C395" i="5"/>
  <c r="C394" i="5"/>
  <c r="C393" i="5"/>
  <c r="C392" i="5"/>
  <c r="C391" i="5"/>
  <c r="C390" i="5"/>
  <c r="C389" i="5"/>
  <c r="C388" i="5"/>
  <c r="C386" i="5"/>
  <c r="C385" i="5"/>
  <c r="C384" i="5"/>
  <c r="C383" i="5"/>
  <c r="C382" i="5"/>
  <c r="C381" i="5"/>
  <c r="C380" i="5"/>
  <c r="C379" i="5"/>
  <c r="C378" i="5"/>
  <c r="C377" i="5"/>
  <c r="C376" i="5"/>
  <c r="C375" i="5"/>
  <c r="C374" i="5"/>
  <c r="C373" i="5"/>
  <c r="C372" i="5"/>
  <c r="C371" i="5"/>
  <c r="C370" i="5"/>
  <c r="C369" i="5"/>
  <c r="C368" i="5"/>
  <c r="C367" i="5"/>
  <c r="C366" i="5"/>
  <c r="C365" i="5"/>
  <c r="C364" i="5"/>
  <c r="C363" i="5"/>
  <c r="C362" i="5"/>
  <c r="C361" i="5"/>
  <c r="C360" i="5"/>
  <c r="C359" i="5"/>
  <c r="C358" i="5"/>
  <c r="C357" i="5"/>
  <c r="C356" i="5"/>
  <c r="C355" i="5"/>
  <c r="C354" i="5"/>
  <c r="C353" i="5"/>
  <c r="C352" i="5"/>
  <c r="C351" i="5"/>
  <c r="C350" i="5"/>
  <c r="C349" i="5"/>
  <c r="C348" i="5"/>
  <c r="C347" i="5"/>
  <c r="C346" i="5"/>
  <c r="C345" i="5"/>
  <c r="C344" i="5"/>
  <c r="C343" i="5"/>
  <c r="C342" i="5"/>
  <c r="C341" i="5"/>
  <c r="C340" i="5"/>
  <c r="C339" i="5"/>
  <c r="C338" i="5"/>
  <c r="C337" i="5"/>
  <c r="C336" i="5"/>
  <c r="C335" i="5"/>
  <c r="C334" i="5"/>
  <c r="C333" i="5"/>
  <c r="C332" i="5"/>
  <c r="C331" i="5"/>
  <c r="C330" i="5"/>
  <c r="C329" i="5"/>
  <c r="C328" i="5"/>
  <c r="C327" i="5"/>
  <c r="C326" i="5"/>
  <c r="C325" i="5"/>
  <c r="C324" i="5"/>
  <c r="C323" i="5"/>
  <c r="C322" i="5"/>
  <c r="C321" i="5"/>
  <c r="C320" i="5"/>
  <c r="C319" i="5"/>
  <c r="C318" i="5"/>
  <c r="C317" i="5"/>
  <c r="C316" i="5"/>
  <c r="C315" i="5"/>
  <c r="C314" i="5"/>
  <c r="C313" i="5"/>
  <c r="C312" i="5"/>
  <c r="C311" i="5"/>
  <c r="C310" i="5"/>
  <c r="C309" i="5"/>
  <c r="C308" i="5"/>
  <c r="C307" i="5"/>
  <c r="C306" i="5"/>
  <c r="C305" i="5"/>
  <c r="C304" i="5"/>
  <c r="C303" i="5"/>
  <c r="C302" i="5"/>
  <c r="C301" i="5"/>
  <c r="C300" i="5"/>
  <c r="C299" i="5"/>
  <c r="C298" i="5"/>
  <c r="C297" i="5"/>
  <c r="C296" i="5"/>
  <c r="C295" i="5"/>
  <c r="C294" i="5"/>
  <c r="C293" i="5"/>
  <c r="C292" i="5"/>
  <c r="C291" i="5"/>
  <c r="C290" i="5"/>
  <c r="C289" i="5"/>
  <c r="C288" i="5"/>
  <c r="C287" i="5"/>
  <c r="C286" i="5"/>
  <c r="C285" i="5"/>
  <c r="C284" i="5"/>
  <c r="C283" i="5"/>
  <c r="C282" i="5"/>
  <c r="C281" i="5"/>
  <c r="C280" i="5"/>
  <c r="C279" i="5"/>
  <c r="C278" i="5"/>
  <c r="C277" i="5"/>
  <c r="C276" i="5"/>
  <c r="C275" i="5"/>
  <c r="C274" i="5"/>
  <c r="C273" i="5"/>
  <c r="C272" i="5"/>
  <c r="C271" i="5"/>
  <c r="C270" i="5"/>
  <c r="C269" i="5"/>
  <c r="C268" i="5"/>
  <c r="C267" i="5"/>
  <c r="C266" i="5"/>
  <c r="C265" i="5"/>
  <c r="C264" i="5"/>
  <c r="C263" i="5"/>
  <c r="C262" i="5"/>
  <c r="C261" i="5"/>
  <c r="C260" i="5"/>
  <c r="C259" i="5"/>
  <c r="C258" i="5"/>
  <c r="C257" i="5"/>
  <c r="C256" i="5"/>
  <c r="C255" i="5"/>
  <c r="C254" i="5"/>
  <c r="C253" i="5"/>
  <c r="C252" i="5"/>
  <c r="C251" i="5"/>
  <c r="C250" i="5"/>
  <c r="C249" i="5"/>
  <c r="C248" i="5"/>
  <c r="C247" i="5"/>
  <c r="C246" i="5"/>
  <c r="C244" i="5"/>
  <c r="C243" i="5"/>
  <c r="C242" i="5"/>
  <c r="C241" i="5"/>
  <c r="C240" i="5"/>
  <c r="C239" i="5"/>
  <c r="C238" i="5"/>
  <c r="C237" i="5"/>
  <c r="C236" i="5"/>
  <c r="C235" i="5"/>
  <c r="C234" i="5"/>
  <c r="C233" i="5"/>
  <c r="C232" i="5"/>
  <c r="C231" i="5"/>
  <c r="C230" i="5"/>
  <c r="C229" i="5"/>
  <c r="C228" i="5"/>
  <c r="C227" i="5"/>
  <c r="C226" i="5"/>
  <c r="C225" i="5"/>
  <c r="C224" i="5"/>
  <c r="C223" i="5"/>
  <c r="C222" i="5"/>
  <c r="C221" i="5"/>
  <c r="C220" i="5"/>
  <c r="C219" i="5"/>
  <c r="C218" i="5"/>
  <c r="C217" i="5"/>
  <c r="C216" i="5"/>
  <c r="C215" i="5"/>
  <c r="C214" i="5"/>
  <c r="C213" i="5"/>
  <c r="C212" i="5"/>
  <c r="C211" i="5"/>
  <c r="C210" i="5"/>
  <c r="C209" i="5"/>
  <c r="C208" i="5"/>
  <c r="C207" i="5"/>
  <c r="C206" i="5"/>
  <c r="C205" i="5"/>
  <c r="C204" i="5"/>
  <c r="C203" i="5"/>
  <c r="C202" i="5"/>
  <c r="C201" i="5"/>
  <c r="C200" i="5"/>
  <c r="C199" i="5"/>
  <c r="C198" i="5"/>
  <c r="C197" i="5"/>
  <c r="C196" i="5"/>
  <c r="C195" i="5"/>
  <c r="C194" i="5"/>
  <c r="C193" i="5"/>
  <c r="C192" i="5"/>
  <c r="C191" i="5"/>
  <c r="C190" i="5"/>
  <c r="C189" i="5"/>
  <c r="C188" i="5"/>
  <c r="C187" i="5"/>
  <c r="C186" i="5"/>
  <c r="C185" i="5"/>
  <c r="C184" i="5"/>
  <c r="C183" i="5"/>
  <c r="C182" i="5"/>
  <c r="C181" i="5"/>
  <c r="C116" i="5"/>
  <c r="C180" i="5"/>
  <c r="C179" i="5"/>
  <c r="C178" i="5"/>
  <c r="C177" i="5"/>
  <c r="C176" i="5"/>
  <c r="C175" i="5"/>
  <c r="C174" i="5"/>
  <c r="C173" i="5"/>
  <c r="C172" i="5"/>
  <c r="C171" i="5"/>
  <c r="C170" i="5"/>
  <c r="C245" i="5"/>
  <c r="C169" i="5"/>
  <c r="C168" i="5"/>
  <c r="C167" i="5"/>
  <c r="C166" i="5"/>
  <c r="C165" i="5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3" i="5"/>
  <c r="C12" i="5"/>
  <c r="C11" i="5"/>
  <c r="C10" i="5"/>
  <c r="C9" i="5"/>
  <c r="C8" i="5"/>
  <c r="C7" i="5"/>
  <c r="C6" i="5"/>
  <c r="C5" i="5"/>
  <c r="C4" i="5"/>
  <c r="C3" i="5"/>
  <c r="C2" i="5"/>
  <c r="D2" i="5"/>
  <c r="CO54" i="25"/>
  <c r="CO11" i="25" s="1"/>
  <c r="CF54" i="25"/>
  <c r="CF11" i="25" s="1"/>
  <c r="BW54" i="25"/>
  <c r="BW11" i="25" s="1"/>
  <c r="D4" i="5"/>
  <c r="D5" i="5"/>
  <c r="D6" i="5"/>
  <c r="D7" i="5"/>
  <c r="D8" i="5"/>
  <c r="D9" i="5"/>
  <c r="D10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245" i="5"/>
  <c r="D170" i="5"/>
  <c r="D171" i="5"/>
  <c r="D172" i="5"/>
  <c r="D173" i="5"/>
  <c r="D174" i="5"/>
  <c r="D175" i="5"/>
  <c r="D176" i="5"/>
  <c r="D177" i="5"/>
  <c r="D178" i="5"/>
  <c r="D179" i="5"/>
  <c r="D180" i="5"/>
  <c r="D116" i="5"/>
  <c r="D181" i="5"/>
  <c r="D182" i="5"/>
  <c r="D183" i="5"/>
  <c r="D184" i="5"/>
  <c r="D185" i="5"/>
  <c r="D186" i="5"/>
  <c r="D187" i="5"/>
  <c r="D188" i="5"/>
  <c r="D189" i="5"/>
  <c r="D190" i="5"/>
  <c r="D191" i="5"/>
  <c r="D192" i="5"/>
  <c r="D193" i="5"/>
  <c r="D194" i="5"/>
  <c r="D195" i="5"/>
  <c r="D196" i="5"/>
  <c r="D197" i="5"/>
  <c r="D198" i="5"/>
  <c r="D199" i="5"/>
  <c r="D200" i="5"/>
  <c r="D201" i="5"/>
  <c r="D202" i="5"/>
  <c r="D203" i="5"/>
  <c r="D204" i="5"/>
  <c r="D205" i="5"/>
  <c r="D206" i="5"/>
  <c r="D207" i="5"/>
  <c r="D208" i="5"/>
  <c r="D209" i="5"/>
  <c r="D210" i="5"/>
  <c r="D211" i="5"/>
  <c r="D212" i="5"/>
  <c r="D213" i="5"/>
  <c r="D214" i="5"/>
  <c r="D215" i="5"/>
  <c r="D216" i="5"/>
  <c r="D217" i="5"/>
  <c r="D218" i="5"/>
  <c r="D219" i="5"/>
  <c r="D220" i="5"/>
  <c r="D221" i="5"/>
  <c r="D222" i="5"/>
  <c r="D223" i="5"/>
  <c r="D224" i="5"/>
  <c r="D225" i="5"/>
  <c r="D226" i="5"/>
  <c r="D227" i="5"/>
  <c r="D228" i="5"/>
  <c r="D229" i="5"/>
  <c r="D230" i="5"/>
  <c r="D231" i="5"/>
  <c r="D232" i="5"/>
  <c r="D233" i="5"/>
  <c r="D234" i="5"/>
  <c r="D235" i="5"/>
  <c r="D236" i="5"/>
  <c r="D237" i="5"/>
  <c r="D238" i="5"/>
  <c r="D239" i="5"/>
  <c r="D240" i="5"/>
  <c r="D241" i="5"/>
  <c r="D242" i="5"/>
  <c r="D243" i="5"/>
  <c r="D244" i="5"/>
  <c r="D246" i="5"/>
  <c r="D247" i="5"/>
  <c r="D248" i="5"/>
  <c r="D249" i="5"/>
  <c r="D250" i="5"/>
  <c r="D251" i="5"/>
  <c r="D252" i="5"/>
  <c r="D253" i="5"/>
  <c r="D254" i="5"/>
  <c r="D255" i="5"/>
  <c r="D256" i="5"/>
  <c r="D257" i="5"/>
  <c r="D258" i="5"/>
  <c r="D259" i="5"/>
  <c r="D260" i="5"/>
  <c r="D261" i="5"/>
  <c r="D262" i="5"/>
  <c r="D263" i="5"/>
  <c r="D264" i="5"/>
  <c r="D265" i="5"/>
  <c r="D266" i="5"/>
  <c r="D267" i="5"/>
  <c r="D268" i="5"/>
  <c r="D269" i="5"/>
  <c r="D270" i="5"/>
  <c r="D271" i="5"/>
  <c r="D272" i="5"/>
  <c r="D273" i="5"/>
  <c r="D274" i="5"/>
  <c r="D275" i="5"/>
  <c r="D276" i="5"/>
  <c r="D277" i="5"/>
  <c r="D278" i="5"/>
  <c r="D279" i="5"/>
  <c r="D280" i="5"/>
  <c r="D281" i="5"/>
  <c r="D282" i="5"/>
  <c r="D283" i="5"/>
  <c r="D284" i="5"/>
  <c r="D285" i="5"/>
  <c r="D286" i="5"/>
  <c r="D287" i="5"/>
  <c r="D288" i="5"/>
  <c r="D289" i="5"/>
  <c r="D290" i="5"/>
  <c r="D291" i="5"/>
  <c r="D292" i="5"/>
  <c r="D293" i="5"/>
  <c r="D294" i="5"/>
  <c r="D295" i="5"/>
  <c r="D296" i="5"/>
  <c r="D297" i="5"/>
  <c r="D298" i="5"/>
  <c r="D299" i="5"/>
  <c r="D300" i="5"/>
  <c r="D301" i="5"/>
  <c r="D302" i="5"/>
  <c r="D303" i="5"/>
  <c r="D304" i="5"/>
  <c r="D305" i="5"/>
  <c r="D306" i="5"/>
  <c r="D307" i="5"/>
  <c r="D308" i="5"/>
  <c r="D309" i="5"/>
  <c r="D310" i="5"/>
  <c r="D311" i="5"/>
  <c r="D312" i="5"/>
  <c r="D313" i="5"/>
  <c r="D314" i="5"/>
  <c r="D315" i="5"/>
  <c r="D316" i="5"/>
  <c r="D317" i="5"/>
  <c r="D318" i="5"/>
  <c r="D319" i="5"/>
  <c r="D320" i="5"/>
  <c r="D321" i="5"/>
  <c r="D322" i="5"/>
  <c r="D323" i="5"/>
  <c r="D324" i="5"/>
  <c r="D325" i="5"/>
  <c r="D326" i="5"/>
  <c r="D327" i="5"/>
  <c r="D328" i="5"/>
  <c r="D329" i="5"/>
  <c r="D330" i="5"/>
  <c r="D331" i="5"/>
  <c r="D332" i="5"/>
  <c r="D333" i="5"/>
  <c r="D334" i="5"/>
  <c r="D335" i="5"/>
  <c r="D336" i="5"/>
  <c r="D337" i="5"/>
  <c r="D338" i="5"/>
  <c r="D339" i="5"/>
  <c r="D340" i="5"/>
  <c r="D341" i="5"/>
  <c r="D342" i="5"/>
  <c r="D343" i="5"/>
  <c r="D344" i="5"/>
  <c r="D345" i="5"/>
  <c r="D346" i="5"/>
  <c r="D347" i="5"/>
  <c r="D348" i="5"/>
  <c r="D349" i="5"/>
  <c r="D350" i="5"/>
  <c r="D351" i="5"/>
  <c r="D352" i="5"/>
  <c r="D353" i="5"/>
  <c r="D354" i="5"/>
  <c r="D355" i="5"/>
  <c r="D356" i="5"/>
  <c r="D357" i="5"/>
  <c r="D358" i="5"/>
  <c r="D359" i="5"/>
  <c r="D360" i="5"/>
  <c r="D361" i="5"/>
  <c r="D362" i="5"/>
  <c r="D363" i="5"/>
  <c r="D364" i="5"/>
  <c r="D365" i="5"/>
  <c r="D366" i="5"/>
  <c r="D367" i="5"/>
  <c r="D368" i="5"/>
  <c r="D369" i="5"/>
  <c r="D370" i="5"/>
  <c r="D371" i="5"/>
  <c r="D372" i="5"/>
  <c r="D373" i="5"/>
  <c r="D374" i="5"/>
  <c r="D375" i="5"/>
  <c r="D376" i="5"/>
  <c r="D377" i="5"/>
  <c r="D378" i="5"/>
  <c r="D379" i="5"/>
  <c r="D380" i="5"/>
  <c r="D381" i="5"/>
  <c r="D382" i="5"/>
  <c r="D383" i="5"/>
  <c r="D384" i="5"/>
  <c r="D385" i="5"/>
  <c r="D387" i="5"/>
  <c r="D388" i="5"/>
  <c r="D389" i="5"/>
  <c r="D390" i="5"/>
  <c r="D391" i="5"/>
  <c r="D392" i="5"/>
  <c r="D393" i="5"/>
  <c r="D394" i="5"/>
  <c r="D395" i="5"/>
  <c r="D396" i="5"/>
  <c r="D397" i="5"/>
  <c r="D398" i="5"/>
  <c r="D399" i="5"/>
  <c r="D400" i="5"/>
  <c r="D401" i="5"/>
  <c r="D402" i="5"/>
  <c r="D403" i="5"/>
  <c r="D404" i="5"/>
  <c r="D405" i="5"/>
  <c r="D406" i="5"/>
  <c r="D407" i="5"/>
  <c r="D408" i="5"/>
  <c r="D409" i="5"/>
  <c r="D410" i="5"/>
  <c r="D411" i="5"/>
  <c r="D412" i="5"/>
  <c r="D413" i="5"/>
  <c r="D414" i="5"/>
  <c r="D415" i="5"/>
  <c r="D416" i="5"/>
  <c r="D417" i="5"/>
  <c r="D418" i="5"/>
  <c r="D419" i="5"/>
  <c r="D420" i="5"/>
  <c r="D421" i="5"/>
  <c r="D422" i="5"/>
  <c r="D423" i="5"/>
  <c r="D424" i="5"/>
  <c r="D425" i="5"/>
  <c r="D426" i="5"/>
  <c r="D427" i="5"/>
  <c r="D428" i="5"/>
  <c r="D429" i="5"/>
  <c r="BN54" i="25"/>
  <c r="BN11" i="25" s="1"/>
  <c r="AV54" i="25"/>
  <c r="AV11" i="25" s="1"/>
  <c r="AM54" i="25"/>
  <c r="AM11" i="25" s="1"/>
  <c r="AD54" i="25"/>
  <c r="AD11" i="25" s="1"/>
  <c r="U54" i="25"/>
  <c r="U11" i="25" s="1"/>
  <c r="L11" i="25"/>
  <c r="F18" i="18"/>
  <c r="E18" i="18"/>
  <c r="F17" i="18"/>
  <c r="E17" i="18"/>
  <c r="F16" i="18"/>
  <c r="E16" i="18"/>
  <c r="F15" i="18"/>
  <c r="E15" i="18"/>
  <c r="F14" i="18"/>
  <c r="E14" i="18"/>
  <c r="F13" i="18"/>
  <c r="E13" i="18"/>
  <c r="F12" i="18"/>
  <c r="E12" i="18"/>
  <c r="F11" i="18"/>
  <c r="E11" i="18"/>
  <c r="F10" i="18"/>
  <c r="E10" i="18"/>
  <c r="F9" i="18"/>
  <c r="E9" i="18"/>
  <c r="F8" i="18"/>
  <c r="E8" i="18"/>
  <c r="F7" i="18"/>
  <c r="E7" i="18"/>
  <c r="F6" i="18"/>
  <c r="E6" i="18"/>
  <c r="F5" i="18"/>
  <c r="E5" i="18"/>
  <c r="F4" i="18"/>
  <c r="E4" i="18"/>
  <c r="F3" i="18"/>
  <c r="E3" i="18"/>
  <c r="G54" i="26" l="1"/>
  <c r="H53" i="26"/>
  <c r="DE51" i="26"/>
  <c r="CV51" i="26"/>
  <c r="CM51" i="26"/>
  <c r="CD51" i="26"/>
  <c r="BU51" i="26"/>
  <c r="BL51" i="26"/>
  <c r="BC51" i="26"/>
  <c r="AT51" i="26"/>
  <c r="AK51" i="26"/>
  <c r="AB51" i="26"/>
  <c r="S51" i="26"/>
  <c r="I51" i="26"/>
  <c r="DD50" i="26"/>
  <c r="CW50" i="26"/>
  <c r="CL50" i="26"/>
  <c r="CB50" i="26"/>
  <c r="BU50" i="26"/>
  <c r="BJ50" i="26"/>
  <c r="BC50" i="26"/>
  <c r="AS50" i="26"/>
  <c r="AL50" i="26"/>
  <c r="AA50" i="26"/>
  <c r="Q50" i="26"/>
  <c r="J50" i="26"/>
  <c r="DF49" i="26"/>
  <c r="CW49" i="26"/>
  <c r="CN49" i="26"/>
  <c r="CE49" i="26"/>
  <c r="BV49" i="26"/>
  <c r="BM49" i="26"/>
  <c r="BD49" i="26"/>
  <c r="AU49" i="26"/>
  <c r="AL49" i="26"/>
  <c r="AC49" i="26"/>
  <c r="T49" i="26"/>
  <c r="J49" i="26"/>
  <c r="DF48" i="26"/>
  <c r="CW48" i="26"/>
  <c r="CN48" i="26"/>
  <c r="CE48" i="26"/>
  <c r="BV48" i="26"/>
  <c r="BM48" i="26"/>
  <c r="BD48" i="26"/>
  <c r="AU48" i="26"/>
  <c r="AL48" i="26"/>
  <c r="AC48" i="26"/>
  <c r="T48" i="26"/>
  <c r="J48" i="26"/>
  <c r="DE47" i="26"/>
  <c r="CT47" i="26"/>
  <c r="CM47" i="26"/>
  <c r="CB47" i="26"/>
  <c r="BU47" i="26"/>
  <c r="BK47" i="26"/>
  <c r="BA47" i="26"/>
  <c r="AT47" i="26"/>
  <c r="AI47" i="26"/>
  <c r="AC47" i="26"/>
  <c r="R47" i="26"/>
  <c r="J47" i="26"/>
  <c r="DF46" i="26"/>
  <c r="CW46" i="26"/>
  <c r="CN46" i="26"/>
  <c r="CE46" i="26"/>
  <c r="BV46" i="26"/>
  <c r="BM46" i="26"/>
  <c r="BD46" i="26"/>
  <c r="AU46" i="26"/>
  <c r="AL46" i="26"/>
  <c r="AC46" i="26"/>
  <c r="T46" i="26"/>
  <c r="J46" i="26"/>
  <c r="DF45" i="26"/>
  <c r="CU45" i="26"/>
  <c r="CK45" i="26"/>
  <c r="CD45" i="26"/>
  <c r="BS45" i="26"/>
  <c r="BL45" i="26"/>
  <c r="BB45" i="26"/>
  <c r="AU45" i="26"/>
  <c r="AJ45" i="26"/>
  <c r="AC45" i="26"/>
  <c r="S45" i="26"/>
  <c r="G53" i="26"/>
  <c r="DD51" i="26"/>
  <c r="CU51" i="26"/>
  <c r="CL51" i="26"/>
  <c r="CC51" i="26"/>
  <c r="BT51" i="26"/>
  <c r="BK51" i="26"/>
  <c r="BB51" i="26"/>
  <c r="AS51" i="26"/>
  <c r="AJ51" i="26"/>
  <c r="AA51" i="26"/>
  <c r="R51" i="26"/>
  <c r="H51" i="26"/>
  <c r="DC50" i="26"/>
  <c r="CV50" i="26"/>
  <c r="CK50" i="26"/>
  <c r="CE50" i="26"/>
  <c r="BT50" i="26"/>
  <c r="BM50" i="26"/>
  <c r="BB50" i="26"/>
  <c r="AR50" i="26"/>
  <c r="AK50" i="26"/>
  <c r="Z50" i="26"/>
  <c r="T50" i="26"/>
  <c r="I50" i="26"/>
  <c r="DE49" i="26"/>
  <c r="CV49" i="26"/>
  <c r="CM49" i="26"/>
  <c r="CD49" i="26"/>
  <c r="BU49" i="26"/>
  <c r="BL49" i="26"/>
  <c r="BC49" i="26"/>
  <c r="AT49" i="26"/>
  <c r="AK49" i="26"/>
  <c r="AB49" i="26"/>
  <c r="S49" i="26"/>
  <c r="I49" i="26"/>
  <c r="DE48" i="26"/>
  <c r="CV48" i="26"/>
  <c r="CM48" i="26"/>
  <c r="CD48" i="26"/>
  <c r="BU48" i="26"/>
  <c r="BL48" i="26"/>
  <c r="BC48" i="26"/>
  <c r="AT48" i="26"/>
  <c r="AK48" i="26"/>
  <c r="AB48" i="26"/>
  <c r="S48" i="26"/>
  <c r="I48" i="26"/>
  <c r="DD47" i="26"/>
  <c r="CW47" i="26"/>
  <c r="CL47" i="26"/>
  <c r="CE47" i="26"/>
  <c r="BT47" i="26"/>
  <c r="BJ47" i="26"/>
  <c r="BD47" i="26"/>
  <c r="AS47" i="26"/>
  <c r="AL47" i="26"/>
  <c r="AB47" i="26"/>
  <c r="Q47" i="26"/>
  <c r="I47" i="26"/>
  <c r="DE46" i="26"/>
  <c r="CV46" i="26"/>
  <c r="CM46" i="26"/>
  <c r="CD46" i="26"/>
  <c r="BU46" i="26"/>
  <c r="BL46" i="26"/>
  <c r="BC46" i="26"/>
  <c r="DF51" i="26"/>
  <c r="CN51" i="26"/>
  <c r="BV51" i="26"/>
  <c r="BD51" i="26"/>
  <c r="AL51" i="26"/>
  <c r="T51" i="26"/>
  <c r="DE50" i="26"/>
  <c r="CT50" i="26"/>
  <c r="CM50" i="26"/>
  <c r="CD50" i="26"/>
  <c r="BV50" i="26"/>
  <c r="BL50" i="26"/>
  <c r="BD50" i="26"/>
  <c r="G50" i="26"/>
  <c r="CT49" i="26"/>
  <c r="CB49" i="26"/>
  <c r="BJ49" i="26"/>
  <c r="AR49" i="26"/>
  <c r="Z49" i="26"/>
  <c r="G49" i="26"/>
  <c r="CT48" i="26"/>
  <c r="CB48" i="26"/>
  <c r="BJ48" i="26"/>
  <c r="AR48" i="26"/>
  <c r="Z48" i="26"/>
  <c r="G48" i="26"/>
  <c r="DF47" i="26"/>
  <c r="CV47" i="26"/>
  <c r="CN47" i="26"/>
  <c r="CD47" i="26"/>
  <c r="BV47" i="26"/>
  <c r="Z47" i="26"/>
  <c r="S47" i="26"/>
  <c r="G47" i="26"/>
  <c r="CT46" i="26"/>
  <c r="CB46" i="26"/>
  <c r="BJ46" i="26"/>
  <c r="AS46" i="26"/>
  <c r="AI46" i="26"/>
  <c r="S46" i="26"/>
  <c r="H46" i="26"/>
  <c r="DC45" i="26"/>
  <c r="CV45" i="26"/>
  <c r="CB45" i="26"/>
  <c r="BU45" i="26"/>
  <c r="BM45" i="26"/>
  <c r="BA45" i="26"/>
  <c r="AS45" i="26"/>
  <c r="AL45" i="26"/>
  <c r="R45" i="26"/>
  <c r="J45" i="26"/>
  <c r="DF44" i="26"/>
  <c r="CW44" i="26"/>
  <c r="CN44" i="26"/>
  <c r="CE44" i="26"/>
  <c r="BV44" i="26"/>
  <c r="BM44" i="26"/>
  <c r="BD44" i="26"/>
  <c r="AU44" i="26"/>
  <c r="AL44" i="26"/>
  <c r="AC44" i="26"/>
  <c r="T44" i="26"/>
  <c r="J44" i="26"/>
  <c r="DF43" i="26"/>
  <c r="CW43" i="26"/>
  <c r="CN43" i="26"/>
  <c r="CE43" i="26"/>
  <c r="BV43" i="26"/>
  <c r="BM43" i="26"/>
  <c r="BD43" i="26"/>
  <c r="AU43" i="26"/>
  <c r="AL43" i="26"/>
  <c r="AC43" i="26"/>
  <c r="T43" i="26"/>
  <c r="J43" i="26"/>
  <c r="DF42" i="26"/>
  <c r="CW42" i="26"/>
  <c r="CN42" i="26"/>
  <c r="CE42" i="26"/>
  <c r="BV42" i="26"/>
  <c r="BM42" i="26"/>
  <c r="BD42" i="26"/>
  <c r="AU42" i="26"/>
  <c r="AL42" i="26"/>
  <c r="AC42" i="26"/>
  <c r="T42" i="26"/>
  <c r="J42" i="26"/>
  <c r="DF41" i="26"/>
  <c r="CW41" i="26"/>
  <c r="CN41" i="26"/>
  <c r="DC51" i="26"/>
  <c r="CK51" i="26"/>
  <c r="BS51" i="26"/>
  <c r="BA51" i="26"/>
  <c r="AI51" i="26"/>
  <c r="Q51" i="26"/>
  <c r="CC50" i="26"/>
  <c r="BS50" i="26"/>
  <c r="BK50" i="26"/>
  <c r="BA50" i="26"/>
  <c r="AU50" i="26"/>
  <c r="AJ50" i="26"/>
  <c r="AC50" i="26"/>
  <c r="DD49" i="26"/>
  <c r="CL49" i="26"/>
  <c r="BT49" i="26"/>
  <c r="BB49" i="26"/>
  <c r="AJ49" i="26"/>
  <c r="R49" i="26"/>
  <c r="DD48" i="26"/>
  <c r="CL48" i="26"/>
  <c r="BT48" i="26"/>
  <c r="BB48" i="26"/>
  <c r="AJ48" i="26"/>
  <c r="R48" i="26"/>
  <c r="DC47" i="26"/>
  <c r="CU47" i="26"/>
  <c r="CK47" i="26"/>
  <c r="CC47" i="26"/>
  <c r="BS47" i="26"/>
  <c r="BM47" i="26"/>
  <c r="DD46" i="26"/>
  <c r="CL46" i="26"/>
  <c r="BT46" i="26"/>
  <c r="BB46" i="26"/>
  <c r="AR46" i="26"/>
  <c r="AB46" i="26"/>
  <c r="R46" i="26"/>
  <c r="G46" i="26"/>
  <c r="CT45" i="26"/>
  <c r="CN45" i="26"/>
  <c r="BT45" i="26"/>
  <c r="BK45" i="26"/>
  <c r="AR45" i="26"/>
  <c r="AK45" i="26"/>
  <c r="AB45" i="26"/>
  <c r="Q45" i="26"/>
  <c r="I45" i="26"/>
  <c r="DE44" i="26"/>
  <c r="CV44" i="26"/>
  <c r="CM44" i="26"/>
  <c r="CD44" i="26"/>
  <c r="BU44" i="26"/>
  <c r="BL44" i="26"/>
  <c r="BC44" i="26"/>
  <c r="AT44" i="26"/>
  <c r="AK44" i="26"/>
  <c r="AB44" i="26"/>
  <c r="S44" i="26"/>
  <c r="I44" i="26"/>
  <c r="DE43" i="26"/>
  <c r="CV43" i="26"/>
  <c r="CM43" i="26"/>
  <c r="CD43" i="26"/>
  <c r="BU43" i="26"/>
  <c r="BL43" i="26"/>
  <c r="BC43" i="26"/>
  <c r="AT43" i="26"/>
  <c r="AK43" i="26"/>
  <c r="AB43" i="26"/>
  <c r="S43" i="26"/>
  <c r="I43" i="26"/>
  <c r="DE42" i="26"/>
  <c r="CV42" i="26"/>
  <c r="CM42" i="26"/>
  <c r="CD42" i="26"/>
  <c r="BU42" i="26"/>
  <c r="BL42" i="26"/>
  <c r="BC42" i="26"/>
  <c r="AT42" i="26"/>
  <c r="AK42" i="26"/>
  <c r="AB42" i="26"/>
  <c r="S42" i="26"/>
  <c r="I42" i="26"/>
  <c r="DE41" i="26"/>
  <c r="CW51" i="26"/>
  <c r="BM51" i="26"/>
  <c r="AC51" i="26"/>
  <c r="AB50" i="26"/>
  <c r="S50" i="26"/>
  <c r="CK49" i="26"/>
  <c r="BA49" i="26"/>
  <c r="Q49" i="26"/>
  <c r="CK48" i="26"/>
  <c r="BA48" i="26"/>
  <c r="Q48" i="26"/>
  <c r="BL47" i="26"/>
  <c r="BC47" i="26"/>
  <c r="AU47" i="26"/>
  <c r="AK47" i="26"/>
  <c r="T47" i="26"/>
  <c r="DC46" i="26"/>
  <c r="BS46" i="26"/>
  <c r="AK46" i="26"/>
  <c r="Q46" i="26"/>
  <c r="AI45" i="26"/>
  <c r="Z45" i="26"/>
  <c r="T45" i="26"/>
  <c r="G45" i="26"/>
  <c r="CT44" i="26"/>
  <c r="CB44" i="26"/>
  <c r="BJ44" i="26"/>
  <c r="AR44" i="26"/>
  <c r="Z44" i="26"/>
  <c r="G44" i="26"/>
  <c r="CT43" i="26"/>
  <c r="CB43" i="26"/>
  <c r="BJ43" i="26"/>
  <c r="AR43" i="26"/>
  <c r="Z43" i="26"/>
  <c r="G43" i="26"/>
  <c r="CT42" i="26"/>
  <c r="CB42" i="26"/>
  <c r="BJ42" i="26"/>
  <c r="AR42" i="26"/>
  <c r="Z42" i="26"/>
  <c r="G42" i="26"/>
  <c r="CU41" i="26"/>
  <c r="CK41" i="26"/>
  <c r="CB41" i="26"/>
  <c r="BS41" i="26"/>
  <c r="BJ41" i="26"/>
  <c r="BA41" i="26"/>
  <c r="AR41" i="26"/>
  <c r="AI41" i="26"/>
  <c r="Z41" i="26"/>
  <c r="Q41" i="26"/>
  <c r="G41" i="26"/>
  <c r="DF40" i="26"/>
  <c r="CU40" i="26"/>
  <c r="CN40" i="26"/>
  <c r="CD40" i="26"/>
  <c r="BS40" i="26"/>
  <c r="BL40" i="26"/>
  <c r="BA40" i="26"/>
  <c r="AU40" i="26"/>
  <c r="AJ40" i="26"/>
  <c r="AC40" i="26"/>
  <c r="R40" i="26"/>
  <c r="G40" i="26"/>
  <c r="DC39" i="26"/>
  <c r="CT39" i="26"/>
  <c r="CK39" i="26"/>
  <c r="CT51" i="26"/>
  <c r="BJ51" i="26"/>
  <c r="Z51" i="26"/>
  <c r="CN50" i="26"/>
  <c r="AI50" i="26"/>
  <c r="R50" i="26"/>
  <c r="H50" i="26"/>
  <c r="CC49" i="26"/>
  <c r="AS49" i="26"/>
  <c r="H49" i="26"/>
  <c r="CC48" i="26"/>
  <c r="AS48" i="26"/>
  <c r="H48" i="26"/>
  <c r="BB47" i="26"/>
  <c r="AR47" i="26"/>
  <c r="AJ47" i="26"/>
  <c r="AA47" i="26"/>
  <c r="CU46" i="26"/>
  <c r="BK46" i="26"/>
  <c r="AJ46" i="26"/>
  <c r="I46" i="26"/>
  <c r="BJ45" i="26"/>
  <c r="BD45" i="26"/>
  <c r="AT45" i="26"/>
  <c r="DD44" i="26"/>
  <c r="CL44" i="26"/>
  <c r="BT44" i="26"/>
  <c r="BB44" i="26"/>
  <c r="AJ44" i="26"/>
  <c r="R44" i="26"/>
  <c r="DD43" i="26"/>
  <c r="CL43" i="26"/>
  <c r="BT43" i="26"/>
  <c r="BB43" i="26"/>
  <c r="AJ43" i="26"/>
  <c r="R43" i="26"/>
  <c r="DD42" i="26"/>
  <c r="CL42" i="26"/>
  <c r="BT42" i="26"/>
  <c r="BB42" i="26"/>
  <c r="AJ42" i="26"/>
  <c r="R42" i="26"/>
  <c r="DD41" i="26"/>
  <c r="CT41" i="26"/>
  <c r="CE41" i="26"/>
  <c r="BV41" i="26"/>
  <c r="BM41" i="26"/>
  <c r="BD41" i="26"/>
  <c r="AU41" i="26"/>
  <c r="AL41" i="26"/>
  <c r="AC41" i="26"/>
  <c r="T41" i="26"/>
  <c r="J41" i="26"/>
  <c r="DE40" i="26"/>
  <c r="CT40" i="26"/>
  <c r="CM40" i="26"/>
  <c r="CC40" i="26"/>
  <c r="BV40" i="26"/>
  <c r="BK40" i="26"/>
  <c r="BD40" i="26"/>
  <c r="AT40" i="26"/>
  <c r="AI40" i="26"/>
  <c r="AB40" i="26"/>
  <c r="Q40" i="26"/>
  <c r="J40" i="26"/>
  <c r="DF39" i="26"/>
  <c r="CW39" i="26"/>
  <c r="CN39" i="26"/>
  <c r="CE39" i="26"/>
  <c r="BV39" i="26"/>
  <c r="BM39" i="26"/>
  <c r="BD39" i="26"/>
  <c r="AU39" i="26"/>
  <c r="AL39" i="26"/>
  <c r="AC39" i="26"/>
  <c r="T39" i="26"/>
  <c r="J39" i="26"/>
  <c r="DF38" i="26"/>
  <c r="CW38" i="26"/>
  <c r="CN38" i="26"/>
  <c r="CE38" i="26"/>
  <c r="BV38" i="26"/>
  <c r="BM38" i="26"/>
  <c r="BD38" i="26"/>
  <c r="AU38" i="26"/>
  <c r="AL38" i="26"/>
  <c r="AC38" i="26"/>
  <c r="T38" i="26"/>
  <c r="J38" i="26"/>
  <c r="DF37" i="26"/>
  <c r="CW37" i="26"/>
  <c r="CN37" i="26"/>
  <c r="CE37" i="26"/>
  <c r="BV37" i="26"/>
  <c r="BM37" i="26"/>
  <c r="BD37" i="26"/>
  <c r="AU37" i="26"/>
  <c r="AL37" i="26"/>
  <c r="AC37" i="26"/>
  <c r="T37" i="26"/>
  <c r="I54" i="26"/>
  <c r="I53" i="26"/>
  <c r="CE51" i="26"/>
  <c r="AU51" i="26"/>
  <c r="J51" i="26"/>
  <c r="CU50" i="26"/>
  <c r="AT50" i="26"/>
  <c r="DC49" i="26"/>
  <c r="BS49" i="26"/>
  <c r="AI49" i="26"/>
  <c r="DC48" i="26"/>
  <c r="BS48" i="26"/>
  <c r="AI48" i="26"/>
  <c r="CK46" i="26"/>
  <c r="BA46" i="26"/>
  <c r="AA46" i="26"/>
  <c r="DE45" i="26"/>
  <c r="CW45" i="26"/>
  <c r="CM45" i="26"/>
  <c r="CE45" i="26"/>
  <c r="BV45" i="26"/>
  <c r="BC45" i="26"/>
  <c r="DC44" i="26"/>
  <c r="CK44" i="26"/>
  <c r="BS44" i="26"/>
  <c r="BA44" i="26"/>
  <c r="AI44" i="26"/>
  <c r="Q44" i="26"/>
  <c r="DC43" i="26"/>
  <c r="CK43" i="26"/>
  <c r="BS43" i="26"/>
  <c r="BA43" i="26"/>
  <c r="AI43" i="26"/>
  <c r="Q43" i="26"/>
  <c r="DC42" i="26"/>
  <c r="CK42" i="26"/>
  <c r="BS42" i="26"/>
  <c r="BA42" i="26"/>
  <c r="AI42" i="26"/>
  <c r="Q42" i="26"/>
  <c r="DC41" i="26"/>
  <c r="CM41" i="26"/>
  <c r="CD41" i="26"/>
  <c r="BU41" i="26"/>
  <c r="BL41" i="26"/>
  <c r="BC41" i="26"/>
  <c r="AT41" i="26"/>
  <c r="AK41" i="26"/>
  <c r="AB41" i="26"/>
  <c r="S41" i="26"/>
  <c r="I41" i="26"/>
  <c r="DD40" i="26"/>
  <c r="CW40" i="26"/>
  <c r="CL40" i="26"/>
  <c r="CB40" i="26"/>
  <c r="BU40" i="26"/>
  <c r="BJ40" i="26"/>
  <c r="BC40" i="26"/>
  <c r="AS40" i="26"/>
  <c r="AL40" i="26"/>
  <c r="AA40" i="26"/>
  <c r="T40" i="26"/>
  <c r="I40" i="26"/>
  <c r="DE39" i="26"/>
  <c r="CV39" i="26"/>
  <c r="CM39" i="26"/>
  <c r="CD39" i="26"/>
  <c r="BU39" i="26"/>
  <c r="BL39" i="26"/>
  <c r="BC39" i="26"/>
  <c r="AT39" i="26"/>
  <c r="AK39" i="26"/>
  <c r="AB39" i="26"/>
  <c r="S39" i="26"/>
  <c r="I39" i="26"/>
  <c r="DE38" i="26"/>
  <c r="CV38" i="26"/>
  <c r="CM38" i="26"/>
  <c r="CD38" i="26"/>
  <c r="BU38" i="26"/>
  <c r="BL38" i="26"/>
  <c r="BC38" i="26"/>
  <c r="AT38" i="26"/>
  <c r="AK38" i="26"/>
  <c r="AB38" i="26"/>
  <c r="G51" i="26"/>
  <c r="DF50" i="26"/>
  <c r="AA49" i="26"/>
  <c r="CC46" i="26"/>
  <c r="CC45" i="26"/>
  <c r="H45" i="26"/>
  <c r="AS44" i="26"/>
  <c r="CC43" i="26"/>
  <c r="H43" i="26"/>
  <c r="AS42" i="26"/>
  <c r="CL41" i="26"/>
  <c r="BB41" i="26"/>
  <c r="R41" i="26"/>
  <c r="CV40" i="26"/>
  <c r="BB40" i="26"/>
  <c r="AR40" i="26"/>
  <c r="CL39" i="26"/>
  <c r="BS39" i="26"/>
  <c r="BA39" i="26"/>
  <c r="AI39" i="26"/>
  <c r="Q39" i="26"/>
  <c r="DC38" i="26"/>
  <c r="CK38" i="26"/>
  <c r="BS38" i="26"/>
  <c r="BA38" i="26"/>
  <c r="AI38" i="26"/>
  <c r="R38" i="26"/>
  <c r="G38" i="26"/>
  <c r="CV37" i="26"/>
  <c r="CL37" i="26"/>
  <c r="CB37" i="26"/>
  <c r="BL37" i="26"/>
  <c r="BB37" i="26"/>
  <c r="AR37" i="26"/>
  <c r="AB37" i="26"/>
  <c r="R37" i="26"/>
  <c r="H37" i="26"/>
  <c r="DD36" i="26"/>
  <c r="CU36" i="26"/>
  <c r="CL36" i="26"/>
  <c r="CC36" i="26"/>
  <c r="BT36" i="26"/>
  <c r="BK36" i="26"/>
  <c r="BB36" i="26"/>
  <c r="AS36" i="26"/>
  <c r="AJ36" i="26"/>
  <c r="AA36" i="26"/>
  <c r="R36" i="26"/>
  <c r="H36" i="26"/>
  <c r="DD35" i="26"/>
  <c r="CU35" i="26"/>
  <c r="CL35" i="26"/>
  <c r="CC35" i="26"/>
  <c r="BT35" i="26"/>
  <c r="BK35" i="26"/>
  <c r="BB35" i="26"/>
  <c r="AS35" i="26"/>
  <c r="AJ35" i="26"/>
  <c r="AA35" i="26"/>
  <c r="R35" i="26"/>
  <c r="H35" i="26"/>
  <c r="DD34" i="26"/>
  <c r="CW34" i="26"/>
  <c r="CM34" i="26"/>
  <c r="CB34" i="26"/>
  <c r="BV34" i="26"/>
  <c r="BK34" i="26"/>
  <c r="BD34" i="26"/>
  <c r="AS34" i="26"/>
  <c r="AL34" i="26"/>
  <c r="AA34" i="26"/>
  <c r="Q34" i="26"/>
  <c r="I34" i="26"/>
  <c r="DE33" i="26"/>
  <c r="CV33" i="26"/>
  <c r="CM33" i="26"/>
  <c r="CD33" i="26"/>
  <c r="BU33" i="26"/>
  <c r="BL33" i="26"/>
  <c r="BC33" i="26"/>
  <c r="AT33" i="26"/>
  <c r="AK33" i="26"/>
  <c r="AB33" i="26"/>
  <c r="S33" i="26"/>
  <c r="I33" i="26"/>
  <c r="DE32" i="26"/>
  <c r="CV32" i="26"/>
  <c r="CM32" i="26"/>
  <c r="CD32" i="26"/>
  <c r="BU32" i="26"/>
  <c r="BL32" i="26"/>
  <c r="BC32" i="26"/>
  <c r="AT32" i="26"/>
  <c r="AK32" i="26"/>
  <c r="AB32" i="26"/>
  <c r="S32" i="26"/>
  <c r="I32" i="26"/>
  <c r="DE31" i="26"/>
  <c r="CV31" i="26"/>
  <c r="CM31" i="26"/>
  <c r="CD31" i="26"/>
  <c r="BU31" i="26"/>
  <c r="BL31" i="26"/>
  <c r="BC31" i="26"/>
  <c r="AT31" i="26"/>
  <c r="AK31" i="26"/>
  <c r="AB31" i="26"/>
  <c r="S31" i="26"/>
  <c r="I31" i="26"/>
  <c r="DE30" i="26"/>
  <c r="CV30" i="26"/>
  <c r="CM30" i="26"/>
  <c r="CD30" i="26"/>
  <c r="BU30" i="26"/>
  <c r="BL30" i="26"/>
  <c r="BC30" i="26"/>
  <c r="AT30" i="26"/>
  <c r="AK30" i="26"/>
  <c r="AB30" i="26"/>
  <c r="S30" i="26"/>
  <c r="I30" i="26"/>
  <c r="DD29" i="26"/>
  <c r="CW29" i="26"/>
  <c r="CM29" i="26"/>
  <c r="CB29" i="26"/>
  <c r="BU29" i="26"/>
  <c r="BJ29" i="26"/>
  <c r="BD29" i="26"/>
  <c r="AT29" i="26"/>
  <c r="AI29" i="26"/>
  <c r="AB29" i="26"/>
  <c r="Q29" i="26"/>
  <c r="J29" i="26"/>
  <c r="DF28" i="26"/>
  <c r="CW28" i="26"/>
  <c r="CN28" i="26"/>
  <c r="CE28" i="26"/>
  <c r="BV28" i="26"/>
  <c r="BM28" i="26"/>
  <c r="BD28" i="26"/>
  <c r="AU28" i="26"/>
  <c r="AL28" i="26"/>
  <c r="AC28" i="26"/>
  <c r="T28" i="26"/>
  <c r="J28" i="26"/>
  <c r="DF26" i="26"/>
  <c r="CW26" i="26"/>
  <c r="CN26" i="26"/>
  <c r="CE26" i="26"/>
  <c r="BV26" i="26"/>
  <c r="BM26" i="26"/>
  <c r="BD26" i="26"/>
  <c r="AU26" i="26"/>
  <c r="AL26" i="26"/>
  <c r="AC26" i="26"/>
  <c r="T26" i="26"/>
  <c r="J26" i="26"/>
  <c r="DC25" i="26"/>
  <c r="CT25" i="26"/>
  <c r="CK25" i="26"/>
  <c r="CB25" i="26"/>
  <c r="BS25" i="26"/>
  <c r="BJ25" i="26"/>
  <c r="BA25" i="26"/>
  <c r="AR25" i="26"/>
  <c r="AI25" i="26"/>
  <c r="CU48" i="26"/>
  <c r="AT46" i="26"/>
  <c r="CL45" i="26"/>
  <c r="CU44" i="26"/>
  <c r="AA44" i="26"/>
  <c r="BK43" i="26"/>
  <c r="CU42" i="26"/>
  <c r="AA42" i="26"/>
  <c r="CC41" i="26"/>
  <c r="AS41" i="26"/>
  <c r="H41" i="26"/>
  <c r="DC40" i="26"/>
  <c r="BM40" i="26"/>
  <c r="S40" i="26"/>
  <c r="H40" i="26"/>
  <c r="CC39" i="26"/>
  <c r="BK39" i="26"/>
  <c r="AS39" i="26"/>
  <c r="AA39" i="26"/>
  <c r="H39" i="26"/>
  <c r="CU38" i="26"/>
  <c r="CC38" i="26"/>
  <c r="BK38" i="26"/>
  <c r="AS38" i="26"/>
  <c r="AA38" i="26"/>
  <c r="Q38" i="26"/>
  <c r="DE37" i="26"/>
  <c r="CU37" i="26"/>
  <c r="CK37" i="26"/>
  <c r="BU37" i="26"/>
  <c r="BK37" i="26"/>
  <c r="BA37" i="26"/>
  <c r="AK37" i="26"/>
  <c r="AA37" i="26"/>
  <c r="Q37" i="26"/>
  <c r="G37" i="26"/>
  <c r="DC36" i="26"/>
  <c r="CT36" i="26"/>
  <c r="CK36" i="26"/>
  <c r="CB36" i="26"/>
  <c r="BS36" i="26"/>
  <c r="BJ36" i="26"/>
  <c r="BA36" i="26"/>
  <c r="AR36" i="26"/>
  <c r="AI36" i="26"/>
  <c r="Z36" i="26"/>
  <c r="Q36" i="26"/>
  <c r="G36" i="26"/>
  <c r="DC35" i="26"/>
  <c r="CT35" i="26"/>
  <c r="CK35" i="26"/>
  <c r="CB35" i="26"/>
  <c r="BS35" i="26"/>
  <c r="BJ35" i="26"/>
  <c r="BA35" i="26"/>
  <c r="AR35" i="26"/>
  <c r="AI35" i="26"/>
  <c r="Z35" i="26"/>
  <c r="Q35" i="26"/>
  <c r="G35" i="26"/>
  <c r="DC34" i="26"/>
  <c r="CV34" i="26"/>
  <c r="CL34" i="26"/>
  <c r="CE34" i="26"/>
  <c r="BU34" i="26"/>
  <c r="BJ34" i="26"/>
  <c r="BC34" i="26"/>
  <c r="AR34" i="26"/>
  <c r="AK34" i="26"/>
  <c r="Z34" i="26"/>
  <c r="T34" i="26"/>
  <c r="H34" i="26"/>
  <c r="DD33" i="26"/>
  <c r="CU33" i="26"/>
  <c r="CL33" i="26"/>
  <c r="CC33" i="26"/>
  <c r="BT33" i="26"/>
  <c r="BK33" i="26"/>
  <c r="BB33" i="26"/>
  <c r="AS33" i="26"/>
  <c r="AJ33" i="26"/>
  <c r="AA33" i="26"/>
  <c r="R33" i="26"/>
  <c r="H33" i="26"/>
  <c r="DD32" i="26"/>
  <c r="CU32" i="26"/>
  <c r="CL32" i="26"/>
  <c r="CC32" i="26"/>
  <c r="BT32" i="26"/>
  <c r="BK32" i="26"/>
  <c r="BB32" i="26"/>
  <c r="AS32" i="26"/>
  <c r="AJ32" i="26"/>
  <c r="AA32" i="26"/>
  <c r="R32" i="26"/>
  <c r="H32" i="26"/>
  <c r="DD31" i="26"/>
  <c r="CU31" i="26"/>
  <c r="CL31" i="26"/>
  <c r="CC31" i="26"/>
  <c r="BT31" i="26"/>
  <c r="BK31" i="26"/>
  <c r="BB31" i="26"/>
  <c r="AS31" i="26"/>
  <c r="AJ31" i="26"/>
  <c r="AA31" i="26"/>
  <c r="R31" i="26"/>
  <c r="H31" i="26"/>
  <c r="DD30" i="26"/>
  <c r="CU30" i="26"/>
  <c r="CL30" i="26"/>
  <c r="CC30" i="26"/>
  <c r="BT30" i="26"/>
  <c r="BK30" i="26"/>
  <c r="BB30" i="26"/>
  <c r="AS30" i="26"/>
  <c r="AJ30" i="26"/>
  <c r="AA30" i="26"/>
  <c r="R30" i="26"/>
  <c r="H30" i="26"/>
  <c r="DC29" i="26"/>
  <c r="CV29" i="26"/>
  <c r="CL29" i="26"/>
  <c r="CE29" i="26"/>
  <c r="BT29" i="26"/>
  <c r="BM29" i="26"/>
  <c r="BC29" i="26"/>
  <c r="AS29" i="26"/>
  <c r="AL29" i="26"/>
  <c r="AA29" i="26"/>
  <c r="T29" i="26"/>
  <c r="I29" i="26"/>
  <c r="DE28" i="26"/>
  <c r="CV28" i="26"/>
  <c r="CM28" i="26"/>
  <c r="CD28" i="26"/>
  <c r="BU28" i="26"/>
  <c r="BL28" i="26"/>
  <c r="BC28" i="26"/>
  <c r="AT28" i="26"/>
  <c r="AK28" i="26"/>
  <c r="AB28" i="26"/>
  <c r="S28" i="26"/>
  <c r="I28" i="26"/>
  <c r="DE26" i="26"/>
  <c r="H54" i="26"/>
  <c r="CB51" i="26"/>
  <c r="CU49" i="26"/>
  <c r="BK48" i="26"/>
  <c r="Z46" i="26"/>
  <c r="AA45" i="26"/>
  <c r="CC44" i="26"/>
  <c r="H44" i="26"/>
  <c r="AS43" i="26"/>
  <c r="CC42" i="26"/>
  <c r="H42" i="26"/>
  <c r="BT41" i="26"/>
  <c r="AJ41" i="26"/>
  <c r="BT40" i="26"/>
  <c r="Z40" i="26"/>
  <c r="DD39" i="26"/>
  <c r="CB39" i="26"/>
  <c r="BJ39" i="26"/>
  <c r="AR39" i="26"/>
  <c r="Z39" i="26"/>
  <c r="G39" i="26"/>
  <c r="CT38" i="26"/>
  <c r="CB38" i="26"/>
  <c r="BJ38" i="26"/>
  <c r="AR38" i="26"/>
  <c r="Z38" i="26"/>
  <c r="I38" i="26"/>
  <c r="DD37" i="26"/>
  <c r="CT37" i="26"/>
  <c r="CD37" i="26"/>
  <c r="BT37" i="26"/>
  <c r="BJ37" i="26"/>
  <c r="AT37" i="26"/>
  <c r="AJ37" i="26"/>
  <c r="Z37" i="26"/>
  <c r="J37" i="26"/>
  <c r="DF36" i="26"/>
  <c r="CW36" i="26"/>
  <c r="CN36" i="26"/>
  <c r="CE36" i="26"/>
  <c r="BV36" i="26"/>
  <c r="BM36" i="26"/>
  <c r="BD36" i="26"/>
  <c r="AU36" i="26"/>
  <c r="AL36" i="26"/>
  <c r="AC36" i="26"/>
  <c r="T36" i="26"/>
  <c r="J36" i="26"/>
  <c r="DF35" i="26"/>
  <c r="CW35" i="26"/>
  <c r="CN35" i="26"/>
  <c r="CE35" i="26"/>
  <c r="BV35" i="26"/>
  <c r="BM35" i="26"/>
  <c r="BD35" i="26"/>
  <c r="AU35" i="26"/>
  <c r="AL35" i="26"/>
  <c r="AC35" i="26"/>
  <c r="T35" i="26"/>
  <c r="J35" i="26"/>
  <c r="DF34" i="26"/>
  <c r="CU34" i="26"/>
  <c r="CK34" i="26"/>
  <c r="CD34" i="26"/>
  <c r="BT34" i="26"/>
  <c r="BM34" i="26"/>
  <c r="BB34" i="26"/>
  <c r="AU34" i="26"/>
  <c r="AJ34" i="26"/>
  <c r="AC34" i="26"/>
  <c r="S34" i="26"/>
  <c r="G34" i="26"/>
  <c r="DC33" i="26"/>
  <c r="CT33" i="26"/>
  <c r="CK33" i="26"/>
  <c r="CB33" i="26"/>
  <c r="BS33" i="26"/>
  <c r="BJ33" i="26"/>
  <c r="BA33" i="26"/>
  <c r="AR33" i="26"/>
  <c r="AI33" i="26"/>
  <c r="Z33" i="26"/>
  <c r="Q33" i="26"/>
  <c r="G33" i="26"/>
  <c r="DC32" i="26"/>
  <c r="CT32" i="26"/>
  <c r="CK32" i="26"/>
  <c r="CB32" i="26"/>
  <c r="BS32" i="26"/>
  <c r="BJ32" i="26"/>
  <c r="BA32" i="26"/>
  <c r="AR32" i="26"/>
  <c r="AI32" i="26"/>
  <c r="Z32" i="26"/>
  <c r="Q32" i="26"/>
  <c r="G32" i="26"/>
  <c r="DC31" i="26"/>
  <c r="CT31" i="26"/>
  <c r="CK31" i="26"/>
  <c r="CB31" i="26"/>
  <c r="BS31" i="26"/>
  <c r="BJ31" i="26"/>
  <c r="BA31" i="26"/>
  <c r="AR31" i="26"/>
  <c r="AI31" i="26"/>
  <c r="Z31" i="26"/>
  <c r="Q31" i="26"/>
  <c r="G31" i="26"/>
  <c r="DC30" i="26"/>
  <c r="CT30" i="26"/>
  <c r="CK30" i="26"/>
  <c r="CB30" i="26"/>
  <c r="BS30" i="26"/>
  <c r="BJ30" i="26"/>
  <c r="BA30" i="26"/>
  <c r="AR30" i="26"/>
  <c r="AI30" i="26"/>
  <c r="Z30" i="26"/>
  <c r="Q30" i="26"/>
  <c r="G30" i="26"/>
  <c r="DF29" i="26"/>
  <c r="CU29" i="26"/>
  <c r="CK29" i="26"/>
  <c r="CD29" i="26"/>
  <c r="BS29" i="26"/>
  <c r="BL29" i="26"/>
  <c r="BB29" i="26"/>
  <c r="AR29" i="26"/>
  <c r="AK29" i="26"/>
  <c r="Z29" i="26"/>
  <c r="S29" i="26"/>
  <c r="H29" i="26"/>
  <c r="DD28" i="26"/>
  <c r="CU28" i="26"/>
  <c r="CL28" i="26"/>
  <c r="CC28" i="26"/>
  <c r="BT28" i="26"/>
  <c r="BK28" i="26"/>
  <c r="BB28" i="26"/>
  <c r="AS28" i="26"/>
  <c r="AJ28" i="26"/>
  <c r="AA28" i="26"/>
  <c r="R28" i="26"/>
  <c r="H28" i="26"/>
  <c r="DD26" i="26"/>
  <c r="CU26" i="26"/>
  <c r="CL26" i="26"/>
  <c r="CC26" i="26"/>
  <c r="BT26" i="26"/>
  <c r="BK26" i="26"/>
  <c r="BB26" i="26"/>
  <c r="AS26" i="26"/>
  <c r="AJ26" i="26"/>
  <c r="AA26" i="26"/>
  <c r="R26" i="26"/>
  <c r="H26" i="26"/>
  <c r="DE25" i="26"/>
  <c r="CV25" i="26"/>
  <c r="CM25" i="26"/>
  <c r="CD25" i="26"/>
  <c r="BU25" i="26"/>
  <c r="BL25" i="26"/>
  <c r="BC25" i="26"/>
  <c r="AT25" i="26"/>
  <c r="AK25" i="26"/>
  <c r="AB25" i="26"/>
  <c r="S25" i="26"/>
  <c r="I25" i="26"/>
  <c r="DE24" i="26"/>
  <c r="CV24" i="26"/>
  <c r="DD45" i="26"/>
  <c r="AA43" i="26"/>
  <c r="AA41" i="26"/>
  <c r="CK40" i="26"/>
  <c r="CE40" i="26"/>
  <c r="AK40" i="26"/>
  <c r="CU39" i="26"/>
  <c r="R39" i="26"/>
  <c r="BB38" i="26"/>
  <c r="DC37" i="26"/>
  <c r="BC37" i="26"/>
  <c r="I37" i="26"/>
  <c r="CD36" i="26"/>
  <c r="AT36" i="26"/>
  <c r="I36" i="26"/>
  <c r="CD35" i="26"/>
  <c r="AT35" i="26"/>
  <c r="I35" i="26"/>
  <c r="CT34" i="26"/>
  <c r="CN34" i="26"/>
  <c r="AT34" i="26"/>
  <c r="CN33" i="26"/>
  <c r="BD33" i="26"/>
  <c r="T33" i="26"/>
  <c r="CN32" i="26"/>
  <c r="BD32" i="26"/>
  <c r="T32" i="26"/>
  <c r="CN31" i="26"/>
  <c r="BD31" i="26"/>
  <c r="T31" i="26"/>
  <c r="CN30" i="26"/>
  <c r="BD30" i="26"/>
  <c r="T30" i="26"/>
  <c r="CT29" i="26"/>
  <c r="BK29" i="26"/>
  <c r="BA29" i="26"/>
  <c r="AU29" i="26"/>
  <c r="CK28" i="26"/>
  <c r="BA28" i="26"/>
  <c r="Q28" i="26"/>
  <c r="CT26" i="26"/>
  <c r="CB26" i="26"/>
  <c r="BJ26" i="26"/>
  <c r="AR26" i="26"/>
  <c r="Z26" i="26"/>
  <c r="G26" i="26"/>
  <c r="CW25" i="26"/>
  <c r="CE25" i="26"/>
  <c r="BM25" i="26"/>
  <c r="AU25" i="26"/>
  <c r="AC25" i="26"/>
  <c r="R25" i="26"/>
  <c r="G25" i="26"/>
  <c r="CW24" i="26"/>
  <c r="CM24" i="26"/>
  <c r="CD24" i="26"/>
  <c r="BU24" i="26"/>
  <c r="BL24" i="26"/>
  <c r="BC24" i="26"/>
  <c r="AT24" i="26"/>
  <c r="AK24" i="26"/>
  <c r="AB24" i="26"/>
  <c r="S24" i="26"/>
  <c r="I24" i="26"/>
  <c r="DE23" i="26"/>
  <c r="CV23" i="26"/>
  <c r="CM23" i="26"/>
  <c r="CD23" i="26"/>
  <c r="BT23" i="26"/>
  <c r="BK23" i="26"/>
  <c r="BB23" i="26"/>
  <c r="AS23" i="26"/>
  <c r="AJ23" i="26"/>
  <c r="AA23" i="26"/>
  <c r="R23" i="26"/>
  <c r="H23" i="26"/>
  <c r="DD22" i="26"/>
  <c r="CU22" i="26"/>
  <c r="CL22" i="26"/>
  <c r="CC22" i="26"/>
  <c r="BT22" i="26"/>
  <c r="BK22" i="26"/>
  <c r="BB22" i="26"/>
  <c r="AS22" i="26"/>
  <c r="AJ22" i="26"/>
  <c r="AA22" i="26"/>
  <c r="R22" i="26"/>
  <c r="H22" i="26"/>
  <c r="DE21" i="26"/>
  <c r="CV21" i="26"/>
  <c r="CM21" i="26"/>
  <c r="CD21" i="26"/>
  <c r="BU21" i="26"/>
  <c r="BL21" i="26"/>
  <c r="BC21" i="26"/>
  <c r="AT21" i="26"/>
  <c r="AK21" i="26"/>
  <c r="AB21" i="26"/>
  <c r="S21" i="26"/>
  <c r="I21" i="26"/>
  <c r="DE20" i="26"/>
  <c r="CV20" i="26"/>
  <c r="CM20" i="26"/>
  <c r="CD20" i="26"/>
  <c r="BU20" i="26"/>
  <c r="BL20" i="26"/>
  <c r="BC20" i="26"/>
  <c r="AT20" i="26"/>
  <c r="AK20" i="26"/>
  <c r="AB20" i="26"/>
  <c r="S20" i="26"/>
  <c r="I20" i="26"/>
  <c r="DF19" i="26"/>
  <c r="CT19" i="26"/>
  <c r="CL19" i="26"/>
  <c r="CC19" i="26"/>
  <c r="BT19" i="26"/>
  <c r="BL19" i="26"/>
  <c r="BD19" i="26"/>
  <c r="AU19" i="26"/>
  <c r="AL19" i="26"/>
  <c r="Z19" i="26"/>
  <c r="R19" i="26"/>
  <c r="H19" i="26"/>
  <c r="DE18" i="26"/>
  <c r="CW18" i="26"/>
  <c r="CK18" i="26"/>
  <c r="CC18" i="26"/>
  <c r="BU18" i="26"/>
  <c r="BM18" i="26"/>
  <c r="BA18" i="26"/>
  <c r="AS18" i="26"/>
  <c r="AK18" i="26"/>
  <c r="AC18" i="26"/>
  <c r="Q18" i="26"/>
  <c r="H18" i="26"/>
  <c r="DE17" i="26"/>
  <c r="CT17" i="26"/>
  <c r="CM17" i="26"/>
  <c r="CB17" i="26"/>
  <c r="BU17" i="26"/>
  <c r="BJ17" i="26"/>
  <c r="BC17" i="26"/>
  <c r="AR17" i="26"/>
  <c r="AK17" i="26"/>
  <c r="Z17" i="26"/>
  <c r="S17" i="26"/>
  <c r="G17" i="26"/>
  <c r="DE16" i="26"/>
  <c r="CV16" i="26"/>
  <c r="CM16" i="26"/>
  <c r="CD16" i="26"/>
  <c r="BU16" i="26"/>
  <c r="BL16" i="26"/>
  <c r="BC16" i="26"/>
  <c r="AT16" i="26"/>
  <c r="AK16" i="26"/>
  <c r="AB16" i="26"/>
  <c r="S16" i="26"/>
  <c r="I16" i="26"/>
  <c r="DE15" i="26"/>
  <c r="CV15" i="26"/>
  <c r="CM15" i="26"/>
  <c r="CD15" i="26"/>
  <c r="BU15" i="26"/>
  <c r="BL15" i="26"/>
  <c r="BC15" i="26"/>
  <c r="AT15" i="26"/>
  <c r="AR51" i="26"/>
  <c r="BK42" i="26"/>
  <c r="BT39" i="26"/>
  <c r="DD38" i="26"/>
  <c r="AJ38" i="26"/>
  <c r="CM37" i="26"/>
  <c r="AS37" i="26"/>
  <c r="DE36" i="26"/>
  <c r="BU36" i="26"/>
  <c r="AK36" i="26"/>
  <c r="DE35" i="26"/>
  <c r="BU35" i="26"/>
  <c r="AK35" i="26"/>
  <c r="DE34" i="26"/>
  <c r="BA34" i="26"/>
  <c r="J34" i="26"/>
  <c r="CE33" i="26"/>
  <c r="AU33" i="26"/>
  <c r="J33" i="26"/>
  <c r="CE32" i="26"/>
  <c r="AU32" i="26"/>
  <c r="J32" i="26"/>
  <c r="CE31" i="26"/>
  <c r="AU31" i="26"/>
  <c r="J31" i="26"/>
  <c r="CE30" i="26"/>
  <c r="AU30" i="26"/>
  <c r="J30" i="26"/>
  <c r="DE29" i="26"/>
  <c r="BV29" i="26"/>
  <c r="R29" i="26"/>
  <c r="G29" i="26"/>
  <c r="CB28" i="26"/>
  <c r="AR28" i="26"/>
  <c r="G28" i="26"/>
  <c r="CM26" i="26"/>
  <c r="BU26" i="26"/>
  <c r="BC26" i="26"/>
  <c r="AK26" i="26"/>
  <c r="S26" i="26"/>
  <c r="CU25" i="26"/>
  <c r="CC25" i="26"/>
  <c r="BK25" i="26"/>
  <c r="AS25" i="26"/>
  <c r="AA25" i="26"/>
  <c r="Q25" i="26"/>
  <c r="DF24" i="26"/>
  <c r="CU24" i="26"/>
  <c r="CL24" i="26"/>
  <c r="CC24" i="26"/>
  <c r="BT24" i="26"/>
  <c r="BK24" i="26"/>
  <c r="BB24" i="26"/>
  <c r="AS24" i="26"/>
  <c r="AJ24" i="26"/>
  <c r="AA24" i="26"/>
  <c r="R24" i="26"/>
  <c r="H24" i="26"/>
  <c r="DD23" i="26"/>
  <c r="CU23" i="26"/>
  <c r="CL23" i="26"/>
  <c r="CC23" i="26"/>
  <c r="BS23" i="26"/>
  <c r="BJ23" i="26"/>
  <c r="BA23" i="26"/>
  <c r="AR23" i="26"/>
  <c r="AI23" i="26"/>
  <c r="Z23" i="26"/>
  <c r="Q23" i="26"/>
  <c r="G23" i="26"/>
  <c r="DC22" i="26"/>
  <c r="CT22" i="26"/>
  <c r="CK22" i="26"/>
  <c r="CB22" i="26"/>
  <c r="BS22" i="26"/>
  <c r="BJ22" i="26"/>
  <c r="BA22" i="26"/>
  <c r="AR22" i="26"/>
  <c r="AI22" i="26"/>
  <c r="Z22" i="26"/>
  <c r="Q22" i="26"/>
  <c r="G22" i="26"/>
  <c r="DD21" i="26"/>
  <c r="CU21" i="26"/>
  <c r="CL21" i="26"/>
  <c r="CC21" i="26"/>
  <c r="BT21" i="26"/>
  <c r="BK21" i="26"/>
  <c r="BB21" i="26"/>
  <c r="AS21" i="26"/>
  <c r="AJ21" i="26"/>
  <c r="AA21" i="26"/>
  <c r="R21" i="26"/>
  <c r="H21" i="26"/>
  <c r="DD20" i="26"/>
  <c r="CU20" i="26"/>
  <c r="CL20" i="26"/>
  <c r="CC20" i="26"/>
  <c r="BT20" i="26"/>
  <c r="BK20" i="26"/>
  <c r="BB20" i="26"/>
  <c r="AS20" i="26"/>
  <c r="AJ20" i="26"/>
  <c r="AA20" i="26"/>
  <c r="R20" i="26"/>
  <c r="H20" i="26"/>
  <c r="DE19" i="26"/>
  <c r="CW19" i="26"/>
  <c r="CK19" i="26"/>
  <c r="CB19" i="26"/>
  <c r="BS19" i="26"/>
  <c r="BK19" i="26"/>
  <c r="BC19" i="26"/>
  <c r="AT19" i="26"/>
  <c r="AK19" i="26"/>
  <c r="AC19" i="26"/>
  <c r="Q19" i="26"/>
  <c r="G19" i="26"/>
  <c r="DD18" i="26"/>
  <c r="CV18" i="26"/>
  <c r="CN18" i="26"/>
  <c r="CB18" i="26"/>
  <c r="BT18" i="26"/>
  <c r="BL18" i="26"/>
  <c r="BD18" i="26"/>
  <c r="AR18" i="26"/>
  <c r="AJ18" i="26"/>
  <c r="AB18" i="26"/>
  <c r="T18" i="26"/>
  <c r="G18" i="26"/>
  <c r="DD17" i="26"/>
  <c r="CW17" i="26"/>
  <c r="CL17" i="26"/>
  <c r="CE17" i="26"/>
  <c r="BT17" i="26"/>
  <c r="BM17" i="26"/>
  <c r="BB17" i="26"/>
  <c r="AU17" i="26"/>
  <c r="AJ17" i="26"/>
  <c r="AC17" i="26"/>
  <c r="R17" i="26"/>
  <c r="J17" i="26"/>
  <c r="DD16" i="26"/>
  <c r="CU16" i="26"/>
  <c r="CL16" i="26"/>
  <c r="CC16" i="26"/>
  <c r="BT16" i="26"/>
  <c r="BK16" i="26"/>
  <c r="BB16" i="26"/>
  <c r="AS16" i="26"/>
  <c r="AJ16" i="26"/>
  <c r="AA16" i="26"/>
  <c r="R16" i="26"/>
  <c r="H16" i="26"/>
  <c r="DD15" i="26"/>
  <c r="CU15" i="26"/>
  <c r="CL15" i="26"/>
  <c r="CC15" i="26"/>
  <c r="BT15" i="26"/>
  <c r="BK15" i="26"/>
  <c r="BB15" i="26"/>
  <c r="AS15" i="26"/>
  <c r="BK49" i="26"/>
  <c r="BK44" i="26"/>
  <c r="CV41" i="26"/>
  <c r="BB39" i="26"/>
  <c r="CL38" i="26"/>
  <c r="S38" i="26"/>
  <c r="CC37" i="26"/>
  <c r="AI37" i="26"/>
  <c r="CV36" i="26"/>
  <c r="BL36" i="26"/>
  <c r="AB36" i="26"/>
  <c r="CV35" i="26"/>
  <c r="BL35" i="26"/>
  <c r="AB35" i="26"/>
  <c r="BL34" i="26"/>
  <c r="AB34" i="26"/>
  <c r="R34" i="26"/>
  <c r="DF33" i="26"/>
  <c r="BV33" i="26"/>
  <c r="AL33" i="26"/>
  <c r="DF32" i="26"/>
  <c r="BV32" i="26"/>
  <c r="AL32" i="26"/>
  <c r="DF31" i="26"/>
  <c r="BV31" i="26"/>
  <c r="AL31" i="26"/>
  <c r="DF30" i="26"/>
  <c r="BV30" i="26"/>
  <c r="AL30" i="26"/>
  <c r="CC29" i="26"/>
  <c r="AC29" i="26"/>
  <c r="DC28" i="26"/>
  <c r="BS28" i="26"/>
  <c r="AI28" i="26"/>
  <c r="DC26" i="26"/>
  <c r="CK26" i="26"/>
  <c r="BS26" i="26"/>
  <c r="BA26" i="26"/>
  <c r="AI26" i="26"/>
  <c r="Q26" i="26"/>
  <c r="DF25" i="26"/>
  <c r="CN25" i="26"/>
  <c r="BV25" i="26"/>
  <c r="BD25" i="26"/>
  <c r="AL25" i="26"/>
  <c r="Z25" i="26"/>
  <c r="J25" i="26"/>
  <c r="DD24" i="26"/>
  <c r="CT24" i="26"/>
  <c r="CK24" i="26"/>
  <c r="CB24" i="26"/>
  <c r="BS24" i="26"/>
  <c r="BJ24" i="26"/>
  <c r="BA24" i="26"/>
  <c r="AR24" i="26"/>
  <c r="AI24" i="26"/>
  <c r="Z24" i="26"/>
  <c r="Q24" i="26"/>
  <c r="G24" i="26"/>
  <c r="DC23" i="26"/>
  <c r="CT23" i="26"/>
  <c r="CK23" i="26"/>
  <c r="CB23" i="26"/>
  <c r="BM23" i="26"/>
  <c r="BD23" i="26"/>
  <c r="AU23" i="26"/>
  <c r="AL23" i="26"/>
  <c r="AC23" i="26"/>
  <c r="T23" i="26"/>
  <c r="J23" i="26"/>
  <c r="DF22" i="26"/>
  <c r="CW22" i="26"/>
  <c r="CN22" i="26"/>
  <c r="CE22" i="26"/>
  <c r="BV22" i="26"/>
  <c r="BM22" i="26"/>
  <c r="BD22" i="26"/>
  <c r="AU22" i="26"/>
  <c r="AL22" i="26"/>
  <c r="AC22" i="26"/>
  <c r="T22" i="26"/>
  <c r="J22" i="26"/>
  <c r="DC21" i="26"/>
  <c r="CT21" i="26"/>
  <c r="CK21" i="26"/>
  <c r="CB21" i="26"/>
  <c r="BS21" i="26"/>
  <c r="BJ21" i="26"/>
  <c r="BA21" i="26"/>
  <c r="AR21" i="26"/>
  <c r="AI21" i="26"/>
  <c r="Z21" i="26"/>
  <c r="Q21" i="26"/>
  <c r="G21" i="26"/>
  <c r="DC20" i="26"/>
  <c r="CT20" i="26"/>
  <c r="CK20" i="26"/>
  <c r="CB20" i="26"/>
  <c r="BS20" i="26"/>
  <c r="BJ20" i="26"/>
  <c r="BA20" i="26"/>
  <c r="AR20" i="26"/>
  <c r="AI20" i="26"/>
  <c r="Z20" i="26"/>
  <c r="Q20" i="26"/>
  <c r="G20" i="26"/>
  <c r="DD19" i="26"/>
  <c r="CV19" i="26"/>
  <c r="CN19" i="26"/>
  <c r="CE19" i="26"/>
  <c r="BV19" i="26"/>
  <c r="BJ19" i="26"/>
  <c r="BB19" i="26"/>
  <c r="AS19" i="26"/>
  <c r="AJ19" i="26"/>
  <c r="AB19" i="26"/>
  <c r="T19" i="26"/>
  <c r="J19" i="26"/>
  <c r="DC18" i="26"/>
  <c r="CU18" i="26"/>
  <c r="CM18" i="26"/>
  <c r="CE18" i="26"/>
  <c r="BS18" i="26"/>
  <c r="BK18" i="26"/>
  <c r="BC18" i="26"/>
  <c r="BK41" i="26"/>
  <c r="BS37" i="26"/>
  <c r="S36" i="26"/>
  <c r="AI34" i="26"/>
  <c r="CW33" i="26"/>
  <c r="BM32" i="26"/>
  <c r="AC31" i="26"/>
  <c r="Z28" i="26"/>
  <c r="AT26" i="26"/>
  <c r="DD25" i="26"/>
  <c r="AJ25" i="26"/>
  <c r="CN24" i="26"/>
  <c r="BD24" i="26"/>
  <c r="T24" i="26"/>
  <c r="CN23" i="26"/>
  <c r="BC23" i="26"/>
  <c r="S23" i="26"/>
  <c r="CM22" i="26"/>
  <c r="BC22" i="26"/>
  <c r="S22" i="26"/>
  <c r="CW21" i="26"/>
  <c r="BM21" i="26"/>
  <c r="AC21" i="26"/>
  <c r="CW20" i="26"/>
  <c r="BM20" i="26"/>
  <c r="AC20" i="26"/>
  <c r="DC19" i="26"/>
  <c r="BU19" i="26"/>
  <c r="AR19" i="26"/>
  <c r="I19" i="26"/>
  <c r="CT18" i="26"/>
  <c r="CD18" i="26"/>
  <c r="BJ18" i="26"/>
  <c r="AU18" i="26"/>
  <c r="AI18" i="26"/>
  <c r="J18" i="26"/>
  <c r="DC17" i="26"/>
  <c r="CU17" i="26"/>
  <c r="CK17" i="26"/>
  <c r="CC17" i="26"/>
  <c r="BS17" i="26"/>
  <c r="BK17" i="26"/>
  <c r="BA17" i="26"/>
  <c r="AS17" i="26"/>
  <c r="AI17" i="26"/>
  <c r="AA17" i="26"/>
  <c r="Q17" i="26"/>
  <c r="H17" i="26"/>
  <c r="DC16" i="26"/>
  <c r="CK16" i="26"/>
  <c r="BS16" i="26"/>
  <c r="BA16" i="26"/>
  <c r="AI16" i="26"/>
  <c r="Q16" i="26"/>
  <c r="DC15" i="26"/>
  <c r="CK15" i="26"/>
  <c r="BS15" i="26"/>
  <c r="BA15" i="26"/>
  <c r="AK15" i="26"/>
  <c r="AB15" i="26"/>
  <c r="S15" i="26"/>
  <c r="I15" i="26"/>
  <c r="DE14" i="26"/>
  <c r="CV14" i="26"/>
  <c r="CM14" i="26"/>
  <c r="CD14" i="26"/>
  <c r="BU14" i="26"/>
  <c r="BL14" i="26"/>
  <c r="BC14" i="26"/>
  <c r="AT14" i="26"/>
  <c r="AK14" i="26"/>
  <c r="AB14" i="26"/>
  <c r="S14" i="26"/>
  <c r="I14" i="26"/>
  <c r="DE13" i="26"/>
  <c r="CV13" i="26"/>
  <c r="CM13" i="26"/>
  <c r="CD13" i="26"/>
  <c r="BU13" i="26"/>
  <c r="BL13" i="26"/>
  <c r="BC13" i="26"/>
  <c r="AT13" i="26"/>
  <c r="AK13" i="26"/>
  <c r="AB13" i="26"/>
  <c r="S13" i="26"/>
  <c r="I13" i="26"/>
  <c r="DE12" i="26"/>
  <c r="CV12" i="26"/>
  <c r="CM12" i="26"/>
  <c r="CD12" i="26"/>
  <c r="BU12" i="26"/>
  <c r="BL12" i="26"/>
  <c r="BC12" i="26"/>
  <c r="AT12" i="26"/>
  <c r="AA48" i="26"/>
  <c r="H47" i="26"/>
  <c r="AJ39" i="26"/>
  <c r="S37" i="26"/>
  <c r="CM35" i="26"/>
  <c r="BM33" i="26"/>
  <c r="AC32" i="26"/>
  <c r="CW30" i="26"/>
  <c r="CV26" i="26"/>
  <c r="AB26" i="26"/>
  <c r="CL25" i="26"/>
  <c r="T25" i="26"/>
  <c r="CE24" i="26"/>
  <c r="AU24" i="26"/>
  <c r="J24" i="26"/>
  <c r="CE23" i="26"/>
  <c r="AT23" i="26"/>
  <c r="I23" i="26"/>
  <c r="CD22" i="26"/>
  <c r="AT22" i="26"/>
  <c r="I22" i="26"/>
  <c r="CN21" i="26"/>
  <c r="BD21" i="26"/>
  <c r="T21" i="26"/>
  <c r="CN20" i="26"/>
  <c r="BD20" i="26"/>
  <c r="T20" i="26"/>
  <c r="CU19" i="26"/>
  <c r="BM19" i="26"/>
  <c r="AI19" i="26"/>
  <c r="AT18" i="26"/>
  <c r="S18" i="26"/>
  <c r="I18" i="26"/>
  <c r="CW16" i="26"/>
  <c r="CE16" i="26"/>
  <c r="BM16" i="26"/>
  <c r="AU16" i="26"/>
  <c r="AC16" i="26"/>
  <c r="J16" i="26"/>
  <c r="CW15" i="26"/>
  <c r="CE15" i="26"/>
  <c r="BM15" i="26"/>
  <c r="AU15" i="26"/>
  <c r="AJ15" i="26"/>
  <c r="AA15" i="26"/>
  <c r="R15" i="26"/>
  <c r="H15" i="26"/>
  <c r="DD14" i="26"/>
  <c r="CU14" i="26"/>
  <c r="CL14" i="26"/>
  <c r="CC14" i="26"/>
  <c r="BT14" i="26"/>
  <c r="BK14" i="26"/>
  <c r="BB14" i="26"/>
  <c r="AS14" i="26"/>
  <c r="AJ14" i="26"/>
  <c r="AA14" i="26"/>
  <c r="R14" i="26"/>
  <c r="H14" i="26"/>
  <c r="DD13" i="26"/>
  <c r="CU13" i="26"/>
  <c r="CL13" i="26"/>
  <c r="CC13" i="26"/>
  <c r="BT13" i="26"/>
  <c r="BK13" i="26"/>
  <c r="BB13" i="26"/>
  <c r="AS13" i="26"/>
  <c r="AJ13" i="26"/>
  <c r="AA13" i="26"/>
  <c r="R13" i="26"/>
  <c r="H13" i="26"/>
  <c r="DD12" i="26"/>
  <c r="CU12" i="26"/>
  <c r="CL12" i="26"/>
  <c r="CC12" i="26"/>
  <c r="BT12" i="26"/>
  <c r="BK12" i="26"/>
  <c r="BB12" i="26"/>
  <c r="AS12" i="26"/>
  <c r="AJ12" i="26"/>
  <c r="AA12" i="26"/>
  <c r="R12" i="26"/>
  <c r="H12" i="26"/>
  <c r="DD11" i="26"/>
  <c r="CU11" i="26"/>
  <c r="CL11" i="26"/>
  <c r="CC11" i="26"/>
  <c r="BT11" i="26"/>
  <c r="BK11" i="26"/>
  <c r="BB11" i="26"/>
  <c r="AS11" i="26"/>
  <c r="AJ11" i="26"/>
  <c r="AA11" i="26"/>
  <c r="R11" i="26"/>
  <c r="H11" i="26"/>
  <c r="DD10" i="26"/>
  <c r="CW10" i="26"/>
  <c r="CK10" i="26"/>
  <c r="CC10" i="26"/>
  <c r="BU10" i="26"/>
  <c r="BJ10" i="26"/>
  <c r="BB10" i="26"/>
  <c r="AU10" i="26"/>
  <c r="AI10" i="26"/>
  <c r="AA10" i="26"/>
  <c r="S10" i="26"/>
  <c r="J10" i="26"/>
  <c r="DF8" i="26"/>
  <c r="CW8" i="26"/>
  <c r="CN8" i="26"/>
  <c r="CE8" i="26"/>
  <c r="BV8" i="26"/>
  <c r="BM8" i="26"/>
  <c r="BD8" i="26"/>
  <c r="AU8" i="26"/>
  <c r="AL8" i="26"/>
  <c r="AC8" i="26"/>
  <c r="T8" i="26"/>
  <c r="J8" i="26"/>
  <c r="DF7" i="26"/>
  <c r="CW7" i="26"/>
  <c r="CN7" i="26"/>
  <c r="CE7" i="26"/>
  <c r="BV7" i="26"/>
  <c r="BM7" i="26"/>
  <c r="BD7" i="26"/>
  <c r="AU7" i="26"/>
  <c r="AL7" i="26"/>
  <c r="AC7" i="26"/>
  <c r="T7" i="26"/>
  <c r="J7" i="26"/>
  <c r="DD6" i="26"/>
  <c r="CU6" i="26"/>
  <c r="CL6" i="26"/>
  <c r="CD6" i="26"/>
  <c r="BU6" i="26"/>
  <c r="BL6" i="26"/>
  <c r="BC6" i="26"/>
  <c r="AT6" i="26"/>
  <c r="AK6" i="26"/>
  <c r="AB6" i="26"/>
  <c r="S6" i="26"/>
  <c r="I6" i="26"/>
  <c r="DF5" i="26"/>
  <c r="CW5" i="26"/>
  <c r="CN5" i="26"/>
  <c r="CE5" i="26"/>
  <c r="BV5" i="26"/>
  <c r="BM5" i="26"/>
  <c r="BD5" i="26"/>
  <c r="AU5" i="26"/>
  <c r="AL5" i="26"/>
  <c r="AC5" i="26"/>
  <c r="T5" i="26"/>
  <c r="J5" i="26"/>
  <c r="DC4" i="26"/>
  <c r="CT4" i="26"/>
  <c r="CK4" i="26"/>
  <c r="CC4" i="26"/>
  <c r="BU4" i="26"/>
  <c r="BL4" i="26"/>
  <c r="BC4" i="26"/>
  <c r="AU4" i="26"/>
  <c r="AI4" i="26"/>
  <c r="Z4" i="26"/>
  <c r="Q4" i="26"/>
  <c r="H4" i="26"/>
  <c r="DF3" i="26"/>
  <c r="CW3" i="26"/>
  <c r="BT38" i="26"/>
  <c r="CM36" i="26"/>
  <c r="BC35" i="26"/>
  <c r="AC33" i="26"/>
  <c r="CW31" i="26"/>
  <c r="BM30" i="26"/>
  <c r="AJ29" i="26"/>
  <c r="CT28" i="26"/>
  <c r="CD26" i="26"/>
  <c r="I26" i="26"/>
  <c r="BT25" i="26"/>
  <c r="H25" i="26"/>
  <c r="BV24" i="26"/>
  <c r="AL24" i="26"/>
  <c r="DF23" i="26"/>
  <c r="BU23" i="26"/>
  <c r="AK23" i="26"/>
  <c r="DE22" i="26"/>
  <c r="BU22" i="26"/>
  <c r="AK22" i="26"/>
  <c r="CE21" i="26"/>
  <c r="AU21" i="26"/>
  <c r="J21" i="26"/>
  <c r="CE20" i="26"/>
  <c r="AU20" i="26"/>
  <c r="J20" i="26"/>
  <c r="CM19" i="26"/>
  <c r="AA19" i="26"/>
  <c r="DF18" i="26"/>
  <c r="CL18" i="26"/>
  <c r="BV18" i="26"/>
  <c r="BB18" i="26"/>
  <c r="AA18" i="26"/>
  <c r="R18" i="26"/>
  <c r="CT16" i="26"/>
  <c r="CB16" i="26"/>
  <c r="BJ16" i="26"/>
  <c r="AR16" i="26"/>
  <c r="Z16" i="26"/>
  <c r="G16" i="26"/>
  <c r="CT15" i="26"/>
  <c r="CB15" i="26"/>
  <c r="BJ15" i="26"/>
  <c r="AR15" i="26"/>
  <c r="AI15" i="26"/>
  <c r="Z15" i="26"/>
  <c r="Q15" i="26"/>
  <c r="G15" i="26"/>
  <c r="DC14" i="26"/>
  <c r="CT14" i="26"/>
  <c r="CK14" i="26"/>
  <c r="CB14" i="26"/>
  <c r="BS14" i="26"/>
  <c r="BJ14" i="26"/>
  <c r="BA14" i="26"/>
  <c r="AR14" i="26"/>
  <c r="AI14" i="26"/>
  <c r="Z14" i="26"/>
  <c r="Q14" i="26"/>
  <c r="G14" i="26"/>
  <c r="DC13" i="26"/>
  <c r="CT13" i="26"/>
  <c r="CK13" i="26"/>
  <c r="CB13" i="26"/>
  <c r="BS13" i="26"/>
  <c r="BJ13" i="26"/>
  <c r="BA13" i="26"/>
  <c r="AR13" i="26"/>
  <c r="AI13" i="26"/>
  <c r="Z13" i="26"/>
  <c r="Q13" i="26"/>
  <c r="G13" i="26"/>
  <c r="DC12" i="26"/>
  <c r="CT12" i="26"/>
  <c r="CK12" i="26"/>
  <c r="CB12" i="26"/>
  <c r="BS12" i="26"/>
  <c r="BJ12" i="26"/>
  <c r="BA12" i="26"/>
  <c r="AR12" i="26"/>
  <c r="AI12" i="26"/>
  <c r="Z12" i="26"/>
  <c r="Q12" i="26"/>
  <c r="G12" i="26"/>
  <c r="DC11" i="26"/>
  <c r="CT11" i="26"/>
  <c r="CK11" i="26"/>
  <c r="CB11" i="26"/>
  <c r="BS11" i="26"/>
  <c r="BJ11" i="26"/>
  <c r="BA11" i="26"/>
  <c r="AR11" i="26"/>
  <c r="AI11" i="26"/>
  <c r="Z11" i="26"/>
  <c r="Q11" i="26"/>
  <c r="G11" i="26"/>
  <c r="DC10" i="26"/>
  <c r="CV10" i="26"/>
  <c r="CN10" i="26"/>
  <c r="CB10" i="26"/>
  <c r="BT10" i="26"/>
  <c r="BM10" i="26"/>
  <c r="BA10" i="26"/>
  <c r="AT10" i="26"/>
  <c r="AL10" i="26"/>
  <c r="Z10" i="26"/>
  <c r="R10" i="26"/>
  <c r="I10" i="26"/>
  <c r="DE8" i="26"/>
  <c r="CV8" i="26"/>
  <c r="CM8" i="26"/>
  <c r="CD8" i="26"/>
  <c r="BU8" i="26"/>
  <c r="BL8" i="26"/>
  <c r="BC8" i="26"/>
  <c r="AT8" i="26"/>
  <c r="AK8" i="26"/>
  <c r="AB8" i="26"/>
  <c r="S8" i="26"/>
  <c r="I8" i="26"/>
  <c r="DE7" i="26"/>
  <c r="CV7" i="26"/>
  <c r="CM7" i="26"/>
  <c r="CD7" i="26"/>
  <c r="BU7" i="26"/>
  <c r="BL7" i="26"/>
  <c r="BC7" i="26"/>
  <c r="AT7" i="26"/>
  <c r="AK7" i="26"/>
  <c r="AB7" i="26"/>
  <c r="S7" i="26"/>
  <c r="I7" i="26"/>
  <c r="DC6" i="26"/>
  <c r="CT6" i="26"/>
  <c r="CK6" i="26"/>
  <c r="CC6" i="26"/>
  <c r="BT6" i="26"/>
  <c r="BK6" i="26"/>
  <c r="BB6" i="26"/>
  <c r="AS6" i="26"/>
  <c r="AJ6" i="26"/>
  <c r="AA6" i="26"/>
  <c r="R6" i="26"/>
  <c r="H6" i="26"/>
  <c r="DE5" i="26"/>
  <c r="CV5" i="26"/>
  <c r="CM5" i="26"/>
  <c r="CD5" i="26"/>
  <c r="BU5" i="26"/>
  <c r="BL5" i="26"/>
  <c r="BC5" i="26"/>
  <c r="AT5" i="26"/>
  <c r="AK5" i="26"/>
  <c r="AB5" i="26"/>
  <c r="S5" i="26"/>
  <c r="I5" i="26"/>
  <c r="DF4" i="26"/>
  <c r="CW4" i="26"/>
  <c r="CN4" i="26"/>
  <c r="CB4" i="26"/>
  <c r="BT4" i="26"/>
  <c r="BK4" i="26"/>
  <c r="BB4" i="26"/>
  <c r="AT4" i="26"/>
  <c r="AL4" i="26"/>
  <c r="AC4" i="26"/>
  <c r="T4" i="26"/>
  <c r="G4" i="26"/>
  <c r="DE3" i="26"/>
  <c r="CV3" i="26"/>
  <c r="CN3" i="26"/>
  <c r="S35" i="26"/>
  <c r="CC34" i="26"/>
  <c r="BS34" i="26"/>
  <c r="CW32" i="26"/>
  <c r="BJ28" i="26"/>
  <c r="DC24" i="26"/>
  <c r="BL23" i="26"/>
  <c r="AB22" i="26"/>
  <c r="AL21" i="26"/>
  <c r="CD17" i="26"/>
  <c r="AT17" i="26"/>
  <c r="I17" i="26"/>
  <c r="CN16" i="26"/>
  <c r="T16" i="26"/>
  <c r="BD15" i="26"/>
  <c r="J15" i="26"/>
  <c r="CE14" i="26"/>
  <c r="AU14" i="26"/>
  <c r="J14" i="26"/>
  <c r="CE13" i="26"/>
  <c r="AU13" i="26"/>
  <c r="J13" i="26"/>
  <c r="CE12" i="26"/>
  <c r="AU12" i="26"/>
  <c r="AB12" i="26"/>
  <c r="I12" i="26"/>
  <c r="CV11" i="26"/>
  <c r="CD11" i="26"/>
  <c r="BL11" i="26"/>
  <c r="AT11" i="26"/>
  <c r="AB11" i="26"/>
  <c r="I11" i="26"/>
  <c r="CM10" i="26"/>
  <c r="CD10" i="26"/>
  <c r="AK10" i="26"/>
  <c r="AB10" i="26"/>
  <c r="DC8" i="26"/>
  <c r="CK8" i="26"/>
  <c r="BS8" i="26"/>
  <c r="BA8" i="26"/>
  <c r="AI8" i="26"/>
  <c r="Q8" i="26"/>
  <c r="DC7" i="26"/>
  <c r="CK7" i="26"/>
  <c r="BS7" i="26"/>
  <c r="BA7" i="26"/>
  <c r="AI7" i="26"/>
  <c r="Q7" i="26"/>
  <c r="CV6" i="26"/>
  <c r="CE6" i="26"/>
  <c r="BM6" i="26"/>
  <c r="AU6" i="26"/>
  <c r="AC6" i="26"/>
  <c r="J6" i="26"/>
  <c r="DC5" i="26"/>
  <c r="CK5" i="26"/>
  <c r="BS5" i="26"/>
  <c r="BA5" i="26"/>
  <c r="AI5" i="26"/>
  <c r="Q5" i="26"/>
  <c r="DE4" i="26"/>
  <c r="CM4" i="26"/>
  <c r="BJ4" i="26"/>
  <c r="AS4" i="26"/>
  <c r="AB4" i="26"/>
  <c r="J4" i="26"/>
  <c r="DD3" i="26"/>
  <c r="CB3" i="26"/>
  <c r="BS3" i="26"/>
  <c r="BJ3" i="26"/>
  <c r="BB3" i="26"/>
  <c r="AT3" i="26"/>
  <c r="AK3" i="26"/>
  <c r="AB3" i="26"/>
  <c r="T3" i="26"/>
  <c r="G3" i="26"/>
  <c r="BV6" i="26"/>
  <c r="T6" i="26"/>
  <c r="CB5" i="26"/>
  <c r="AR5" i="26"/>
  <c r="CV4" i="26"/>
  <c r="BA4" i="26"/>
  <c r="S4" i="26"/>
  <c r="CL3" i="26"/>
  <c r="CI3" i="26" s="1"/>
  <c r="BL3" i="26"/>
  <c r="AR3" i="26"/>
  <c r="R3" i="26"/>
  <c r="O3" i="26" s="1"/>
  <c r="BC36" i="26"/>
  <c r="CW23" i="26"/>
  <c r="AL20" i="26"/>
  <c r="BV17" i="26"/>
  <c r="DF16" i="26"/>
  <c r="CN14" i="26"/>
  <c r="CN13" i="26"/>
  <c r="CN12" i="26"/>
  <c r="J12" i="26"/>
  <c r="CE11" i="26"/>
  <c r="AC11" i="26"/>
  <c r="BS10" i="26"/>
  <c r="DD8" i="26"/>
  <c r="BB8" i="26"/>
  <c r="DD7" i="26"/>
  <c r="BB7" i="26"/>
  <c r="CW6" i="26"/>
  <c r="BA6" i="26"/>
  <c r="DD5" i="26"/>
  <c r="BT5" i="26"/>
  <c r="R5" i="26"/>
  <c r="BM4" i="26"/>
  <c r="R4" i="26"/>
  <c r="CC3" i="26"/>
  <c r="BC3" i="26"/>
  <c r="AL3" i="26"/>
  <c r="Q3" i="26"/>
  <c r="CU43" i="26"/>
  <c r="BM31" i="26"/>
  <c r="BL26" i="26"/>
  <c r="BM24" i="26"/>
  <c r="AB23" i="26"/>
  <c r="DF20" i="26"/>
  <c r="CD19" i="26"/>
  <c r="AL18" i="26"/>
  <c r="CN17" i="26"/>
  <c r="BD17" i="26"/>
  <c r="T17" i="26"/>
  <c r="BV16" i="26"/>
  <c r="DF15" i="26"/>
  <c r="AL15" i="26"/>
  <c r="DF14" i="26"/>
  <c r="BV14" i="26"/>
  <c r="AL14" i="26"/>
  <c r="DF13" i="26"/>
  <c r="BV13" i="26"/>
  <c r="AL13" i="26"/>
  <c r="DF12" i="26"/>
  <c r="BV12" i="26"/>
  <c r="AL12" i="26"/>
  <c r="T12" i="26"/>
  <c r="DF11" i="26"/>
  <c r="CN11" i="26"/>
  <c r="BV11" i="26"/>
  <c r="BD11" i="26"/>
  <c r="AL11" i="26"/>
  <c r="T11" i="26"/>
  <c r="DF10" i="26"/>
  <c r="CU10" i="26"/>
  <c r="CL10" i="26"/>
  <c r="BD10" i="26"/>
  <c r="AS10" i="26"/>
  <c r="AJ10" i="26"/>
  <c r="H10" i="26"/>
  <c r="CU8" i="26"/>
  <c r="CC8" i="26"/>
  <c r="BK8" i="26"/>
  <c r="AS8" i="26"/>
  <c r="AA8" i="26"/>
  <c r="H8" i="26"/>
  <c r="CU7" i="26"/>
  <c r="CC7" i="26"/>
  <c r="BK7" i="26"/>
  <c r="AS7" i="26"/>
  <c r="AA7" i="26"/>
  <c r="H7" i="26"/>
  <c r="DF6" i="26"/>
  <c r="CN6" i="26"/>
  <c r="CB6" i="26"/>
  <c r="BJ6" i="26"/>
  <c r="AR6" i="26"/>
  <c r="Z6" i="26"/>
  <c r="G6" i="26"/>
  <c r="CU5" i="26"/>
  <c r="CC5" i="26"/>
  <c r="BK5" i="26"/>
  <c r="AS5" i="26"/>
  <c r="AA5" i="26"/>
  <c r="H5" i="26"/>
  <c r="DD4" i="26"/>
  <c r="CL4" i="26"/>
  <c r="BV4" i="26"/>
  <c r="BD4" i="26"/>
  <c r="AR4" i="26"/>
  <c r="AA4" i="26"/>
  <c r="I4" i="26"/>
  <c r="DC3" i="26"/>
  <c r="CM3" i="26"/>
  <c r="CE3" i="26"/>
  <c r="BV3" i="26"/>
  <c r="BM3" i="26"/>
  <c r="BA3" i="26"/>
  <c r="AS3" i="26"/>
  <c r="AJ3" i="26"/>
  <c r="AA3" i="26"/>
  <c r="S3" i="26"/>
  <c r="J3" i="26"/>
  <c r="CM6" i="26"/>
  <c r="AL6" i="26"/>
  <c r="CT5" i="26"/>
  <c r="BJ5" i="26"/>
  <c r="G5" i="26"/>
  <c r="BS4" i="26"/>
  <c r="AK4" i="26"/>
  <c r="CU3" i="26"/>
  <c r="BU3" i="26"/>
  <c r="BD3" i="26"/>
  <c r="AI3" i="26"/>
  <c r="I3" i="26"/>
  <c r="BB25" i="26"/>
  <c r="BV21" i="26"/>
  <c r="S19" i="26"/>
  <c r="DF17" i="26"/>
  <c r="AL16" i="26"/>
  <c r="T15" i="26"/>
  <c r="BD14" i="26"/>
  <c r="BD13" i="26"/>
  <c r="BD12" i="26"/>
  <c r="CW11" i="26"/>
  <c r="AU11" i="26"/>
  <c r="J11" i="26"/>
  <c r="BK10" i="26"/>
  <c r="Q10" i="26"/>
  <c r="BT8" i="26"/>
  <c r="R8" i="26"/>
  <c r="BT7" i="26"/>
  <c r="R7" i="26"/>
  <c r="BS6" i="26"/>
  <c r="AI6" i="26"/>
  <c r="CL5" i="26"/>
  <c r="AJ5" i="26"/>
  <c r="CD4" i="26"/>
  <c r="AJ4" i="26"/>
  <c r="CT3" i="26"/>
  <c r="BT3" i="26"/>
  <c r="AU3" i="26"/>
  <c r="H38" i="26"/>
  <c r="AC30" i="26"/>
  <c r="CN29" i="26"/>
  <c r="AC24" i="26"/>
  <c r="CV22" i="26"/>
  <c r="DF21" i="26"/>
  <c r="BV20" i="26"/>
  <c r="BA19" i="26"/>
  <c r="CV17" i="26"/>
  <c r="BL17" i="26"/>
  <c r="AB17" i="26"/>
  <c r="BD16" i="26"/>
  <c r="CN15" i="26"/>
  <c r="AC15" i="26"/>
  <c r="CW14" i="26"/>
  <c r="BM14" i="26"/>
  <c r="AC14" i="26"/>
  <c r="CW13" i="26"/>
  <c r="BM13" i="26"/>
  <c r="AC13" i="26"/>
  <c r="CW12" i="26"/>
  <c r="BM12" i="26"/>
  <c r="AK12" i="26"/>
  <c r="S12" i="26"/>
  <c r="DE11" i="26"/>
  <c r="CM11" i="26"/>
  <c r="BU11" i="26"/>
  <c r="BC11" i="26"/>
  <c r="AK11" i="26"/>
  <c r="S11" i="26"/>
  <c r="DE10" i="26"/>
  <c r="CT10" i="26"/>
  <c r="BV10" i="26"/>
  <c r="BL10" i="26"/>
  <c r="BC10" i="26"/>
  <c r="AR10" i="26"/>
  <c r="T10" i="26"/>
  <c r="G10" i="26"/>
  <c r="CT8" i="26"/>
  <c r="CB8" i="26"/>
  <c r="BJ8" i="26"/>
  <c r="AR8" i="26"/>
  <c r="Z8" i="26"/>
  <c r="G8" i="26"/>
  <c r="CT7" i="26"/>
  <c r="CB7" i="26"/>
  <c r="BJ7" i="26"/>
  <c r="AR7" i="26"/>
  <c r="Z7" i="26"/>
  <c r="G7" i="26"/>
  <c r="DE6" i="26"/>
  <c r="BD6" i="26"/>
  <c r="Z5" i="26"/>
  <c r="CE4" i="26"/>
  <c r="CD3" i="26"/>
  <c r="Z3" i="26"/>
  <c r="BL22" i="26"/>
  <c r="Z18" i="26"/>
  <c r="AL17" i="26"/>
  <c r="BV15" i="26"/>
  <c r="T14" i="26"/>
  <c r="T13" i="26"/>
  <c r="AC12" i="26"/>
  <c r="BM11" i="26"/>
  <c r="CE10" i="26"/>
  <c r="AC10" i="26"/>
  <c r="CL8" i="26"/>
  <c r="AJ8" i="26"/>
  <c r="CL7" i="26"/>
  <c r="AJ7" i="26"/>
  <c r="Q6" i="26"/>
  <c r="BB5" i="26"/>
  <c r="CU4" i="26"/>
  <c r="CK3" i="26"/>
  <c r="BK3" i="26"/>
  <c r="BH3" i="26" s="1"/>
  <c r="AC3" i="26"/>
  <c r="H3" i="26"/>
  <c r="E3" i="26" s="1"/>
  <c r="Q30" i="25"/>
  <c r="Z26" i="25"/>
  <c r="Z27" i="25"/>
  <c r="AI22" i="25"/>
  <c r="AI26" i="25"/>
  <c r="AI27" i="25"/>
  <c r="AK22" i="25"/>
  <c r="AK26" i="25"/>
  <c r="AC27" i="25"/>
  <c r="AL26" i="25"/>
  <c r="AA26" i="25"/>
  <c r="AA27" i="25"/>
  <c r="AJ22" i="25"/>
  <c r="AJ26" i="25"/>
  <c r="AJ27" i="25"/>
  <c r="AK27" i="25"/>
  <c r="AC26" i="25"/>
  <c r="AL22" i="25"/>
  <c r="AL27" i="25"/>
  <c r="AB26" i="25"/>
  <c r="AB27" i="25"/>
  <c r="AR34" i="25"/>
  <c r="AK24" i="25"/>
  <c r="AC24" i="25"/>
  <c r="AJ29" i="25"/>
  <c r="AB29" i="25"/>
  <c r="AB22" i="25"/>
  <c r="AI24" i="25"/>
  <c r="AA24" i="25"/>
  <c r="AL29" i="25"/>
  <c r="Z29" i="25"/>
  <c r="Z22" i="25"/>
  <c r="AB25" i="25"/>
  <c r="AT29" i="25"/>
  <c r="AI23" i="25"/>
  <c r="AA23" i="25"/>
  <c r="AL25" i="25"/>
  <c r="Z25" i="25"/>
  <c r="AL23" i="25"/>
  <c r="AK29" i="25"/>
  <c r="AK23" i="25"/>
  <c r="AC23" i="25"/>
  <c r="AJ25" i="25"/>
  <c r="AR29" i="25"/>
  <c r="AC29" i="25"/>
  <c r="AC22" i="25"/>
  <c r="AJ24" i="25"/>
  <c r="AB24" i="25"/>
  <c r="AI29" i="25"/>
  <c r="AA29" i="25"/>
  <c r="AA22" i="25"/>
  <c r="AL24" i="25"/>
  <c r="Z24" i="25"/>
  <c r="AC25" i="25"/>
  <c r="AU29" i="25"/>
  <c r="AJ23" i="25"/>
  <c r="AB23" i="25"/>
  <c r="AI25" i="25"/>
  <c r="AA25" i="25"/>
  <c r="AS29" i="25"/>
  <c r="Z23" i="25"/>
  <c r="AK25" i="25"/>
  <c r="BY22" i="25"/>
  <c r="BY54" i="25" s="1"/>
  <c r="BY55" i="25" s="1"/>
  <c r="BP22" i="25"/>
  <c r="BP54" i="25" s="1"/>
  <c r="BP55" i="25" s="1"/>
  <c r="N22" i="25"/>
  <c r="N54" i="25" s="1"/>
  <c r="N55" i="25" s="1"/>
  <c r="CH22" i="25"/>
  <c r="CH54" i="25" s="1"/>
  <c r="CH55" i="25" s="1"/>
  <c r="BG22" i="25"/>
  <c r="BG54" i="25" s="1"/>
  <c r="BG55" i="25" s="1"/>
  <c r="AO22" i="25"/>
  <c r="AO54" i="25" s="1"/>
  <c r="AO55" i="25" s="1"/>
  <c r="W22" i="25"/>
  <c r="D22" i="25"/>
  <c r="AX22" i="25"/>
  <c r="AX54" i="25" s="1"/>
  <c r="AX55" i="25" s="1"/>
  <c r="AF22" i="25"/>
  <c r="AS3" i="18"/>
  <c r="E21" i="18"/>
  <c r="CQ22" i="25"/>
  <c r="CQ54" i="25" s="1"/>
  <c r="CQ55" i="25" s="1"/>
  <c r="L3" i="18"/>
  <c r="AS15" i="18"/>
  <c r="AS18" i="18"/>
  <c r="AS14" i="18"/>
  <c r="AS10" i="18"/>
  <c r="AS6" i="18"/>
  <c r="AS12" i="18"/>
  <c r="AS4" i="18"/>
  <c r="AS11" i="18"/>
  <c r="AS17" i="18"/>
  <c r="AS13" i="18"/>
  <c r="AS9" i="18"/>
  <c r="AS5" i="18"/>
  <c r="AS8" i="18"/>
  <c r="AS7" i="18"/>
  <c r="AS16" i="18"/>
  <c r="DF52" i="25"/>
  <c r="DF51" i="25"/>
  <c r="DD50" i="25"/>
  <c r="DD49" i="25"/>
  <c r="DD48" i="25"/>
  <c r="DC47" i="25"/>
  <c r="DC46" i="25"/>
  <c r="DE45" i="25"/>
  <c r="DE44" i="25"/>
  <c r="DE43" i="25"/>
  <c r="DE42" i="25"/>
  <c r="DE41" i="25"/>
  <c r="DC40" i="25"/>
  <c r="DC39" i="25"/>
  <c r="DC38" i="25"/>
  <c r="DC37" i="25"/>
  <c r="DC36" i="25"/>
  <c r="DC35" i="25"/>
  <c r="DE34" i="25"/>
  <c r="DE33" i="25"/>
  <c r="DE32" i="25"/>
  <c r="DE31" i="25"/>
  <c r="DE30" i="25"/>
  <c r="DE29" i="25"/>
  <c r="DE27" i="25"/>
  <c r="DE26" i="25"/>
  <c r="DD25" i="25"/>
  <c r="DD24" i="25"/>
  <c r="DD23" i="25"/>
  <c r="DD22" i="25"/>
  <c r="DC21" i="25"/>
  <c r="DC20" i="25"/>
  <c r="DE19" i="25"/>
  <c r="DF18" i="25"/>
  <c r="DD17" i="25"/>
  <c r="DD16" i="25"/>
  <c r="DD15" i="25"/>
  <c r="DD14" i="25"/>
  <c r="DD13" i="25"/>
  <c r="DD12" i="25"/>
  <c r="DD11" i="25"/>
  <c r="DF9" i="25"/>
  <c r="DF8" i="25"/>
  <c r="DF7" i="25"/>
  <c r="DD6" i="25"/>
  <c r="DD5" i="25"/>
  <c r="DF4" i="25"/>
  <c r="DE52" i="25"/>
  <c r="DE51" i="25"/>
  <c r="DC50" i="25"/>
  <c r="DC49" i="25"/>
  <c r="DC48" i="25"/>
  <c r="DF47" i="25"/>
  <c r="DF46" i="25"/>
  <c r="DD45" i="25"/>
  <c r="DD44" i="25"/>
  <c r="DD43" i="25"/>
  <c r="DD42" i="25"/>
  <c r="DD41" i="25"/>
  <c r="DF40" i="25"/>
  <c r="DF39" i="25"/>
  <c r="DF38" i="25"/>
  <c r="DF37" i="25"/>
  <c r="DF36" i="25"/>
  <c r="DF35" i="25"/>
  <c r="DD34" i="25"/>
  <c r="DD33" i="25"/>
  <c r="DD32" i="25"/>
  <c r="DD31" i="25"/>
  <c r="DD30" i="25"/>
  <c r="DD29" i="25"/>
  <c r="DD27" i="25"/>
  <c r="DD26" i="25"/>
  <c r="DC25" i="25"/>
  <c r="DC24" i="25"/>
  <c r="DC23" i="25"/>
  <c r="DC22" i="25"/>
  <c r="DF21" i="25"/>
  <c r="DF20" i="25"/>
  <c r="DD19" i="25"/>
  <c r="DE18" i="25"/>
  <c r="DC17" i="25"/>
  <c r="DC16" i="25"/>
  <c r="DC15" i="25"/>
  <c r="DC14" i="25"/>
  <c r="DC13" i="25"/>
  <c r="DC12" i="25"/>
  <c r="DC11" i="25"/>
  <c r="DE9" i="25"/>
  <c r="DE8" i="25"/>
  <c r="DE7" i="25"/>
  <c r="DC6" i="25"/>
  <c r="DC5" i="25"/>
  <c r="DE4" i="25"/>
  <c r="DD52" i="25"/>
  <c r="DD51" i="25"/>
  <c r="DF50" i="25"/>
  <c r="DF49" i="25"/>
  <c r="DF48" i="25"/>
  <c r="DE47" i="25"/>
  <c r="DE46" i="25"/>
  <c r="DC45" i="25"/>
  <c r="DC44" i="25"/>
  <c r="DC43" i="25"/>
  <c r="DC42" i="25"/>
  <c r="DC41" i="25"/>
  <c r="DE40" i="25"/>
  <c r="DE39" i="25"/>
  <c r="DE38" i="25"/>
  <c r="DE37" i="25"/>
  <c r="DE36" i="25"/>
  <c r="DE35" i="25"/>
  <c r="DC34" i="25"/>
  <c r="DC33" i="25"/>
  <c r="DC32" i="25"/>
  <c r="DC31" i="25"/>
  <c r="DC30" i="25"/>
  <c r="DC29" i="25"/>
  <c r="DC27" i="25"/>
  <c r="DC26" i="25"/>
  <c r="DF25" i="25"/>
  <c r="DF24" i="25"/>
  <c r="DF23" i="25"/>
  <c r="DF22" i="25"/>
  <c r="DE21" i="25"/>
  <c r="DE20" i="25"/>
  <c r="DC19" i="25"/>
  <c r="DD18" i="25"/>
  <c r="DF17" i="25"/>
  <c r="DF16" i="25"/>
  <c r="DF15" i="25"/>
  <c r="DF14" i="25"/>
  <c r="DF13" i="25"/>
  <c r="DF12" i="25"/>
  <c r="DF11" i="25"/>
  <c r="DD9" i="25"/>
  <c r="DD8" i="25"/>
  <c r="DD7" i="25"/>
  <c r="DF6" i="25"/>
  <c r="DF5" i="25"/>
  <c r="DD4" i="25"/>
  <c r="DC52" i="25"/>
  <c r="DC51" i="25"/>
  <c r="DE50" i="25"/>
  <c r="DE49" i="25"/>
  <c r="DE48" i="25"/>
  <c r="DD47" i="25"/>
  <c r="DD46" i="25"/>
  <c r="DF45" i="25"/>
  <c r="DF44" i="25"/>
  <c r="DF43" i="25"/>
  <c r="DF42" i="25"/>
  <c r="DF41" i="25"/>
  <c r="DD40" i="25"/>
  <c r="DD39" i="25"/>
  <c r="DD38" i="25"/>
  <c r="DD37" i="25"/>
  <c r="DD36" i="25"/>
  <c r="DD35" i="25"/>
  <c r="DF34" i="25"/>
  <c r="DF33" i="25"/>
  <c r="DF32" i="25"/>
  <c r="DF31" i="25"/>
  <c r="DF30" i="25"/>
  <c r="DF29" i="25"/>
  <c r="DF27" i="25"/>
  <c r="DF26" i="25"/>
  <c r="DE25" i="25"/>
  <c r="DE24" i="25"/>
  <c r="DE23" i="25"/>
  <c r="DE22" i="25"/>
  <c r="DD21" i="25"/>
  <c r="DD20" i="25"/>
  <c r="DF19" i="25"/>
  <c r="DC18" i="25"/>
  <c r="DE17" i="25"/>
  <c r="DE16" i="25"/>
  <c r="DE15" i="25"/>
  <c r="DE14" i="25"/>
  <c r="DE13" i="25"/>
  <c r="DE12" i="25"/>
  <c r="DE11" i="25"/>
  <c r="DC9" i="25"/>
  <c r="DC8" i="25"/>
  <c r="DC7" i="25"/>
  <c r="DE6" i="25"/>
  <c r="DE5" i="25"/>
  <c r="DC4" i="25"/>
  <c r="F21" i="18"/>
  <c r="G5" i="25"/>
  <c r="Z5" i="25"/>
  <c r="I2" i="25"/>
  <c r="Z12" i="25"/>
  <c r="L16" i="18"/>
  <c r="AA11" i="18"/>
  <c r="I5" i="25"/>
  <c r="S6" i="25"/>
  <c r="Z13" i="25"/>
  <c r="CD5" i="25"/>
  <c r="CM5" i="25"/>
  <c r="CD6" i="25"/>
  <c r="AT5" i="25"/>
  <c r="AB5" i="25"/>
  <c r="BL5" i="25"/>
  <c r="CV5" i="25"/>
  <c r="BU6" i="25"/>
  <c r="AT6" i="25"/>
  <c r="AB6" i="25"/>
  <c r="I6" i="25"/>
  <c r="H6" i="25"/>
  <c r="BU5" i="25"/>
  <c r="CV6" i="25"/>
  <c r="BL6" i="25"/>
  <c r="AK5" i="25"/>
  <c r="S5" i="25"/>
  <c r="CM6" i="25"/>
  <c r="BC6" i="25"/>
  <c r="AK6" i="25"/>
  <c r="BM5" i="25"/>
  <c r="BV5" i="25"/>
  <c r="CE5" i="25"/>
  <c r="CN5" i="25"/>
  <c r="CW5" i="25"/>
  <c r="CW6" i="25"/>
  <c r="CN6" i="25"/>
  <c r="CE6" i="25"/>
  <c r="BV6" i="25"/>
  <c r="BM6" i="25"/>
  <c r="BD6" i="25"/>
  <c r="AU5" i="25"/>
  <c r="AU6" i="25"/>
  <c r="AL5" i="25"/>
  <c r="AL6" i="25"/>
  <c r="AC5" i="25"/>
  <c r="AC6" i="25"/>
  <c r="T5" i="25"/>
  <c r="T6" i="25"/>
  <c r="J5" i="25"/>
  <c r="J6" i="25"/>
  <c r="BJ5" i="25"/>
  <c r="BS5" i="25"/>
  <c r="CB5" i="25"/>
  <c r="CK5" i="25"/>
  <c r="CT5" i="25"/>
  <c r="CT6" i="25"/>
  <c r="CK6" i="25"/>
  <c r="CB6" i="25"/>
  <c r="BS6" i="25"/>
  <c r="BJ6" i="25"/>
  <c r="BA6" i="25"/>
  <c r="AR5" i="25"/>
  <c r="AR6" i="25"/>
  <c r="AI5" i="25"/>
  <c r="AI6" i="25"/>
  <c r="Z6" i="25"/>
  <c r="Q5" i="25"/>
  <c r="Q6" i="25"/>
  <c r="G6" i="25"/>
  <c r="BK5" i="25"/>
  <c r="BT5" i="25"/>
  <c r="CC5" i="25"/>
  <c r="CL5" i="25"/>
  <c r="CU5" i="25"/>
  <c r="CU6" i="25"/>
  <c r="CL6" i="25"/>
  <c r="CC6" i="25"/>
  <c r="BT6" i="25"/>
  <c r="BK6" i="25"/>
  <c r="BB6" i="25"/>
  <c r="AS5" i="25"/>
  <c r="AS6" i="25"/>
  <c r="AJ5" i="25"/>
  <c r="AJ6" i="25"/>
  <c r="AA5" i="25"/>
  <c r="AA6" i="25"/>
  <c r="R5" i="25"/>
  <c r="R6" i="25"/>
  <c r="H5" i="25"/>
  <c r="CV2" i="25"/>
  <c r="AG13" i="18"/>
  <c r="O10" i="18"/>
  <c r="L10" i="18"/>
  <c r="AD10" i="18"/>
  <c r="AA18" i="18"/>
  <c r="CM2" i="25"/>
  <c r="L6" i="18"/>
  <c r="L14" i="18"/>
  <c r="O6" i="18"/>
  <c r="O14" i="18"/>
  <c r="X6" i="18"/>
  <c r="X14" i="18"/>
  <c r="AA6" i="18"/>
  <c r="AA14" i="18"/>
  <c r="AD6" i="18"/>
  <c r="AD14" i="18"/>
  <c r="AP6" i="18"/>
  <c r="AP14" i="18"/>
  <c r="R6" i="18"/>
  <c r="R14" i="18"/>
  <c r="AJ6" i="18"/>
  <c r="AJ14" i="18"/>
  <c r="AM6" i="18"/>
  <c r="AM14" i="18"/>
  <c r="U6" i="18"/>
  <c r="U14" i="18"/>
  <c r="AG6" i="18"/>
  <c r="AG14" i="18"/>
  <c r="L7" i="18"/>
  <c r="L15" i="18"/>
  <c r="O7" i="18"/>
  <c r="O15" i="18"/>
  <c r="X7" i="18"/>
  <c r="X15" i="18"/>
  <c r="AA7" i="18"/>
  <c r="AA15" i="18"/>
  <c r="AD7" i="18"/>
  <c r="AD15" i="18"/>
  <c r="AP7" i="18"/>
  <c r="AP15" i="18"/>
  <c r="R7" i="18"/>
  <c r="R15" i="18"/>
  <c r="AJ7" i="18"/>
  <c r="AJ15" i="18"/>
  <c r="AM7" i="18"/>
  <c r="AM15" i="18"/>
  <c r="U7" i="18"/>
  <c r="U15" i="18"/>
  <c r="AG7" i="18"/>
  <c r="AG15" i="18"/>
  <c r="L8" i="18"/>
  <c r="O8" i="18"/>
  <c r="O16" i="18"/>
  <c r="X8" i="18"/>
  <c r="X16" i="18"/>
  <c r="AA8" i="18"/>
  <c r="AA16" i="18"/>
  <c r="AD8" i="18"/>
  <c r="AD16" i="18"/>
  <c r="AP8" i="18"/>
  <c r="AP16" i="18"/>
  <c r="R8" i="18"/>
  <c r="R16" i="18"/>
  <c r="AJ8" i="18"/>
  <c r="AJ16" i="18"/>
  <c r="AM8" i="18"/>
  <c r="AM16" i="18"/>
  <c r="U8" i="18"/>
  <c r="U16" i="18"/>
  <c r="AG8" i="18"/>
  <c r="AG16" i="18"/>
  <c r="L9" i="18"/>
  <c r="L17" i="18"/>
  <c r="O9" i="18"/>
  <c r="O17" i="18"/>
  <c r="X9" i="18"/>
  <c r="X17" i="18"/>
  <c r="AA9" i="18"/>
  <c r="AA17" i="18"/>
  <c r="AD9" i="18"/>
  <c r="AD17" i="18"/>
  <c r="AP9" i="18"/>
  <c r="AP17" i="18"/>
  <c r="R9" i="18"/>
  <c r="R17" i="18"/>
  <c r="AJ9" i="18"/>
  <c r="AJ17" i="18"/>
  <c r="AM9" i="18"/>
  <c r="AM17" i="18"/>
  <c r="U9" i="18"/>
  <c r="U17" i="18"/>
  <c r="AG9" i="18"/>
  <c r="AG17" i="18"/>
  <c r="L18" i="18"/>
  <c r="X18" i="18"/>
  <c r="AA10" i="18"/>
  <c r="AD18" i="18"/>
  <c r="AP10" i="18"/>
  <c r="AP18" i="18"/>
  <c r="R10" i="18"/>
  <c r="R18" i="18"/>
  <c r="AJ10" i="18"/>
  <c r="AJ18" i="18"/>
  <c r="AM10" i="18"/>
  <c r="AM18" i="18"/>
  <c r="U10" i="18"/>
  <c r="U18" i="18"/>
  <c r="AG10" i="18"/>
  <c r="AG18" i="18"/>
  <c r="O18" i="18"/>
  <c r="L11" i="18"/>
  <c r="O3" i="18"/>
  <c r="O11" i="18"/>
  <c r="X3" i="18"/>
  <c r="X11" i="18"/>
  <c r="AA3" i="18"/>
  <c r="AD3" i="18"/>
  <c r="AD11" i="18"/>
  <c r="AP3" i="18"/>
  <c r="AP11" i="18"/>
  <c r="R3" i="18"/>
  <c r="R11" i="18"/>
  <c r="AJ3" i="18"/>
  <c r="AJ11" i="18"/>
  <c r="AM3" i="18"/>
  <c r="AM11" i="18"/>
  <c r="U3" i="18"/>
  <c r="U11" i="18"/>
  <c r="AG3" i="18"/>
  <c r="AG11" i="18"/>
  <c r="X10" i="18"/>
  <c r="L4" i="18"/>
  <c r="L12" i="18"/>
  <c r="O4" i="18"/>
  <c r="O12" i="18"/>
  <c r="X4" i="18"/>
  <c r="X12" i="18"/>
  <c r="AA4" i="18"/>
  <c r="AA12" i="18"/>
  <c r="AD4" i="18"/>
  <c r="AD12" i="18"/>
  <c r="AP4" i="18"/>
  <c r="AP12" i="18"/>
  <c r="R4" i="18"/>
  <c r="R12" i="18"/>
  <c r="AJ4" i="18"/>
  <c r="AJ12" i="18"/>
  <c r="AM4" i="18"/>
  <c r="AM12" i="18"/>
  <c r="U4" i="18"/>
  <c r="U12" i="18"/>
  <c r="AG4" i="18"/>
  <c r="AG12" i="18"/>
  <c r="L5" i="18"/>
  <c r="L13" i="18"/>
  <c r="O5" i="18"/>
  <c r="O13" i="18"/>
  <c r="X5" i="18"/>
  <c r="X13" i="18"/>
  <c r="AA5" i="18"/>
  <c r="AA13" i="18"/>
  <c r="AD5" i="18"/>
  <c r="AD13" i="18"/>
  <c r="AP5" i="18"/>
  <c r="AP13" i="18"/>
  <c r="R5" i="18"/>
  <c r="R13" i="18"/>
  <c r="AJ5" i="18"/>
  <c r="AJ13" i="18"/>
  <c r="AM5" i="18"/>
  <c r="AM13" i="18"/>
  <c r="U5" i="18"/>
  <c r="U13" i="18"/>
  <c r="AG5" i="18"/>
  <c r="H7" i="18"/>
  <c r="H8" i="18"/>
  <c r="H6" i="18"/>
  <c r="H17" i="25"/>
  <c r="H8" i="25"/>
  <c r="H13" i="25"/>
  <c r="H15" i="25"/>
  <c r="J11" i="25"/>
  <c r="BD23" i="25"/>
  <c r="H11" i="25"/>
  <c r="H30" i="25"/>
  <c r="H44" i="25"/>
  <c r="Q15" i="25"/>
  <c r="AC41" i="25"/>
  <c r="J4" i="25"/>
  <c r="J7" i="25"/>
  <c r="J9" i="25"/>
  <c r="J12" i="25"/>
  <c r="J14" i="25"/>
  <c r="J16" i="25"/>
  <c r="J18" i="25"/>
  <c r="J20" i="25"/>
  <c r="J22" i="25"/>
  <c r="J24" i="25"/>
  <c r="J26" i="25"/>
  <c r="J29" i="25"/>
  <c r="J31" i="25"/>
  <c r="J33" i="25"/>
  <c r="J35" i="25"/>
  <c r="J37" i="25"/>
  <c r="J39" i="25"/>
  <c r="J41" i="25"/>
  <c r="J43" i="25"/>
  <c r="J45" i="25"/>
  <c r="J47" i="25"/>
  <c r="J49" i="25"/>
  <c r="J51" i="25"/>
  <c r="R8" i="25"/>
  <c r="S11" i="25"/>
  <c r="R14" i="25"/>
  <c r="R17" i="25"/>
  <c r="R22" i="25"/>
  <c r="T35" i="25"/>
  <c r="T51" i="25"/>
  <c r="AC20" i="25"/>
  <c r="AC37" i="25"/>
  <c r="AL4" i="25"/>
  <c r="AL39" i="25"/>
  <c r="AS8" i="25"/>
  <c r="H19" i="25"/>
  <c r="H34" i="25"/>
  <c r="H46" i="25"/>
  <c r="R12" i="25"/>
  <c r="AL43" i="25"/>
  <c r="CV51" i="25"/>
  <c r="CW49" i="25"/>
  <c r="CU46" i="25"/>
  <c r="CW44" i="25"/>
  <c r="CT43" i="25"/>
  <c r="CV41" i="25"/>
  <c r="CW39" i="25"/>
  <c r="CU36" i="25"/>
  <c r="CW34" i="25"/>
  <c r="CW32" i="25"/>
  <c r="CT31" i="25"/>
  <c r="CV29" i="25"/>
  <c r="CW26" i="25"/>
  <c r="CT25" i="25"/>
  <c r="CU23" i="25"/>
  <c r="CW21" i="25"/>
  <c r="CU17" i="25"/>
  <c r="CW15" i="25"/>
  <c r="CT14" i="25"/>
  <c r="CV12" i="25"/>
  <c r="CT8" i="25"/>
  <c r="CN51" i="25"/>
  <c r="CK50" i="25"/>
  <c r="CK48" i="25"/>
  <c r="CM46" i="25"/>
  <c r="CL43" i="25"/>
  <c r="CN41" i="25"/>
  <c r="CK40" i="25"/>
  <c r="CK38" i="25"/>
  <c r="CM36" i="25"/>
  <c r="CK33" i="25"/>
  <c r="CL31" i="25"/>
  <c r="CN29" i="25"/>
  <c r="CL25" i="25"/>
  <c r="CM23" i="25"/>
  <c r="CK20" i="25"/>
  <c r="CL17" i="25"/>
  <c r="CN15" i="25"/>
  <c r="CK14" i="25"/>
  <c r="CM12" i="25"/>
  <c r="CK8" i="25"/>
  <c r="CE51" i="25"/>
  <c r="CB50" i="25"/>
  <c r="CB48" i="25"/>
  <c r="CD46" i="25"/>
  <c r="CC43" i="25"/>
  <c r="CE41" i="25"/>
  <c r="CB40" i="25"/>
  <c r="CB38" i="25"/>
  <c r="CD36" i="25"/>
  <c r="CB33" i="25"/>
  <c r="CC31" i="25"/>
  <c r="CE29" i="25"/>
  <c r="CC25" i="25"/>
  <c r="CD23" i="25"/>
  <c r="CB20" i="25"/>
  <c r="CC17" i="25"/>
  <c r="CE15" i="25"/>
  <c r="CB14" i="25"/>
  <c r="CD12" i="25"/>
  <c r="CB8" i="25"/>
  <c r="BS51" i="25"/>
  <c r="BS49" i="25"/>
  <c r="BS47" i="25"/>
  <c r="BS45" i="25"/>
  <c r="BS43" i="25"/>
  <c r="BS41" i="25"/>
  <c r="BS39" i="25"/>
  <c r="BS37" i="25"/>
  <c r="BS35" i="25"/>
  <c r="BS33" i="25"/>
  <c r="BS31" i="25"/>
  <c r="BS29" i="25"/>
  <c r="BS26" i="25"/>
  <c r="BS24" i="25"/>
  <c r="BS22" i="25"/>
  <c r="BS20" i="25"/>
  <c r="CU51" i="25"/>
  <c r="CV49" i="25"/>
  <c r="CW47" i="25"/>
  <c r="CT46" i="25"/>
  <c r="CV44" i="25"/>
  <c r="CU41" i="25"/>
  <c r="CV39" i="25"/>
  <c r="CW37" i="25"/>
  <c r="CT36" i="25"/>
  <c r="CV34" i="25"/>
  <c r="CV32" i="25"/>
  <c r="CU29" i="25"/>
  <c r="CV26" i="25"/>
  <c r="CW24" i="25"/>
  <c r="CT23" i="25"/>
  <c r="CV21" i="25"/>
  <c r="CW19" i="25"/>
  <c r="CW18" i="25"/>
  <c r="CT17" i="25"/>
  <c r="CV15" i="25"/>
  <c r="CU12" i="25"/>
  <c r="CW9" i="25"/>
  <c r="CM51" i="25"/>
  <c r="CN49" i="25"/>
  <c r="CL46" i="25"/>
  <c r="CN44" i="25"/>
  <c r="CK43" i="25"/>
  <c r="CM41" i="25"/>
  <c r="CN39" i="25"/>
  <c r="CL36" i="25"/>
  <c r="CN34" i="25"/>
  <c r="CN32" i="25"/>
  <c r="CK31" i="25"/>
  <c r="CM29" i="25"/>
  <c r="CN26" i="25"/>
  <c r="CK25" i="25"/>
  <c r="CL23" i="25"/>
  <c r="CN21" i="25"/>
  <c r="CN18" i="25"/>
  <c r="CK17" i="25"/>
  <c r="CM15" i="25"/>
  <c r="CL12" i="25"/>
  <c r="CN9" i="25"/>
  <c r="CD51" i="25"/>
  <c r="CE49" i="25"/>
  <c r="CC46" i="25"/>
  <c r="CE44" i="25"/>
  <c r="CB43" i="25"/>
  <c r="CD41" i="25"/>
  <c r="CE39" i="25"/>
  <c r="CC36" i="25"/>
  <c r="CE34" i="25"/>
  <c r="CE32" i="25"/>
  <c r="CB31" i="25"/>
  <c r="CD29" i="25"/>
  <c r="CE26" i="25"/>
  <c r="CB25" i="25"/>
  <c r="CC23" i="25"/>
  <c r="CE21" i="25"/>
  <c r="CE18" i="25"/>
  <c r="CB17" i="25"/>
  <c r="CD15" i="25"/>
  <c r="CC12" i="25"/>
  <c r="CE9" i="25"/>
  <c r="BV52" i="25"/>
  <c r="BV50" i="25"/>
  <c r="BV48" i="25"/>
  <c r="BV46" i="25"/>
  <c r="BV44" i="25"/>
  <c r="BV42" i="25"/>
  <c r="BV40" i="25"/>
  <c r="BV38" i="25"/>
  <c r="BV36" i="25"/>
  <c r="BV34" i="25"/>
  <c r="BV32" i="25"/>
  <c r="BV30" i="25"/>
  <c r="BV27" i="25"/>
  <c r="BV25" i="25"/>
  <c r="BV23" i="25"/>
  <c r="BV21" i="25"/>
  <c r="CT51" i="25"/>
  <c r="CU49" i="25"/>
  <c r="CV47" i="25"/>
  <c r="CU44" i="25"/>
  <c r="CW42" i="25"/>
  <c r="CT41" i="25"/>
  <c r="CU39" i="25"/>
  <c r="CV37" i="25"/>
  <c r="CU34" i="25"/>
  <c r="CU32" i="25"/>
  <c r="CW30" i="25"/>
  <c r="CT29" i="25"/>
  <c r="CU26" i="25"/>
  <c r="CV24" i="25"/>
  <c r="CU21" i="25"/>
  <c r="CV19" i="25"/>
  <c r="CV18" i="25"/>
  <c r="CU15" i="25"/>
  <c r="CW13" i="25"/>
  <c r="CT12" i="25"/>
  <c r="CV9" i="25"/>
  <c r="CW7" i="25"/>
  <c r="CL51" i="25"/>
  <c r="CM49" i="25"/>
  <c r="CN47" i="25"/>
  <c r="CK46" i="25"/>
  <c r="CM44" i="25"/>
  <c r="CL41" i="25"/>
  <c r="CM39" i="25"/>
  <c r="CN37" i="25"/>
  <c r="CK36" i="25"/>
  <c r="CM34" i="25"/>
  <c r="CM32" i="25"/>
  <c r="CL29" i="25"/>
  <c r="CM26" i="25"/>
  <c r="CN24" i="25"/>
  <c r="CK23" i="25"/>
  <c r="CM21" i="25"/>
  <c r="CN19" i="25"/>
  <c r="CM18" i="25"/>
  <c r="CL15" i="25"/>
  <c r="CN13" i="25"/>
  <c r="CK12" i="25"/>
  <c r="CM9" i="25"/>
  <c r="CN7" i="25"/>
  <c r="CC51" i="25"/>
  <c r="CD49" i="25"/>
  <c r="CE47" i="25"/>
  <c r="CB46" i="25"/>
  <c r="CD44" i="25"/>
  <c r="CC41" i="25"/>
  <c r="CD39" i="25"/>
  <c r="CE37" i="25"/>
  <c r="CB36" i="25"/>
  <c r="CD34" i="25"/>
  <c r="CD32" i="25"/>
  <c r="CC29" i="25"/>
  <c r="CD26" i="25"/>
  <c r="CE24" i="25"/>
  <c r="CB23" i="25"/>
  <c r="CD21" i="25"/>
  <c r="CE19" i="25"/>
  <c r="CD18" i="25"/>
  <c r="CC15" i="25"/>
  <c r="CE13" i="25"/>
  <c r="CB12" i="25"/>
  <c r="CD9" i="25"/>
  <c r="CE7" i="25"/>
  <c r="BU52" i="25"/>
  <c r="BU50" i="25"/>
  <c r="BU48" i="25"/>
  <c r="BU46" i="25"/>
  <c r="BU44" i="25"/>
  <c r="BU42" i="25"/>
  <c r="BU40" i="25"/>
  <c r="BU38" i="25"/>
  <c r="BU36" i="25"/>
  <c r="CW52" i="25"/>
  <c r="CT49" i="25"/>
  <c r="CU47" i="25"/>
  <c r="CW45" i="25"/>
  <c r="CT44" i="25"/>
  <c r="CV42" i="25"/>
  <c r="CT39" i="25"/>
  <c r="CU37" i="25"/>
  <c r="CW35" i="25"/>
  <c r="CT34" i="25"/>
  <c r="CT32" i="25"/>
  <c r="CV30" i="25"/>
  <c r="CW27" i="25"/>
  <c r="CT26" i="25"/>
  <c r="CU24" i="25"/>
  <c r="CW22" i="25"/>
  <c r="CT21" i="25"/>
  <c r="CU19" i="25"/>
  <c r="CU18" i="25"/>
  <c r="CW16" i="25"/>
  <c r="CT15" i="25"/>
  <c r="CV13" i="25"/>
  <c r="CU9" i="25"/>
  <c r="CV7" i="25"/>
  <c r="CK51" i="25"/>
  <c r="CL49" i="25"/>
  <c r="CM47" i="25"/>
  <c r="CL44" i="25"/>
  <c r="CN42" i="25"/>
  <c r="CK41" i="25"/>
  <c r="CL39" i="25"/>
  <c r="CM37" i="25"/>
  <c r="CL34" i="25"/>
  <c r="CL32" i="25"/>
  <c r="CN30" i="25"/>
  <c r="CK29" i="25"/>
  <c r="CL26" i="25"/>
  <c r="CM24" i="25"/>
  <c r="CL21" i="25"/>
  <c r="CM19" i="25"/>
  <c r="CL18" i="25"/>
  <c r="CN16" i="25"/>
  <c r="CK15" i="25"/>
  <c r="CM13" i="25"/>
  <c r="CL9" i="25"/>
  <c r="CM7" i="25"/>
  <c r="CB51" i="25"/>
  <c r="CC49" i="25"/>
  <c r="CD47" i="25"/>
  <c r="CC44" i="25"/>
  <c r="CE42" i="25"/>
  <c r="CB41" i="25"/>
  <c r="CC39" i="25"/>
  <c r="CD37" i="25"/>
  <c r="CC34" i="25"/>
  <c r="CC32" i="25"/>
  <c r="CE30" i="25"/>
  <c r="CB29" i="25"/>
  <c r="CC26" i="25"/>
  <c r="CD24" i="25"/>
  <c r="CC21" i="25"/>
  <c r="CD19" i="25"/>
  <c r="CC18" i="25"/>
  <c r="CE16" i="25"/>
  <c r="CB15" i="25"/>
  <c r="CD13" i="25"/>
  <c r="CC9" i="25"/>
  <c r="CD7" i="25"/>
  <c r="BT52" i="25"/>
  <c r="BT50" i="25"/>
  <c r="BT48" i="25"/>
  <c r="BT46" i="25"/>
  <c r="BT44" i="25"/>
  <c r="BT42" i="25"/>
  <c r="BT40" i="25"/>
  <c r="BT38" i="25"/>
  <c r="BT36" i="25"/>
  <c r="BT34" i="25"/>
  <c r="BT32" i="25"/>
  <c r="BT30" i="25"/>
  <c r="BT27" i="25"/>
  <c r="BT25" i="25"/>
  <c r="BT23" i="25"/>
  <c r="BT21" i="25"/>
  <c r="CV52" i="25"/>
  <c r="CW50" i="25"/>
  <c r="CW48" i="25"/>
  <c r="CT47" i="25"/>
  <c r="CV45" i="25"/>
  <c r="CU42" i="25"/>
  <c r="CW40" i="25"/>
  <c r="CW38" i="25"/>
  <c r="CT37" i="25"/>
  <c r="CV35" i="25"/>
  <c r="CW33" i="25"/>
  <c r="CU30" i="25"/>
  <c r="CV27" i="25"/>
  <c r="CT24" i="25"/>
  <c r="CV22" i="25"/>
  <c r="CW20" i="25"/>
  <c r="CT19" i="25"/>
  <c r="CT18" i="25"/>
  <c r="CV16" i="25"/>
  <c r="CU13" i="25"/>
  <c r="CW11" i="25"/>
  <c r="CT9" i="25"/>
  <c r="CU7" i="25"/>
  <c r="CW4" i="25"/>
  <c r="CN52" i="25"/>
  <c r="CK49" i="25"/>
  <c r="CL47" i="25"/>
  <c r="CN45" i="25"/>
  <c r="CK44" i="25"/>
  <c r="CM42" i="25"/>
  <c r="CK39" i="25"/>
  <c r="CL37" i="25"/>
  <c r="CN35" i="25"/>
  <c r="CK34" i="25"/>
  <c r="CK32" i="25"/>
  <c r="CM30" i="25"/>
  <c r="CN27" i="25"/>
  <c r="CK26" i="25"/>
  <c r="CL24" i="25"/>
  <c r="CN22" i="25"/>
  <c r="CK21" i="25"/>
  <c r="CL19" i="25"/>
  <c r="CK18" i="25"/>
  <c r="CM16" i="25"/>
  <c r="CL13" i="25"/>
  <c r="CN11" i="25"/>
  <c r="CK9" i="25"/>
  <c r="CL7" i="25"/>
  <c r="CN4" i="25"/>
  <c r="CE52" i="25"/>
  <c r="CB49" i="25"/>
  <c r="CC47" i="25"/>
  <c r="CE45" i="25"/>
  <c r="CB44" i="25"/>
  <c r="CD42" i="25"/>
  <c r="CB39" i="25"/>
  <c r="CC37" i="25"/>
  <c r="CE35" i="25"/>
  <c r="CB34" i="25"/>
  <c r="CB32" i="25"/>
  <c r="CD30" i="25"/>
  <c r="CE27" i="25"/>
  <c r="CB26" i="25"/>
  <c r="CC24" i="25"/>
  <c r="CE22" i="25"/>
  <c r="CB21" i="25"/>
  <c r="CC19" i="25"/>
  <c r="CB18" i="25"/>
  <c r="CD16" i="25"/>
  <c r="CC13" i="25"/>
  <c r="CE11" i="25"/>
  <c r="CB9" i="25"/>
  <c r="CC7" i="25"/>
  <c r="CE4" i="25"/>
  <c r="BS52" i="25"/>
  <c r="BS50" i="25"/>
  <c r="BS48" i="25"/>
  <c r="BS46" i="25"/>
  <c r="BS44" i="25"/>
  <c r="BS42" i="25"/>
  <c r="BS40" i="25"/>
  <c r="BS38" i="25"/>
  <c r="BS36" i="25"/>
  <c r="CU52" i="25"/>
  <c r="CV50" i="25"/>
  <c r="CV48" i="25"/>
  <c r="CU45" i="25"/>
  <c r="CW43" i="25"/>
  <c r="CT42" i="25"/>
  <c r="CV40" i="25"/>
  <c r="CV38" i="25"/>
  <c r="CU35" i="25"/>
  <c r="CV33" i="25"/>
  <c r="CW31" i="25"/>
  <c r="CT30" i="25"/>
  <c r="CU27" i="25"/>
  <c r="CW25" i="25"/>
  <c r="CU22" i="25"/>
  <c r="CV20" i="25"/>
  <c r="CU16" i="25"/>
  <c r="CW14" i="25"/>
  <c r="CT13" i="25"/>
  <c r="CV11" i="25"/>
  <c r="CW8" i="25"/>
  <c r="CT7" i="25"/>
  <c r="CV4" i="25"/>
  <c r="CM52" i="25"/>
  <c r="CN50" i="25"/>
  <c r="CN48" i="25"/>
  <c r="CK47" i="25"/>
  <c r="CM45" i="25"/>
  <c r="CL42" i="25"/>
  <c r="CN40" i="25"/>
  <c r="CN38" i="25"/>
  <c r="CK37" i="25"/>
  <c r="CM35" i="25"/>
  <c r="CN33" i="25"/>
  <c r="CL30" i="25"/>
  <c r="CM27" i="25"/>
  <c r="CK24" i="25"/>
  <c r="CM22" i="25"/>
  <c r="CN20" i="25"/>
  <c r="CK19" i="25"/>
  <c r="CL16" i="25"/>
  <c r="CN14" i="25"/>
  <c r="CK13" i="25"/>
  <c r="CM11" i="25"/>
  <c r="CN8" i="25"/>
  <c r="CK7" i="25"/>
  <c r="CM4" i="25"/>
  <c r="CD52" i="25"/>
  <c r="CE50" i="25"/>
  <c r="CE48" i="25"/>
  <c r="CB47" i="25"/>
  <c r="CD45" i="25"/>
  <c r="CC42" i="25"/>
  <c r="CE40" i="25"/>
  <c r="CE38" i="25"/>
  <c r="CB37" i="25"/>
  <c r="CD35" i="25"/>
  <c r="CE33" i="25"/>
  <c r="CC30" i="25"/>
  <c r="CD27" i="25"/>
  <c r="CB24" i="25"/>
  <c r="CD22" i="25"/>
  <c r="CE20" i="25"/>
  <c r="CB19" i="25"/>
  <c r="CC16" i="25"/>
  <c r="CE14" i="25"/>
  <c r="CB13" i="25"/>
  <c r="CD11" i="25"/>
  <c r="CE8" i="25"/>
  <c r="CB7" i="25"/>
  <c r="CD4" i="25"/>
  <c r="BV51" i="25"/>
  <c r="BV49" i="25"/>
  <c r="BV47" i="25"/>
  <c r="BV45" i="25"/>
  <c r="BV43" i="25"/>
  <c r="BV41" i="25"/>
  <c r="BV39" i="25"/>
  <c r="BV37" i="25"/>
  <c r="BV35" i="25"/>
  <c r="BV33" i="25"/>
  <c r="BV31" i="25"/>
  <c r="BV29" i="25"/>
  <c r="BV26" i="25"/>
  <c r="CT52" i="25"/>
  <c r="CU50" i="25"/>
  <c r="CU48" i="25"/>
  <c r="CW46" i="25"/>
  <c r="CT45" i="25"/>
  <c r="CV43" i="25"/>
  <c r="CU40" i="25"/>
  <c r="CU38" i="25"/>
  <c r="CW36" i="25"/>
  <c r="CT35" i="25"/>
  <c r="CU33" i="25"/>
  <c r="CV31" i="25"/>
  <c r="CT27" i="25"/>
  <c r="CV25" i="25"/>
  <c r="CW23" i="25"/>
  <c r="CT22" i="25"/>
  <c r="CU20" i="25"/>
  <c r="CW17" i="25"/>
  <c r="CT16" i="25"/>
  <c r="CV14" i="25"/>
  <c r="CU11" i="25"/>
  <c r="CV8" i="25"/>
  <c r="CU4" i="25"/>
  <c r="CL52" i="25"/>
  <c r="CM50" i="25"/>
  <c r="CM48" i="25"/>
  <c r="CL45" i="25"/>
  <c r="CN43" i="25"/>
  <c r="CK42" i="25"/>
  <c r="CM40" i="25"/>
  <c r="CM38" i="25"/>
  <c r="CL35" i="25"/>
  <c r="CM33" i="25"/>
  <c r="CN31" i="25"/>
  <c r="CK30" i="25"/>
  <c r="CL27" i="25"/>
  <c r="CN25" i="25"/>
  <c r="CL22" i="25"/>
  <c r="CM20" i="25"/>
  <c r="CN17" i="25"/>
  <c r="CK16" i="25"/>
  <c r="CM14" i="25"/>
  <c r="CL11" i="25"/>
  <c r="CM8" i="25"/>
  <c r="CL4" i="25"/>
  <c r="CC52" i="25"/>
  <c r="CD50" i="25"/>
  <c r="CD48" i="25"/>
  <c r="CC45" i="25"/>
  <c r="CE43" i="25"/>
  <c r="CB42" i="25"/>
  <c r="CD40" i="25"/>
  <c r="CD38" i="25"/>
  <c r="CC35" i="25"/>
  <c r="CD33" i="25"/>
  <c r="CE31" i="25"/>
  <c r="CB30" i="25"/>
  <c r="CC27" i="25"/>
  <c r="CE25" i="25"/>
  <c r="CC22" i="25"/>
  <c r="CD20" i="25"/>
  <c r="CE17" i="25"/>
  <c r="CB16" i="25"/>
  <c r="CD14" i="25"/>
  <c r="CC11" i="25"/>
  <c r="CD8" i="25"/>
  <c r="CC4" i="25"/>
  <c r="BU51" i="25"/>
  <c r="BU49" i="25"/>
  <c r="BU47" i="25"/>
  <c r="BU45" i="25"/>
  <c r="BU43" i="25"/>
  <c r="BU41" i="25"/>
  <c r="BU39" i="25"/>
  <c r="BU37" i="25"/>
  <c r="BU35" i="25"/>
  <c r="BU33" i="25"/>
  <c r="BU31" i="25"/>
  <c r="BU29" i="25"/>
  <c r="BU26" i="25"/>
  <c r="BU24" i="25"/>
  <c r="BU22" i="25"/>
  <c r="BU20" i="25"/>
  <c r="CW41" i="25"/>
  <c r="CU8" i="25"/>
  <c r="CN46" i="25"/>
  <c r="CL8" i="25"/>
  <c r="CE46" i="25"/>
  <c r="CC8" i="25"/>
  <c r="BT49" i="25"/>
  <c r="BU34" i="25"/>
  <c r="BT29" i="25"/>
  <c r="BS23" i="25"/>
  <c r="BU19" i="25"/>
  <c r="BU17" i="25"/>
  <c r="BU15" i="25"/>
  <c r="BU13" i="25"/>
  <c r="BU11" i="25"/>
  <c r="BU8" i="25"/>
  <c r="BL52" i="25"/>
  <c r="BL50" i="25"/>
  <c r="BL48" i="25"/>
  <c r="BL46" i="25"/>
  <c r="BL44" i="25"/>
  <c r="BL42" i="25"/>
  <c r="BL40" i="25"/>
  <c r="BL38" i="25"/>
  <c r="BL36" i="25"/>
  <c r="BL34" i="25"/>
  <c r="BL32" i="25"/>
  <c r="BL30" i="25"/>
  <c r="BL27" i="25"/>
  <c r="BL25" i="25"/>
  <c r="BL23" i="25"/>
  <c r="BL21" i="25"/>
  <c r="BL19" i="25"/>
  <c r="BL17" i="25"/>
  <c r="BL15" i="25"/>
  <c r="BL13" i="25"/>
  <c r="BL11" i="25"/>
  <c r="BL8" i="25"/>
  <c r="BC52" i="25"/>
  <c r="BC50" i="25"/>
  <c r="BC48" i="25"/>
  <c r="BC46" i="25"/>
  <c r="BC44" i="25"/>
  <c r="BC42" i="25"/>
  <c r="BC40" i="25"/>
  <c r="BC38" i="25"/>
  <c r="BC36" i="25"/>
  <c r="BC34" i="25"/>
  <c r="BC32" i="25"/>
  <c r="BC30" i="25"/>
  <c r="BC27" i="25"/>
  <c r="BC25" i="25"/>
  <c r="BC23" i="25"/>
  <c r="BC21" i="25"/>
  <c r="BC19" i="25"/>
  <c r="BC17" i="25"/>
  <c r="BC15" i="25"/>
  <c r="BC13" i="25"/>
  <c r="BC11" i="25"/>
  <c r="BC8" i="25"/>
  <c r="BC5" i="25"/>
  <c r="AT52" i="25"/>
  <c r="AT50" i="25"/>
  <c r="AT48" i="25"/>
  <c r="AT46" i="25"/>
  <c r="AT44" i="25"/>
  <c r="AT42" i="25"/>
  <c r="AT40" i="25"/>
  <c r="AT38" i="25"/>
  <c r="AT36" i="25"/>
  <c r="AT34" i="25"/>
  <c r="AT32" i="25"/>
  <c r="AT30" i="25"/>
  <c r="AT27" i="25"/>
  <c r="AT25" i="25"/>
  <c r="AT23" i="25"/>
  <c r="AT21" i="25"/>
  <c r="AT19" i="25"/>
  <c r="AT17" i="25"/>
  <c r="CV46" i="25"/>
  <c r="CT33" i="25"/>
  <c r="CU25" i="25"/>
  <c r="CU14" i="25"/>
  <c r="CL40" i="25"/>
  <c r="CL33" i="25"/>
  <c r="CM25" i="25"/>
  <c r="CL14" i="25"/>
  <c r="CC40" i="25"/>
  <c r="CC33" i="25"/>
  <c r="CD25" i="25"/>
  <c r="CC14" i="25"/>
  <c r="BT47" i="25"/>
  <c r="BS34" i="25"/>
  <c r="BU27" i="25"/>
  <c r="BV22" i="25"/>
  <c r="BT19" i="25"/>
  <c r="BT17" i="25"/>
  <c r="BT15" i="25"/>
  <c r="BT13" i="25"/>
  <c r="BT11" i="25"/>
  <c r="BT8" i="25"/>
  <c r="BK52" i="25"/>
  <c r="BK50" i="25"/>
  <c r="BK48" i="25"/>
  <c r="BK46" i="25"/>
  <c r="BK44" i="25"/>
  <c r="BK42" i="25"/>
  <c r="BK40" i="25"/>
  <c r="BK38" i="25"/>
  <c r="BK36" i="25"/>
  <c r="BK34" i="25"/>
  <c r="BK32" i="25"/>
  <c r="BK30" i="25"/>
  <c r="BK27" i="25"/>
  <c r="BK25" i="25"/>
  <c r="BK23" i="25"/>
  <c r="BK21" i="25"/>
  <c r="BK19" i="25"/>
  <c r="BK17" i="25"/>
  <c r="BK15" i="25"/>
  <c r="BK13" i="25"/>
  <c r="BK11" i="25"/>
  <c r="BK8" i="25"/>
  <c r="BB52" i="25"/>
  <c r="BB50" i="25"/>
  <c r="BB48" i="25"/>
  <c r="BB46" i="25"/>
  <c r="BB44" i="25"/>
  <c r="BB42" i="25"/>
  <c r="BB40" i="25"/>
  <c r="BB38" i="25"/>
  <c r="BB36" i="25"/>
  <c r="BB34" i="25"/>
  <c r="BB32" i="25"/>
  <c r="BB30" i="25"/>
  <c r="BB27" i="25"/>
  <c r="BB25" i="25"/>
  <c r="BB23" i="25"/>
  <c r="BB21" i="25"/>
  <c r="BB19" i="25"/>
  <c r="BB17" i="25"/>
  <c r="BB15" i="25"/>
  <c r="BB13" i="25"/>
  <c r="BB11" i="25"/>
  <c r="BB8" i="25"/>
  <c r="BB5" i="25"/>
  <c r="AS52" i="25"/>
  <c r="AS50" i="25"/>
  <c r="AS48" i="25"/>
  <c r="AS46" i="25"/>
  <c r="AS44" i="25"/>
  <c r="AS42" i="25"/>
  <c r="AS40" i="25"/>
  <c r="AS38" i="25"/>
  <c r="AS36" i="25"/>
  <c r="AS34" i="25"/>
  <c r="AS32" i="25"/>
  <c r="AS30" i="25"/>
  <c r="AS27" i="25"/>
  <c r="AS25" i="25"/>
  <c r="CT40" i="25"/>
  <c r="CK52" i="25"/>
  <c r="CK45" i="25"/>
  <c r="CL38" i="25"/>
  <c r="CB52" i="25"/>
  <c r="CB45" i="25"/>
  <c r="CC38" i="25"/>
  <c r="BT45" i="25"/>
  <c r="BT33" i="25"/>
  <c r="BS27" i="25"/>
  <c r="BT22" i="25"/>
  <c r="BS19" i="25"/>
  <c r="BS17" i="25"/>
  <c r="BS15" i="25"/>
  <c r="BS13" i="25"/>
  <c r="BS11" i="25"/>
  <c r="BS8" i="25"/>
  <c r="BJ52" i="25"/>
  <c r="BJ50" i="25"/>
  <c r="BJ48" i="25"/>
  <c r="BJ46" i="25"/>
  <c r="BJ44" i="25"/>
  <c r="BJ42" i="25"/>
  <c r="BJ40" i="25"/>
  <c r="BJ38" i="25"/>
  <c r="BJ36" i="25"/>
  <c r="BJ34" i="25"/>
  <c r="BJ32" i="25"/>
  <c r="BJ30" i="25"/>
  <c r="BJ27" i="25"/>
  <c r="BJ25" i="25"/>
  <c r="BJ23" i="25"/>
  <c r="BJ21" i="25"/>
  <c r="BJ19" i="25"/>
  <c r="BJ17" i="25"/>
  <c r="BJ15" i="25"/>
  <c r="BJ13" i="25"/>
  <c r="BJ11" i="25"/>
  <c r="BJ8" i="25"/>
  <c r="BA52" i="25"/>
  <c r="BA50" i="25"/>
  <c r="BA48" i="25"/>
  <c r="BA46" i="25"/>
  <c r="BA44" i="25"/>
  <c r="BA42" i="25"/>
  <c r="BA40" i="25"/>
  <c r="BA38" i="25"/>
  <c r="BA36" i="25"/>
  <c r="BA34" i="25"/>
  <c r="BA32" i="25"/>
  <c r="BA30" i="25"/>
  <c r="BA27" i="25"/>
  <c r="BA25" i="25"/>
  <c r="BA23" i="25"/>
  <c r="BA21" i="25"/>
  <c r="BA19" i="25"/>
  <c r="BA17" i="25"/>
  <c r="BA15" i="25"/>
  <c r="BA13" i="25"/>
  <c r="BA11" i="25"/>
  <c r="BA8" i="25"/>
  <c r="BA5" i="25"/>
  <c r="AR52" i="25"/>
  <c r="AR50" i="25"/>
  <c r="AR48" i="25"/>
  <c r="AR46" i="25"/>
  <c r="AR44" i="25"/>
  <c r="AR42" i="25"/>
  <c r="AR40" i="25"/>
  <c r="AR38" i="25"/>
  <c r="AR36" i="25"/>
  <c r="AR32" i="25"/>
  <c r="AR30" i="25"/>
  <c r="AR27" i="25"/>
  <c r="AR25" i="25"/>
  <c r="AR23" i="25"/>
  <c r="AR21" i="25"/>
  <c r="AR19" i="25"/>
  <c r="AR17" i="25"/>
  <c r="CW51" i="25"/>
  <c r="CT38" i="25"/>
  <c r="CU31" i="25"/>
  <c r="CV23" i="25"/>
  <c r="CM31" i="25"/>
  <c r="CN23" i="25"/>
  <c r="CD31" i="25"/>
  <c r="CE23" i="25"/>
  <c r="BT43" i="25"/>
  <c r="BU32" i="25"/>
  <c r="BT26" i="25"/>
  <c r="BU21" i="25"/>
  <c r="BV18" i="25"/>
  <c r="BV16" i="25"/>
  <c r="BV14" i="25"/>
  <c r="BV12" i="25"/>
  <c r="BV9" i="25"/>
  <c r="BV7" i="25"/>
  <c r="BV4" i="25"/>
  <c r="BM51" i="25"/>
  <c r="BM49" i="25"/>
  <c r="BM47" i="25"/>
  <c r="BM45" i="25"/>
  <c r="BM43" i="25"/>
  <c r="BM41" i="25"/>
  <c r="BM39" i="25"/>
  <c r="BM37" i="25"/>
  <c r="BM35" i="25"/>
  <c r="BM33" i="25"/>
  <c r="BM31" i="25"/>
  <c r="BM29" i="25"/>
  <c r="BM26" i="25"/>
  <c r="BM24" i="25"/>
  <c r="BM22" i="25"/>
  <c r="BM20" i="25"/>
  <c r="BM18" i="25"/>
  <c r="BM16" i="25"/>
  <c r="BM14" i="25"/>
  <c r="BM12" i="25"/>
  <c r="BM9" i="25"/>
  <c r="BM7" i="25"/>
  <c r="BM4" i="25"/>
  <c r="BD51" i="25"/>
  <c r="BD49" i="25"/>
  <c r="BD47" i="25"/>
  <c r="BD45" i="25"/>
  <c r="BD43" i="25"/>
  <c r="BD41" i="25"/>
  <c r="BD39" i="25"/>
  <c r="BD37" i="25"/>
  <c r="BD35" i="25"/>
  <c r="BD33" i="25"/>
  <c r="BD31" i="25"/>
  <c r="BD29" i="25"/>
  <c r="BD26" i="25"/>
  <c r="BD24" i="25"/>
  <c r="BD22" i="25"/>
  <c r="BD20" i="25"/>
  <c r="BD18" i="25"/>
  <c r="BD16" i="25"/>
  <c r="BD14" i="25"/>
  <c r="BD12" i="25"/>
  <c r="BD9" i="25"/>
  <c r="BD7" i="25"/>
  <c r="BD4" i="25"/>
  <c r="AU51" i="25"/>
  <c r="AU49" i="25"/>
  <c r="AU47" i="25"/>
  <c r="AU45" i="25"/>
  <c r="AU43" i="25"/>
  <c r="AU41" i="25"/>
  <c r="AU39" i="25"/>
  <c r="AU37" i="25"/>
  <c r="AU35" i="25"/>
  <c r="AU33" i="25"/>
  <c r="AU31" i="25"/>
  <c r="AU26" i="25"/>
  <c r="CW12" i="25"/>
  <c r="CL50" i="25"/>
  <c r="CN12" i="25"/>
  <c r="CC50" i="25"/>
  <c r="CE12" i="25"/>
  <c r="BT41" i="25"/>
  <c r="BS32" i="25"/>
  <c r="BU25" i="25"/>
  <c r="BS21" i="25"/>
  <c r="BU18" i="25"/>
  <c r="BU16" i="25"/>
  <c r="BU14" i="25"/>
  <c r="BU12" i="25"/>
  <c r="BU9" i="25"/>
  <c r="BU7" i="25"/>
  <c r="BU4" i="25"/>
  <c r="BL51" i="25"/>
  <c r="BL49" i="25"/>
  <c r="BL47" i="25"/>
  <c r="BL45" i="25"/>
  <c r="BL43" i="25"/>
  <c r="BL41" i="25"/>
  <c r="BL39" i="25"/>
  <c r="BL37" i="25"/>
  <c r="BL35" i="25"/>
  <c r="BL33" i="25"/>
  <c r="BL31" i="25"/>
  <c r="BL29" i="25"/>
  <c r="BL26" i="25"/>
  <c r="BL24" i="25"/>
  <c r="BL22" i="25"/>
  <c r="BL20" i="25"/>
  <c r="BL18" i="25"/>
  <c r="BL16" i="25"/>
  <c r="BL14" i="25"/>
  <c r="BL12" i="25"/>
  <c r="BL9" i="25"/>
  <c r="BL7" i="25"/>
  <c r="BL4" i="25"/>
  <c r="BC51" i="25"/>
  <c r="BC49" i="25"/>
  <c r="BC47" i="25"/>
  <c r="BC45" i="25"/>
  <c r="BC43" i="25"/>
  <c r="BC41" i="25"/>
  <c r="BC39" i="25"/>
  <c r="BC37" i="25"/>
  <c r="BC35" i="25"/>
  <c r="BC33" i="25"/>
  <c r="BC31" i="25"/>
  <c r="BC29" i="25"/>
  <c r="BC26" i="25"/>
  <c r="BC24" i="25"/>
  <c r="BC22" i="25"/>
  <c r="BC20" i="25"/>
  <c r="BC18" i="25"/>
  <c r="BC16" i="25"/>
  <c r="BC14" i="25"/>
  <c r="BC12" i="25"/>
  <c r="BC9" i="25"/>
  <c r="BC7" i="25"/>
  <c r="BC4" i="25"/>
  <c r="AT51" i="25"/>
  <c r="AT49" i="25"/>
  <c r="AT47" i="25"/>
  <c r="AT45" i="25"/>
  <c r="AT43" i="25"/>
  <c r="AT41" i="25"/>
  <c r="AT39" i="25"/>
  <c r="AT37" i="25"/>
  <c r="AT35" i="25"/>
  <c r="AT33" i="25"/>
  <c r="AT31" i="25"/>
  <c r="AT26" i="25"/>
  <c r="AT24" i="25"/>
  <c r="AT22" i="25"/>
  <c r="AT20" i="25"/>
  <c r="AT18" i="25"/>
  <c r="AT16" i="25"/>
  <c r="AT14" i="25"/>
  <c r="AT12" i="25"/>
  <c r="AT9" i="25"/>
  <c r="AT7" i="25"/>
  <c r="AT4" i="25"/>
  <c r="CT50" i="25"/>
  <c r="CU43" i="25"/>
  <c r="CV17" i="25"/>
  <c r="CT4" i="25"/>
  <c r="CL48" i="25"/>
  <c r="CM43" i="25"/>
  <c r="CN36" i="25"/>
  <c r="CK22" i="25"/>
  <c r="CM17" i="25"/>
  <c r="CK4" i="25"/>
  <c r="CC48" i="25"/>
  <c r="CD43" i="25"/>
  <c r="CE36" i="25"/>
  <c r="CB22" i="25"/>
  <c r="CD17" i="25"/>
  <c r="CB4" i="25"/>
  <c r="BT39" i="25"/>
  <c r="BT31" i="25"/>
  <c r="BS25" i="25"/>
  <c r="BV20" i="25"/>
  <c r="BT18" i="25"/>
  <c r="BT16" i="25"/>
  <c r="BT14" i="25"/>
  <c r="BT12" i="25"/>
  <c r="BT9" i="25"/>
  <c r="BT7" i="25"/>
  <c r="BT4" i="25"/>
  <c r="BK51" i="25"/>
  <c r="BK49" i="25"/>
  <c r="BK47" i="25"/>
  <c r="BK45" i="25"/>
  <c r="BK43" i="25"/>
  <c r="BK41" i="25"/>
  <c r="BK39" i="25"/>
  <c r="BK37" i="25"/>
  <c r="BK35" i="25"/>
  <c r="BK33" i="25"/>
  <c r="BK31" i="25"/>
  <c r="BK29" i="25"/>
  <c r="BK26" i="25"/>
  <c r="BK24" i="25"/>
  <c r="BK22" i="25"/>
  <c r="BK20" i="25"/>
  <c r="BK18" i="25"/>
  <c r="BK16" i="25"/>
  <c r="BK14" i="25"/>
  <c r="BK12" i="25"/>
  <c r="BK9" i="25"/>
  <c r="BK7" i="25"/>
  <c r="BK4" i="25"/>
  <c r="BB51" i="25"/>
  <c r="BB49" i="25"/>
  <c r="BB47" i="25"/>
  <c r="BB45" i="25"/>
  <c r="BB43" i="25"/>
  <c r="BB41" i="25"/>
  <c r="BB39" i="25"/>
  <c r="BB37" i="25"/>
  <c r="BB35" i="25"/>
  <c r="BB33" i="25"/>
  <c r="BB31" i="25"/>
  <c r="BB29" i="25"/>
  <c r="BB26" i="25"/>
  <c r="BB24" i="25"/>
  <c r="BB22" i="25"/>
  <c r="BB20" i="25"/>
  <c r="BB18" i="25"/>
  <c r="BB16" i="25"/>
  <c r="BB14" i="25"/>
  <c r="BB12" i="25"/>
  <c r="BB9" i="25"/>
  <c r="BB7" i="25"/>
  <c r="BB4" i="25"/>
  <c r="AS51" i="25"/>
  <c r="AS49" i="25"/>
  <c r="AS47" i="25"/>
  <c r="AS45" i="25"/>
  <c r="AS43" i="25"/>
  <c r="AS41" i="25"/>
  <c r="AS39" i="25"/>
  <c r="AS37" i="25"/>
  <c r="AS35" i="25"/>
  <c r="AS33" i="25"/>
  <c r="AS31" i="25"/>
  <c r="CT48" i="25"/>
  <c r="CV36" i="25"/>
  <c r="CW29" i="25"/>
  <c r="CT20" i="25"/>
  <c r="CT11" i="25"/>
  <c r="CK27" i="25"/>
  <c r="CK11" i="25"/>
  <c r="CB27" i="25"/>
  <c r="CB11" i="25"/>
  <c r="BT37" i="25"/>
  <c r="BU30" i="25"/>
  <c r="BT24" i="25"/>
  <c r="BT20" i="25"/>
  <c r="BS18" i="25"/>
  <c r="BS16" i="25"/>
  <c r="BS14" i="25"/>
  <c r="BS12" i="25"/>
  <c r="BS9" i="25"/>
  <c r="BS7" i="25"/>
  <c r="BS4" i="25"/>
  <c r="BJ51" i="25"/>
  <c r="BJ49" i="25"/>
  <c r="BJ47" i="25"/>
  <c r="BJ45" i="25"/>
  <c r="BJ43" i="25"/>
  <c r="BJ41" i="25"/>
  <c r="BJ39" i="25"/>
  <c r="BJ37" i="25"/>
  <c r="BJ35" i="25"/>
  <c r="BJ33" i="25"/>
  <c r="BJ31" i="25"/>
  <c r="BJ29" i="25"/>
  <c r="BJ26" i="25"/>
  <c r="BJ24" i="25"/>
  <c r="BJ22" i="25"/>
  <c r="BJ20" i="25"/>
  <c r="BJ18" i="25"/>
  <c r="BJ16" i="25"/>
  <c r="BJ14" i="25"/>
  <c r="BJ12" i="25"/>
  <c r="BJ9" i="25"/>
  <c r="BJ7" i="25"/>
  <c r="BJ4" i="25"/>
  <c r="BA51" i="25"/>
  <c r="BA49" i="25"/>
  <c r="BA47" i="25"/>
  <c r="BA45" i="25"/>
  <c r="BA43" i="25"/>
  <c r="BA41" i="25"/>
  <c r="BA39" i="25"/>
  <c r="BA37" i="25"/>
  <c r="BA35" i="25"/>
  <c r="BA33" i="25"/>
  <c r="BA31" i="25"/>
  <c r="BA29" i="25"/>
  <c r="BA26" i="25"/>
  <c r="BA24" i="25"/>
  <c r="BA22" i="25"/>
  <c r="BA20" i="25"/>
  <c r="BA18" i="25"/>
  <c r="BA16" i="25"/>
  <c r="BA14" i="25"/>
  <c r="BA12" i="25"/>
  <c r="BA9" i="25"/>
  <c r="BA7" i="25"/>
  <c r="BA4" i="25"/>
  <c r="AR51" i="25"/>
  <c r="AR49" i="25"/>
  <c r="AR47" i="25"/>
  <c r="AR45" i="25"/>
  <c r="AR43" i="25"/>
  <c r="AR41" i="25"/>
  <c r="AR39" i="25"/>
  <c r="AR37" i="25"/>
  <c r="AR35" i="25"/>
  <c r="AR33" i="25"/>
  <c r="AR31" i="25"/>
  <c r="AR26" i="25"/>
  <c r="AR24" i="25"/>
  <c r="AR22" i="25"/>
  <c r="AR20" i="25"/>
  <c r="AR18" i="25"/>
  <c r="AR16" i="25"/>
  <c r="AR14" i="25"/>
  <c r="CK35" i="25"/>
  <c r="BU23" i="25"/>
  <c r="BM52" i="25"/>
  <c r="BM36" i="25"/>
  <c r="BM19" i="25"/>
  <c r="BD50" i="25"/>
  <c r="BD34" i="25"/>
  <c r="BD17" i="25"/>
  <c r="AU48" i="25"/>
  <c r="AU32" i="25"/>
  <c r="AS23" i="25"/>
  <c r="AS19" i="25"/>
  <c r="AT15" i="25"/>
  <c r="AR13" i="25"/>
  <c r="AU9" i="25"/>
  <c r="AS7" i="25"/>
  <c r="AR4" i="25"/>
  <c r="AI51" i="25"/>
  <c r="AI49" i="25"/>
  <c r="AI47" i="25"/>
  <c r="AI45" i="25"/>
  <c r="AI43" i="25"/>
  <c r="AI41" i="25"/>
  <c r="AI39" i="25"/>
  <c r="AI37" i="25"/>
  <c r="AI35" i="25"/>
  <c r="AI33" i="25"/>
  <c r="AI31" i="25"/>
  <c r="AI20" i="25"/>
  <c r="AI18" i="25"/>
  <c r="AI16" i="25"/>
  <c r="AI14" i="25"/>
  <c r="AI12" i="25"/>
  <c r="AI9" i="25"/>
  <c r="AI7" i="25"/>
  <c r="AI4" i="25"/>
  <c r="Z51" i="25"/>
  <c r="Z49" i="25"/>
  <c r="Z47" i="25"/>
  <c r="Z45" i="25"/>
  <c r="Z43" i="25"/>
  <c r="Z41" i="25"/>
  <c r="Z39" i="25"/>
  <c r="Z37" i="25"/>
  <c r="Z35" i="25"/>
  <c r="Z33" i="25"/>
  <c r="Z31" i="25"/>
  <c r="Z20" i="25"/>
  <c r="Z18" i="25"/>
  <c r="Z16" i="25"/>
  <c r="Z14" i="25"/>
  <c r="Z9" i="25"/>
  <c r="Z7" i="25"/>
  <c r="Z4" i="25"/>
  <c r="Q51" i="25"/>
  <c r="Q49" i="25"/>
  <c r="Q47" i="25"/>
  <c r="Q45" i="25"/>
  <c r="Q43" i="25"/>
  <c r="Q41" i="25"/>
  <c r="Q39" i="25"/>
  <c r="Q37" i="25"/>
  <c r="Q35" i="25"/>
  <c r="Q33" i="25"/>
  <c r="Q31" i="25"/>
  <c r="Q29" i="25"/>
  <c r="Q26" i="25"/>
  <c r="Q24" i="25"/>
  <c r="Q22" i="25"/>
  <c r="Q20" i="25"/>
  <c r="Q18" i="25"/>
  <c r="BV19" i="25"/>
  <c r="BM50" i="25"/>
  <c r="BM34" i="25"/>
  <c r="BM17" i="25"/>
  <c r="BD48" i="25"/>
  <c r="BD32" i="25"/>
  <c r="BD15" i="25"/>
  <c r="AU46" i="25"/>
  <c r="AU30" i="25"/>
  <c r="AU22" i="25"/>
  <c r="AU18" i="25"/>
  <c r="AS15" i="25"/>
  <c r="AU12" i="25"/>
  <c r="AS9" i="25"/>
  <c r="AR7" i="25"/>
  <c r="AL52" i="25"/>
  <c r="AL50" i="25"/>
  <c r="AL48" i="25"/>
  <c r="AL46" i="25"/>
  <c r="AL44" i="25"/>
  <c r="AL42" i="25"/>
  <c r="AL40" i="25"/>
  <c r="AL38" i="25"/>
  <c r="AL36" i="25"/>
  <c r="AL34" i="25"/>
  <c r="AL32" i="25"/>
  <c r="AL30" i="25"/>
  <c r="AL21" i="25"/>
  <c r="AL19" i="25"/>
  <c r="AL17" i="25"/>
  <c r="AL15" i="25"/>
  <c r="AL13" i="25"/>
  <c r="AL11" i="25"/>
  <c r="AL8" i="25"/>
  <c r="AC52" i="25"/>
  <c r="AC50" i="25"/>
  <c r="AC48" i="25"/>
  <c r="AC46" i="25"/>
  <c r="AC44" i="25"/>
  <c r="AC42" i="25"/>
  <c r="AC40" i="25"/>
  <c r="AC38" i="25"/>
  <c r="AC36" i="25"/>
  <c r="AC34" i="25"/>
  <c r="AC32" i="25"/>
  <c r="AC30" i="25"/>
  <c r="AC21" i="25"/>
  <c r="AC19" i="25"/>
  <c r="AC17" i="25"/>
  <c r="AC15" i="25"/>
  <c r="AC13" i="25"/>
  <c r="AC11" i="25"/>
  <c r="AC8" i="25"/>
  <c r="T52" i="25"/>
  <c r="T50" i="25"/>
  <c r="T48" i="25"/>
  <c r="T46" i="25"/>
  <c r="T44" i="25"/>
  <c r="T42" i="25"/>
  <c r="T40" i="25"/>
  <c r="T38" i="25"/>
  <c r="T36" i="25"/>
  <c r="T34" i="25"/>
  <c r="T32" i="25"/>
  <c r="T30" i="25"/>
  <c r="T27" i="25"/>
  <c r="T25" i="25"/>
  <c r="T23" i="25"/>
  <c r="T21" i="25"/>
  <c r="T19" i="25"/>
  <c r="T17" i="25"/>
  <c r="T15" i="25"/>
  <c r="T13" i="25"/>
  <c r="T11" i="25"/>
  <c r="T8" i="25"/>
  <c r="J52" i="25"/>
  <c r="CL20" i="25"/>
  <c r="CB35" i="25"/>
  <c r="BV17" i="25"/>
  <c r="BM48" i="25"/>
  <c r="BM32" i="25"/>
  <c r="BM15" i="25"/>
  <c r="BD46" i="25"/>
  <c r="BD30" i="25"/>
  <c r="BD13" i="25"/>
  <c r="AU44" i="25"/>
  <c r="AU27" i="25"/>
  <c r="AS22" i="25"/>
  <c r="AS18" i="25"/>
  <c r="AR15" i="25"/>
  <c r="AS12" i="25"/>
  <c r="AR9" i="25"/>
  <c r="AK52" i="25"/>
  <c r="AK50" i="25"/>
  <c r="AK48" i="25"/>
  <c r="AK46" i="25"/>
  <c r="AK44" i="25"/>
  <c r="AK42" i="25"/>
  <c r="AK40" i="25"/>
  <c r="AK38" i="25"/>
  <c r="AK36" i="25"/>
  <c r="AK34" i="25"/>
  <c r="AK32" i="25"/>
  <c r="AK30" i="25"/>
  <c r="AK21" i="25"/>
  <c r="AK19" i="25"/>
  <c r="AK17" i="25"/>
  <c r="AK15" i="25"/>
  <c r="AK13" i="25"/>
  <c r="AK11" i="25"/>
  <c r="AK8" i="25"/>
  <c r="AB52" i="25"/>
  <c r="AB50" i="25"/>
  <c r="AB48" i="25"/>
  <c r="AB46" i="25"/>
  <c r="AB44" i="25"/>
  <c r="AB42" i="25"/>
  <c r="AB40" i="25"/>
  <c r="AB38" i="25"/>
  <c r="AB36" i="25"/>
  <c r="AB34" i="25"/>
  <c r="AB32" i="25"/>
  <c r="AB30" i="25"/>
  <c r="AB21" i="25"/>
  <c r="AB19" i="25"/>
  <c r="AB17" i="25"/>
  <c r="AB15" i="25"/>
  <c r="AB13" i="25"/>
  <c r="AB11" i="25"/>
  <c r="AB8" i="25"/>
  <c r="S52" i="25"/>
  <c r="S50" i="25"/>
  <c r="S48" i="25"/>
  <c r="S46" i="25"/>
  <c r="S44" i="25"/>
  <c r="S42" i="25"/>
  <c r="S40" i="25"/>
  <c r="S38" i="25"/>
  <c r="S36" i="25"/>
  <c r="S34" i="25"/>
  <c r="S32" i="25"/>
  <c r="S30" i="25"/>
  <c r="S27" i="25"/>
  <c r="S25" i="25"/>
  <c r="S23" i="25"/>
  <c r="S21" i="25"/>
  <c r="S19" i="25"/>
  <c r="S17" i="25"/>
  <c r="S15" i="25"/>
  <c r="BV15" i="25"/>
  <c r="BM46" i="25"/>
  <c r="BM30" i="25"/>
  <c r="BM13" i="25"/>
  <c r="BD44" i="25"/>
  <c r="BD27" i="25"/>
  <c r="BD11" i="25"/>
  <c r="AU42" i="25"/>
  <c r="AS26" i="25"/>
  <c r="AU21" i="25"/>
  <c r="AU17" i="25"/>
  <c r="AU14" i="25"/>
  <c r="AR12" i="25"/>
  <c r="AU8" i="25"/>
  <c r="AJ52" i="25"/>
  <c r="AJ50" i="25"/>
  <c r="AJ48" i="25"/>
  <c r="AJ46" i="25"/>
  <c r="AJ44" i="25"/>
  <c r="AJ42" i="25"/>
  <c r="AJ40" i="25"/>
  <c r="AJ38" i="25"/>
  <c r="AJ36" i="25"/>
  <c r="AJ34" i="25"/>
  <c r="AJ32" i="25"/>
  <c r="AJ30" i="25"/>
  <c r="AJ21" i="25"/>
  <c r="AJ19" i="25"/>
  <c r="AJ17" i="25"/>
  <c r="AJ15" i="25"/>
  <c r="AJ13" i="25"/>
  <c r="AJ11" i="25"/>
  <c r="AJ8" i="25"/>
  <c r="AA52" i="25"/>
  <c r="AA50" i="25"/>
  <c r="AA48" i="25"/>
  <c r="AA46" i="25"/>
  <c r="AA44" i="25"/>
  <c r="AA42" i="25"/>
  <c r="AA40" i="25"/>
  <c r="AA38" i="25"/>
  <c r="AA36" i="25"/>
  <c r="AA34" i="25"/>
  <c r="AA32" i="25"/>
  <c r="AA30" i="25"/>
  <c r="AA21" i="25"/>
  <c r="AA19" i="25"/>
  <c r="AA17" i="25"/>
  <c r="AA15" i="25"/>
  <c r="AA13" i="25"/>
  <c r="AA11" i="25"/>
  <c r="AA8" i="25"/>
  <c r="R52" i="25"/>
  <c r="R50" i="25"/>
  <c r="R48" i="25"/>
  <c r="R46" i="25"/>
  <c r="R44" i="25"/>
  <c r="R42" i="25"/>
  <c r="R40" i="25"/>
  <c r="R38" i="25"/>
  <c r="R36" i="25"/>
  <c r="R34" i="25"/>
  <c r="R32" i="25"/>
  <c r="R30" i="25"/>
  <c r="R27" i="25"/>
  <c r="R25" i="25"/>
  <c r="R23" i="25"/>
  <c r="R21" i="25"/>
  <c r="CC20" i="25"/>
  <c r="BV13" i="25"/>
  <c r="BM44" i="25"/>
  <c r="BM27" i="25"/>
  <c r="BM11" i="25"/>
  <c r="BD42" i="25"/>
  <c r="BD25" i="25"/>
  <c r="BD8" i="25"/>
  <c r="AU40" i="25"/>
  <c r="AU25" i="25"/>
  <c r="AS21" i="25"/>
  <c r="AS17" i="25"/>
  <c r="AS14" i="25"/>
  <c r="AU11" i="25"/>
  <c r="AT8" i="25"/>
  <c r="AI52" i="25"/>
  <c r="AI50" i="25"/>
  <c r="AI48" i="25"/>
  <c r="AI46" i="25"/>
  <c r="AI44" i="25"/>
  <c r="AI42" i="25"/>
  <c r="AI40" i="25"/>
  <c r="AI38" i="25"/>
  <c r="AI36" i="25"/>
  <c r="AI34" i="25"/>
  <c r="AI32" i="25"/>
  <c r="AI30" i="25"/>
  <c r="AI21" i="25"/>
  <c r="AI19" i="25"/>
  <c r="AI17" i="25"/>
  <c r="AI15" i="25"/>
  <c r="AI13" i="25"/>
  <c r="AI11" i="25"/>
  <c r="AI8" i="25"/>
  <c r="Z52" i="25"/>
  <c r="Z50" i="25"/>
  <c r="Z48" i="25"/>
  <c r="Z46" i="25"/>
  <c r="Z44" i="25"/>
  <c r="Z42" i="25"/>
  <c r="Z40" i="25"/>
  <c r="Z38" i="25"/>
  <c r="Z36" i="25"/>
  <c r="Z34" i="25"/>
  <c r="Z32" i="25"/>
  <c r="Z30" i="25"/>
  <c r="Z21" i="25"/>
  <c r="Z19" i="25"/>
  <c r="Z17" i="25"/>
  <c r="Z15" i="25"/>
  <c r="Z11" i="25"/>
  <c r="Z8" i="25"/>
  <c r="Q52" i="25"/>
  <c r="Q50" i="25"/>
  <c r="Q48" i="25"/>
  <c r="Q46" i="25"/>
  <c r="Q44" i="25"/>
  <c r="Q42" i="25"/>
  <c r="Q40" i="25"/>
  <c r="Q38" i="25"/>
  <c r="Q36" i="25"/>
  <c r="Q34" i="25"/>
  <c r="Q32" i="25"/>
  <c r="Q27" i="25"/>
  <c r="Q25" i="25"/>
  <c r="Q23" i="25"/>
  <c r="BT35" i="25"/>
  <c r="BV8" i="25"/>
  <c r="BM40" i="25"/>
  <c r="BM23" i="25"/>
  <c r="BD38" i="25"/>
  <c r="BD21" i="25"/>
  <c r="AU52" i="25"/>
  <c r="AU36" i="25"/>
  <c r="AS24" i="25"/>
  <c r="AS20" i="25"/>
  <c r="AS16" i="25"/>
  <c r="AT13" i="25"/>
  <c r="AS11" i="25"/>
  <c r="AR8" i="25"/>
  <c r="AU4" i="25"/>
  <c r="AK51" i="25"/>
  <c r="AK49" i="25"/>
  <c r="AK47" i="25"/>
  <c r="AK45" i="25"/>
  <c r="AK43" i="25"/>
  <c r="AK41" i="25"/>
  <c r="AK39" i="25"/>
  <c r="AK37" i="25"/>
  <c r="AK35" i="25"/>
  <c r="AK33" i="25"/>
  <c r="AK31" i="25"/>
  <c r="AK20" i="25"/>
  <c r="AK18" i="25"/>
  <c r="AK16" i="25"/>
  <c r="AK14" i="25"/>
  <c r="AK12" i="25"/>
  <c r="AK9" i="25"/>
  <c r="AK7" i="25"/>
  <c r="AK4" i="25"/>
  <c r="AB51" i="25"/>
  <c r="AB49" i="25"/>
  <c r="AB47" i="25"/>
  <c r="AB45" i="25"/>
  <c r="AB43" i="25"/>
  <c r="AB41" i="25"/>
  <c r="AB39" i="25"/>
  <c r="AB37" i="25"/>
  <c r="AB35" i="25"/>
  <c r="AB33" i="25"/>
  <c r="AB31" i="25"/>
  <c r="AB20" i="25"/>
  <c r="AB18" i="25"/>
  <c r="AB16" i="25"/>
  <c r="AB14" i="25"/>
  <c r="AB12" i="25"/>
  <c r="AB9" i="25"/>
  <c r="AB7" i="25"/>
  <c r="AB4" i="25"/>
  <c r="S51" i="25"/>
  <c r="S49" i="25"/>
  <c r="S47" i="25"/>
  <c r="S45" i="25"/>
  <c r="S43" i="25"/>
  <c r="S41" i="25"/>
  <c r="S39" i="25"/>
  <c r="S37" i="25"/>
  <c r="S35" i="25"/>
  <c r="S33" i="25"/>
  <c r="S31" i="25"/>
  <c r="S29" i="25"/>
  <c r="S26" i="25"/>
  <c r="S24" i="25"/>
  <c r="S22" i="25"/>
  <c r="S20" i="25"/>
  <c r="S18" i="25"/>
  <c r="S16" i="25"/>
  <c r="S14" i="25"/>
  <c r="S12" i="25"/>
  <c r="BS30" i="25"/>
  <c r="BM38" i="25"/>
  <c r="BM21" i="25"/>
  <c r="BD52" i="25"/>
  <c r="BD36" i="25"/>
  <c r="BD19" i="25"/>
  <c r="AU50" i="25"/>
  <c r="AU34" i="25"/>
  <c r="AU23" i="25"/>
  <c r="AU19" i="25"/>
  <c r="AU15" i="25"/>
  <c r="AS13" i="25"/>
  <c r="AR11" i="25"/>
  <c r="AU7" i="25"/>
  <c r="AS4" i="25"/>
  <c r="AJ51" i="25"/>
  <c r="AJ49" i="25"/>
  <c r="AJ47" i="25"/>
  <c r="AJ45" i="25"/>
  <c r="AJ43" i="25"/>
  <c r="AJ41" i="25"/>
  <c r="AJ39" i="25"/>
  <c r="AJ37" i="25"/>
  <c r="AJ35" i="25"/>
  <c r="AJ33" i="25"/>
  <c r="AJ31" i="25"/>
  <c r="AJ20" i="25"/>
  <c r="AJ18" i="25"/>
  <c r="AJ16" i="25"/>
  <c r="AJ14" i="25"/>
  <c r="AJ12" i="25"/>
  <c r="AJ9" i="25"/>
  <c r="AJ7" i="25"/>
  <c r="AJ4" i="25"/>
  <c r="AA51" i="25"/>
  <c r="AA49" i="25"/>
  <c r="AA47" i="25"/>
  <c r="AA45" i="25"/>
  <c r="AA43" i="25"/>
  <c r="AA41" i="25"/>
  <c r="AA39" i="25"/>
  <c r="AA37" i="25"/>
  <c r="AA35" i="25"/>
  <c r="AA33" i="25"/>
  <c r="AA31" i="25"/>
  <c r="AA20" i="25"/>
  <c r="AA18" i="25"/>
  <c r="AA16" i="25"/>
  <c r="AA14" i="25"/>
  <c r="AA12" i="25"/>
  <c r="AA9" i="25"/>
  <c r="AA7" i="25"/>
  <c r="AA4" i="25"/>
  <c r="R51" i="25"/>
  <c r="R49" i="25"/>
  <c r="R47" i="25"/>
  <c r="R45" i="25"/>
  <c r="R43" i="25"/>
  <c r="R41" i="25"/>
  <c r="R39" i="25"/>
  <c r="R37" i="25"/>
  <c r="R35" i="25"/>
  <c r="R33" i="25"/>
  <c r="R31" i="25"/>
  <c r="R29" i="25"/>
  <c r="R26" i="25"/>
  <c r="G8" i="25"/>
  <c r="G11" i="25"/>
  <c r="G13" i="25"/>
  <c r="G15" i="25"/>
  <c r="G17" i="25"/>
  <c r="G19" i="25"/>
  <c r="G21" i="25"/>
  <c r="G23" i="25"/>
  <c r="G25" i="25"/>
  <c r="G27" i="25"/>
  <c r="G30" i="25"/>
  <c r="G32" i="25"/>
  <c r="G34" i="25"/>
  <c r="G36" i="25"/>
  <c r="G38" i="25"/>
  <c r="G40" i="25"/>
  <c r="G42" i="25"/>
  <c r="G44" i="25"/>
  <c r="G46" i="25"/>
  <c r="G48" i="25"/>
  <c r="G50" i="25"/>
  <c r="G52" i="25"/>
  <c r="S8" i="25"/>
  <c r="Q12" i="25"/>
  <c r="T14" i="25"/>
  <c r="R18" i="25"/>
  <c r="T22" i="25"/>
  <c r="T37" i="25"/>
  <c r="AC4" i="25"/>
  <c r="AC39" i="25"/>
  <c r="AL7" i="25"/>
  <c r="AL41" i="25"/>
  <c r="AT11" i="25"/>
  <c r="BD40" i="25"/>
  <c r="H25" i="25"/>
  <c r="H40" i="25"/>
  <c r="I8" i="25"/>
  <c r="I11" i="25"/>
  <c r="I13" i="25"/>
  <c r="I15" i="25"/>
  <c r="I17" i="25"/>
  <c r="I19" i="25"/>
  <c r="I21" i="25"/>
  <c r="I23" i="25"/>
  <c r="I25" i="25"/>
  <c r="I27" i="25"/>
  <c r="I30" i="25"/>
  <c r="I32" i="25"/>
  <c r="I34" i="25"/>
  <c r="I36" i="25"/>
  <c r="I38" i="25"/>
  <c r="I40" i="25"/>
  <c r="I42" i="25"/>
  <c r="I44" i="25"/>
  <c r="I46" i="25"/>
  <c r="I48" i="25"/>
  <c r="I50" i="25"/>
  <c r="I52" i="25"/>
  <c r="Q7" i="25"/>
  <c r="R9" i="25"/>
  <c r="T12" i="25"/>
  <c r="R15" i="25"/>
  <c r="Q19" i="25"/>
  <c r="T24" i="25"/>
  <c r="T41" i="25"/>
  <c r="AC9" i="25"/>
  <c r="AC43" i="25"/>
  <c r="AL12" i="25"/>
  <c r="AL45" i="25"/>
  <c r="AU16" i="25"/>
  <c r="BM25" i="25"/>
  <c r="H21" i="25"/>
  <c r="H38" i="25"/>
  <c r="H52" i="25"/>
  <c r="T39" i="25"/>
  <c r="AC7" i="25"/>
  <c r="BM8" i="25"/>
  <c r="J8" i="25"/>
  <c r="J13" i="25"/>
  <c r="J15" i="25"/>
  <c r="J17" i="25"/>
  <c r="J19" i="25"/>
  <c r="J21" i="25"/>
  <c r="J23" i="25"/>
  <c r="J25" i="25"/>
  <c r="J27" i="25"/>
  <c r="J30" i="25"/>
  <c r="J32" i="25"/>
  <c r="J34" i="25"/>
  <c r="J36" i="25"/>
  <c r="J38" i="25"/>
  <c r="J40" i="25"/>
  <c r="J42" i="25"/>
  <c r="J44" i="25"/>
  <c r="J46" i="25"/>
  <c r="J48" i="25"/>
  <c r="J50" i="25"/>
  <c r="Q4" i="25"/>
  <c r="R7" i="25"/>
  <c r="S9" i="25"/>
  <c r="Q13" i="25"/>
  <c r="Q16" i="25"/>
  <c r="R19" i="25"/>
  <c r="T26" i="25"/>
  <c r="T43" i="25"/>
  <c r="AC12" i="25"/>
  <c r="AC45" i="25"/>
  <c r="AL14" i="25"/>
  <c r="AL31" i="25"/>
  <c r="AL47" i="25"/>
  <c r="AU20" i="25"/>
  <c r="BM42" i="25"/>
  <c r="H32" i="25"/>
  <c r="H48" i="25"/>
  <c r="T18" i="25"/>
  <c r="AU13" i="25"/>
  <c r="G7" i="25"/>
  <c r="G9" i="25"/>
  <c r="G12" i="25"/>
  <c r="G14" i="25"/>
  <c r="G16" i="25"/>
  <c r="G18" i="25"/>
  <c r="G20" i="25"/>
  <c r="G22" i="25"/>
  <c r="G24" i="25"/>
  <c r="G26" i="25"/>
  <c r="G29" i="25"/>
  <c r="G31" i="25"/>
  <c r="G33" i="25"/>
  <c r="G35" i="25"/>
  <c r="G37" i="25"/>
  <c r="G39" i="25"/>
  <c r="G41" i="25"/>
  <c r="G43" i="25"/>
  <c r="G45" i="25"/>
  <c r="G47" i="25"/>
  <c r="G49" i="25"/>
  <c r="G51" i="25"/>
  <c r="R4" i="25"/>
  <c r="S7" i="25"/>
  <c r="T9" i="25"/>
  <c r="R13" i="25"/>
  <c r="R16" i="25"/>
  <c r="R20" i="25"/>
  <c r="T29" i="25"/>
  <c r="T45" i="25"/>
  <c r="AC14" i="25"/>
  <c r="AC31" i="25"/>
  <c r="AC47" i="25"/>
  <c r="AL16" i="25"/>
  <c r="AL33" i="25"/>
  <c r="AL49" i="25"/>
  <c r="AU24" i="25"/>
  <c r="BV11" i="25"/>
  <c r="H27" i="25"/>
  <c r="H42" i="25"/>
  <c r="Q9" i="25"/>
  <c r="AL9" i="25"/>
  <c r="H7" i="25"/>
  <c r="H9" i="25"/>
  <c r="H12" i="25"/>
  <c r="H14" i="25"/>
  <c r="H16" i="25"/>
  <c r="H18" i="25"/>
  <c r="H20" i="25"/>
  <c r="H22" i="25"/>
  <c r="H24" i="25"/>
  <c r="H26" i="25"/>
  <c r="H29" i="25"/>
  <c r="H31" i="25"/>
  <c r="H33" i="25"/>
  <c r="H35" i="25"/>
  <c r="H37" i="25"/>
  <c r="H39" i="25"/>
  <c r="H41" i="25"/>
  <c r="H43" i="25"/>
  <c r="H45" i="25"/>
  <c r="H47" i="25"/>
  <c r="H49" i="25"/>
  <c r="H51" i="25"/>
  <c r="S4" i="25"/>
  <c r="T7" i="25"/>
  <c r="Q11" i="25"/>
  <c r="S13" i="25"/>
  <c r="T16" i="25"/>
  <c r="T20" i="25"/>
  <c r="T31" i="25"/>
  <c r="T47" i="25"/>
  <c r="AC16" i="25"/>
  <c r="AC33" i="25"/>
  <c r="AC49" i="25"/>
  <c r="AL18" i="25"/>
  <c r="AL35" i="25"/>
  <c r="AL51" i="25"/>
  <c r="AU38" i="25"/>
  <c r="BT51" i="25"/>
  <c r="H23" i="25"/>
  <c r="H36" i="25"/>
  <c r="H50" i="25"/>
  <c r="R24" i="25"/>
  <c r="I7" i="25"/>
  <c r="I9" i="25"/>
  <c r="I12" i="25"/>
  <c r="I14" i="25"/>
  <c r="I16" i="25"/>
  <c r="I18" i="25"/>
  <c r="I20" i="25"/>
  <c r="I22" i="25"/>
  <c r="I24" i="25"/>
  <c r="I26" i="25"/>
  <c r="I29" i="25"/>
  <c r="I31" i="25"/>
  <c r="I33" i="25"/>
  <c r="I35" i="25"/>
  <c r="I37" i="25"/>
  <c r="I39" i="25"/>
  <c r="I41" i="25"/>
  <c r="I43" i="25"/>
  <c r="I45" i="25"/>
  <c r="I47" i="25"/>
  <c r="I49" i="25"/>
  <c r="I51" i="25"/>
  <c r="T4" i="25"/>
  <c r="Q8" i="25"/>
  <c r="R11" i="25"/>
  <c r="Q14" i="25"/>
  <c r="Q17" i="25"/>
  <c r="Q21" i="25"/>
  <c r="T33" i="25"/>
  <c r="T49" i="25"/>
  <c r="AC18" i="25"/>
  <c r="AC35" i="25"/>
  <c r="AC51" i="25"/>
  <c r="AL20" i="25"/>
  <c r="AL37" i="25"/>
  <c r="BD5" i="25"/>
  <c r="CD2" i="25"/>
  <c r="G4" i="25"/>
  <c r="H4" i="25"/>
  <c r="I4" i="25"/>
  <c r="I55" i="25"/>
  <c r="G54" i="25"/>
  <c r="H54" i="25"/>
  <c r="I54" i="25"/>
  <c r="G55" i="25"/>
  <c r="H55" i="25"/>
  <c r="BU2" i="25"/>
  <c r="BC2" i="25"/>
  <c r="AT2" i="25"/>
  <c r="AK2" i="25"/>
  <c r="AB2" i="25"/>
  <c r="S2" i="25"/>
  <c r="BZ25" i="26" l="1"/>
  <c r="BQ3" i="26"/>
  <c r="X17" i="26"/>
  <c r="Y17" i="26" s="1"/>
  <c r="BH17" i="26"/>
  <c r="BI17" i="26" s="1"/>
  <c r="CR17" i="26"/>
  <c r="CS17" i="26" s="1"/>
  <c r="E47" i="26"/>
  <c r="F47" i="26" s="1"/>
  <c r="BH50" i="26"/>
  <c r="BI50" i="26" s="1"/>
  <c r="X19" i="26"/>
  <c r="Y19" i="26" s="1"/>
  <c r="E25" i="26"/>
  <c r="E21" i="26"/>
  <c r="DA45" i="26"/>
  <c r="DB45" i="26" s="1"/>
  <c r="DA4" i="26"/>
  <c r="DB4" i="26" s="1"/>
  <c r="CR6" i="26"/>
  <c r="CS6" i="26" s="1"/>
  <c r="AP21" i="26"/>
  <c r="AY40" i="26"/>
  <c r="AZ40" i="26" s="1"/>
  <c r="DA40" i="26"/>
  <c r="DB40" i="26" s="1"/>
  <c r="BQ25" i="26"/>
  <c r="CR19" i="26"/>
  <c r="DA25" i="26"/>
  <c r="AG19" i="26"/>
  <c r="AH19" i="26" s="1"/>
  <c r="AY21" i="26"/>
  <c r="E50" i="26"/>
  <c r="F50" i="26" s="1"/>
  <c r="AG50" i="26"/>
  <c r="AH50" i="26" s="1"/>
  <c r="AG25" i="26"/>
  <c r="AG47" i="26"/>
  <c r="AH47" i="26" s="1"/>
  <c r="CR45" i="26"/>
  <c r="CS45" i="26" s="1"/>
  <c r="AP4" i="26"/>
  <c r="AQ4" i="26" s="1"/>
  <c r="BZ3" i="26"/>
  <c r="AP10" i="26"/>
  <c r="AQ10" i="26" s="1"/>
  <c r="E6" i="26"/>
  <c r="F6" i="26" s="1"/>
  <c r="AP6" i="26"/>
  <c r="AQ6" i="26" s="1"/>
  <c r="BZ6" i="26"/>
  <c r="CA6" i="26" s="1"/>
  <c r="X10" i="26"/>
  <c r="Y10" i="26" s="1"/>
  <c r="BZ21" i="26"/>
  <c r="CA21" i="26" s="1"/>
  <c r="E29" i="26"/>
  <c r="F29" i="26" s="1"/>
  <c r="BQ29" i="26"/>
  <c r="BR29" i="26" s="1"/>
  <c r="X34" i="26"/>
  <c r="Y34" i="26" s="1"/>
  <c r="BH34" i="26"/>
  <c r="BI34" i="26" s="1"/>
  <c r="O40" i="26"/>
  <c r="P40" i="26" s="1"/>
  <c r="BZ47" i="26"/>
  <c r="CA47" i="26" s="1"/>
  <c r="BH47" i="26"/>
  <c r="BI47" i="26" s="1"/>
  <c r="X50" i="26"/>
  <c r="Y50" i="26" s="1"/>
  <c r="CR50" i="26"/>
  <c r="CS50" i="26" s="1"/>
  <c r="BI3" i="26"/>
  <c r="BR3" i="26"/>
  <c r="X3" i="26"/>
  <c r="CJ3" i="26"/>
  <c r="AY4" i="26"/>
  <c r="AZ4" i="26" s="1"/>
  <c r="O6" i="26"/>
  <c r="P6" i="26" s="1"/>
  <c r="AY6" i="26"/>
  <c r="AZ6" i="26" s="1"/>
  <c r="O10" i="26"/>
  <c r="P10" i="26" s="1"/>
  <c r="AG29" i="26"/>
  <c r="AH29" i="26" s="1"/>
  <c r="DA6" i="26"/>
  <c r="DB6" i="26" s="1"/>
  <c r="DA10" i="26"/>
  <c r="DB10" i="26" s="1"/>
  <c r="CS19" i="26"/>
  <c r="DA19" i="26"/>
  <c r="BQ21" i="26"/>
  <c r="BR21" i="26" s="1"/>
  <c r="O17" i="26"/>
  <c r="P17" i="26" s="1"/>
  <c r="AY17" i="26"/>
  <c r="AZ17" i="26" s="1"/>
  <c r="CI17" i="26"/>
  <c r="CJ17" i="26" s="1"/>
  <c r="O21" i="26"/>
  <c r="CI21" i="26"/>
  <c r="X25" i="26"/>
  <c r="CR25" i="26"/>
  <c r="BQ19" i="26"/>
  <c r="AY29" i="26"/>
  <c r="AZ29" i="26" s="1"/>
  <c r="AY34" i="26"/>
  <c r="AZ34" i="26" s="1"/>
  <c r="AP29" i="26"/>
  <c r="AQ29" i="26" s="1"/>
  <c r="E34" i="26"/>
  <c r="F34" i="26" s="1"/>
  <c r="DA29" i="26"/>
  <c r="DB29" i="26" s="1"/>
  <c r="DA34" i="26"/>
  <c r="DB34" i="26" s="1"/>
  <c r="E45" i="26"/>
  <c r="F45" i="26" s="1"/>
  <c r="AP40" i="26"/>
  <c r="AQ40" i="26" s="1"/>
  <c r="BH40" i="26"/>
  <c r="BI40" i="26" s="1"/>
  <c r="O45" i="26"/>
  <c r="P45" i="26" s="1"/>
  <c r="BQ47" i="26"/>
  <c r="BR47" i="26" s="1"/>
  <c r="DA47" i="26"/>
  <c r="DB47" i="26" s="1"/>
  <c r="BQ50" i="26"/>
  <c r="BR50" i="26" s="1"/>
  <c r="AG45" i="26"/>
  <c r="AH45" i="26" s="1"/>
  <c r="DA50" i="26"/>
  <c r="DB50" i="26" s="1"/>
  <c r="BH10" i="26"/>
  <c r="BI10" i="26" s="1"/>
  <c r="AY25" i="26"/>
  <c r="AZ21" i="26" s="1"/>
  <c r="AG3" i="26"/>
  <c r="E10" i="26"/>
  <c r="F10" i="26" s="1"/>
  <c r="CI10" i="26"/>
  <c r="CJ10" i="26" s="1"/>
  <c r="CA3" i="26"/>
  <c r="P3" i="26"/>
  <c r="AY3" i="26"/>
  <c r="DA3" i="26"/>
  <c r="BH4" i="26"/>
  <c r="BI4" i="26" s="1"/>
  <c r="X6" i="26"/>
  <c r="Y6" i="26" s="1"/>
  <c r="BH6" i="26"/>
  <c r="BI6" i="26" s="1"/>
  <c r="E4" i="26"/>
  <c r="F4" i="26" s="1"/>
  <c r="BZ4" i="26"/>
  <c r="CA4" i="26" s="1"/>
  <c r="BZ10" i="26"/>
  <c r="CA10" i="26" s="1"/>
  <c r="CI25" i="26"/>
  <c r="AP19" i="26"/>
  <c r="BZ29" i="26"/>
  <c r="CA29" i="26" s="1"/>
  <c r="BH19" i="26"/>
  <c r="X21" i="26"/>
  <c r="BH21" i="26"/>
  <c r="CR21" i="26"/>
  <c r="AP25" i="26"/>
  <c r="AQ21" i="26" s="1"/>
  <c r="E19" i="26"/>
  <c r="BZ19" i="26"/>
  <c r="O25" i="26"/>
  <c r="CR29" i="26"/>
  <c r="CS29" i="26" s="1"/>
  <c r="CR34" i="26"/>
  <c r="CS34" i="26" s="1"/>
  <c r="BQ40" i="26"/>
  <c r="BR40" i="26" s="1"/>
  <c r="X45" i="26"/>
  <c r="Y45" i="26" s="1"/>
  <c r="CI29" i="26"/>
  <c r="CJ29" i="26" s="1"/>
  <c r="CI34" i="26"/>
  <c r="CJ34" i="26" s="1"/>
  <c r="E40" i="26"/>
  <c r="F40" i="26" s="1"/>
  <c r="CI45" i="26"/>
  <c r="CJ45" i="26" s="1"/>
  <c r="AP34" i="26"/>
  <c r="AQ34" i="26" s="1"/>
  <c r="BZ45" i="26"/>
  <c r="CA45" i="26" s="1"/>
  <c r="CI40" i="26"/>
  <c r="CJ40" i="26" s="1"/>
  <c r="AY47" i="26"/>
  <c r="AZ47" i="26" s="1"/>
  <c r="O50" i="26"/>
  <c r="P50" i="26" s="1"/>
  <c r="AG40" i="26"/>
  <c r="AH40" i="26" s="1"/>
  <c r="BH45" i="26"/>
  <c r="BI45" i="26" s="1"/>
  <c r="CR47" i="26"/>
  <c r="CS47" i="26" s="1"/>
  <c r="BZ50" i="26"/>
  <c r="CA50" i="26" s="1"/>
  <c r="CR40" i="26"/>
  <c r="CS40" i="26" s="1"/>
  <c r="AP47" i="26"/>
  <c r="AQ47" i="26" s="1"/>
  <c r="AP50" i="26"/>
  <c r="AQ50" i="26" s="1"/>
  <c r="F3" i="26"/>
  <c r="CR4" i="26"/>
  <c r="CS4" i="26" s="1"/>
  <c r="AG4" i="26"/>
  <c r="AH4" i="26" s="1"/>
  <c r="CR3" i="26"/>
  <c r="AP3" i="26"/>
  <c r="X4" i="26"/>
  <c r="Y4" i="26" s="1"/>
  <c r="CI4" i="26"/>
  <c r="CJ4" i="26" s="1"/>
  <c r="AG10" i="26"/>
  <c r="AH10" i="26" s="1"/>
  <c r="CR10" i="26"/>
  <c r="CS10" i="26" s="1"/>
  <c r="O4" i="26"/>
  <c r="P4" i="26" s="1"/>
  <c r="BZ34" i="26"/>
  <c r="CA34" i="26" s="1"/>
  <c r="BQ4" i="26"/>
  <c r="BR4" i="26" s="1"/>
  <c r="AG6" i="26"/>
  <c r="AH6" i="26" s="1"/>
  <c r="BQ6" i="26"/>
  <c r="BR6" i="26" s="1"/>
  <c r="BQ10" i="26"/>
  <c r="BR10" i="26" s="1"/>
  <c r="CI6" i="26"/>
  <c r="CJ6" i="26" s="1"/>
  <c r="AY10" i="26"/>
  <c r="AZ10" i="26" s="1"/>
  <c r="E17" i="26"/>
  <c r="F17" i="26" s="1"/>
  <c r="AP17" i="26"/>
  <c r="AQ17" i="26" s="1"/>
  <c r="BZ17" i="26"/>
  <c r="CA17" i="26" s="1"/>
  <c r="AY19" i="26"/>
  <c r="O34" i="26"/>
  <c r="P34" i="26" s="1"/>
  <c r="AG17" i="26"/>
  <c r="AH17" i="26" s="1"/>
  <c r="BQ17" i="26"/>
  <c r="BR17" i="26" s="1"/>
  <c r="DA17" i="26"/>
  <c r="DB17" i="26" s="1"/>
  <c r="AG21" i="26"/>
  <c r="DA21" i="26"/>
  <c r="BH25" i="26"/>
  <c r="O29" i="26"/>
  <c r="P29" i="26" s="1"/>
  <c r="O19" i="26"/>
  <c r="CI19" i="26"/>
  <c r="BH29" i="26"/>
  <c r="BI29" i="26" s="1"/>
  <c r="AG34" i="26"/>
  <c r="AH34" i="26" s="1"/>
  <c r="BQ34" i="26"/>
  <c r="BR34" i="26" s="1"/>
  <c r="X29" i="26"/>
  <c r="Y29" i="26" s="1"/>
  <c r="X40" i="26"/>
  <c r="Y40" i="26" s="1"/>
  <c r="BZ40" i="26"/>
  <c r="CA40" i="26" s="1"/>
  <c r="X47" i="26"/>
  <c r="Y47" i="26" s="1"/>
  <c r="BQ45" i="26"/>
  <c r="BR45" i="26" s="1"/>
  <c r="AP45" i="26"/>
  <c r="AQ45" i="26" s="1"/>
  <c r="CI47" i="26"/>
  <c r="CJ47" i="26" s="1"/>
  <c r="AY50" i="26"/>
  <c r="AZ50" i="26" s="1"/>
  <c r="AY45" i="26"/>
  <c r="AZ45" i="26" s="1"/>
  <c r="O47" i="26"/>
  <c r="P47" i="26" s="1"/>
  <c r="CI50" i="26"/>
  <c r="CJ50" i="26" s="1"/>
  <c r="E11" i="25"/>
  <c r="E26" i="25"/>
  <c r="X26" i="25"/>
  <c r="X22" i="25"/>
  <c r="AG26" i="25"/>
  <c r="AG22" i="25"/>
  <c r="D54" i="25"/>
  <c r="D55" i="25" s="1"/>
  <c r="AY26" i="25"/>
  <c r="AF54" i="25"/>
  <c r="AF55" i="25" s="1"/>
  <c r="W54" i="25"/>
  <c r="W55" i="25" s="1"/>
  <c r="AP26" i="25"/>
  <c r="AY22" i="25"/>
  <c r="BZ22" i="25"/>
  <c r="BZ26" i="25"/>
  <c r="BH26" i="25"/>
  <c r="AP22" i="25"/>
  <c r="O22" i="25"/>
  <c r="O26" i="25"/>
  <c r="BH22" i="25"/>
  <c r="BQ26" i="25"/>
  <c r="BQ22" i="25"/>
  <c r="CI22" i="25"/>
  <c r="CI26" i="25"/>
  <c r="H13" i="18"/>
  <c r="H11" i="18"/>
  <c r="H9" i="18"/>
  <c r="H14" i="18"/>
  <c r="H10" i="18"/>
  <c r="DA4" i="25"/>
  <c r="DB4" i="25" s="1"/>
  <c r="DA18" i="25"/>
  <c r="DB18" i="25" s="1"/>
  <c r="E7" i="25"/>
  <c r="F7" i="25" s="1"/>
  <c r="DA35" i="25"/>
  <c r="DB35" i="25" s="1"/>
  <c r="DA41" i="25"/>
  <c r="DB41" i="25" s="1"/>
  <c r="DA30" i="25"/>
  <c r="DB30" i="25" s="1"/>
  <c r="DA22" i="25"/>
  <c r="DA20" i="25"/>
  <c r="DB20" i="25" s="1"/>
  <c r="DA26" i="25"/>
  <c r="DA48" i="25"/>
  <c r="DB48" i="25" s="1"/>
  <c r="AG4" i="25"/>
  <c r="AH4" i="25" s="1"/>
  <c r="DA46" i="25"/>
  <c r="DB46" i="25" s="1"/>
  <c r="DA51" i="25"/>
  <c r="DB51" i="25" s="1"/>
  <c r="AS21" i="18"/>
  <c r="DA7" i="25"/>
  <c r="DB7" i="25" s="1"/>
  <c r="DA5" i="25"/>
  <c r="DB5" i="25" s="1"/>
  <c r="DA11" i="25"/>
  <c r="DB11" i="25" s="1"/>
  <c r="L21" i="18"/>
  <c r="AA21" i="18"/>
  <c r="O21" i="18"/>
  <c r="U21" i="18"/>
  <c r="AJ21" i="18"/>
  <c r="AP21" i="18"/>
  <c r="X21" i="18"/>
  <c r="AG21" i="18"/>
  <c r="AM21" i="18"/>
  <c r="R21" i="18"/>
  <c r="AD21" i="18"/>
  <c r="O30" i="25"/>
  <c r="P30" i="25" s="1"/>
  <c r="E30" i="25"/>
  <c r="F30" i="25" s="1"/>
  <c r="X35" i="25"/>
  <c r="Y35" i="25" s="1"/>
  <c r="H3" i="18"/>
  <c r="H4" i="18"/>
  <c r="BH5" i="25"/>
  <c r="BI5" i="25" s="1"/>
  <c r="AG5" i="25"/>
  <c r="AH5" i="25" s="1"/>
  <c r="E5" i="25"/>
  <c r="F5" i="25" s="1"/>
  <c r="CI5" i="25"/>
  <c r="CJ5" i="25" s="1"/>
  <c r="CR5" i="25"/>
  <c r="CS5" i="25" s="1"/>
  <c r="BQ5" i="25"/>
  <c r="BR5" i="25" s="1"/>
  <c r="X5" i="25"/>
  <c r="Y5" i="25" s="1"/>
  <c r="AP5" i="25"/>
  <c r="AQ5" i="25" s="1"/>
  <c r="BZ5" i="25"/>
  <c r="CA5" i="25" s="1"/>
  <c r="O5" i="25"/>
  <c r="P5" i="25" s="1"/>
  <c r="E18" i="25"/>
  <c r="F18" i="25" s="1"/>
  <c r="AY5" i="25"/>
  <c r="AZ5" i="25" s="1"/>
  <c r="E4" i="25"/>
  <c r="H5" i="18"/>
  <c r="H15" i="18"/>
  <c r="H16" i="18"/>
  <c r="AG41" i="25"/>
  <c r="AH41" i="25" s="1"/>
  <c r="E41" i="25"/>
  <c r="F41" i="25" s="1"/>
  <c r="X41" i="25"/>
  <c r="Y41" i="25" s="1"/>
  <c r="BZ41" i="25"/>
  <c r="CA41" i="25" s="1"/>
  <c r="CI41" i="25"/>
  <c r="CJ41" i="25" s="1"/>
  <c r="O41" i="25"/>
  <c r="P41" i="25" s="1"/>
  <c r="BH41" i="25"/>
  <c r="BI41" i="25" s="1"/>
  <c r="BQ41" i="25"/>
  <c r="BR41" i="25" s="1"/>
  <c r="AY41" i="25"/>
  <c r="AZ41" i="25" s="1"/>
  <c r="CR41" i="25"/>
  <c r="CS41" i="25" s="1"/>
  <c r="AP41" i="25"/>
  <c r="AQ41" i="25" s="1"/>
  <c r="H17" i="18"/>
  <c r="H12" i="18"/>
  <c r="H18" i="18"/>
  <c r="BH4" i="25"/>
  <c r="AP18" i="25"/>
  <c r="AQ18" i="25" s="1"/>
  <c r="AY4" i="25"/>
  <c r="O18" i="25"/>
  <c r="P18" i="25" s="1"/>
  <c r="CR18" i="25"/>
  <c r="CS18" i="25" s="1"/>
  <c r="BQ51" i="25"/>
  <c r="BR51" i="25" s="1"/>
  <c r="O20" i="25"/>
  <c r="P20" i="25" s="1"/>
  <c r="X4" i="25"/>
  <c r="AG7" i="25"/>
  <c r="AH7" i="25" s="1"/>
  <c r="X30" i="25"/>
  <c r="Y30" i="25" s="1"/>
  <c r="X46" i="25"/>
  <c r="Y46" i="25" s="1"/>
  <c r="AY18" i="25"/>
  <c r="AZ18" i="25" s="1"/>
  <c r="AY51" i="25"/>
  <c r="AZ51" i="25" s="1"/>
  <c r="BH20" i="25"/>
  <c r="BI20" i="25" s="1"/>
  <c r="BQ4" i="25"/>
  <c r="BZ48" i="25"/>
  <c r="CA48" i="25" s="1"/>
  <c r="CR22" i="25"/>
  <c r="E22" i="25"/>
  <c r="BH7" i="25"/>
  <c r="BI7" i="25" s="1"/>
  <c r="CI4" i="25"/>
  <c r="CI18" i="25"/>
  <c r="CJ18" i="25" s="1"/>
  <c r="F11" i="25"/>
  <c r="CR51" i="25"/>
  <c r="CS51" i="25" s="1"/>
  <c r="X7" i="25"/>
  <c r="Y7" i="25" s="1"/>
  <c r="O46" i="25"/>
  <c r="P46" i="25" s="1"/>
  <c r="X48" i="25"/>
  <c r="Y48" i="25" s="1"/>
  <c r="AP7" i="25"/>
  <c r="AQ7" i="25" s="1"/>
  <c r="BQ20" i="25"/>
  <c r="BR20" i="25" s="1"/>
  <c r="AP35" i="25"/>
  <c r="AQ35" i="25" s="1"/>
  <c r="AP51" i="25"/>
  <c r="AQ51" i="25" s="1"/>
  <c r="AY20" i="25"/>
  <c r="BQ7" i="25"/>
  <c r="BR7" i="25" s="1"/>
  <c r="BQ11" i="25"/>
  <c r="BR11" i="25" s="1"/>
  <c r="BZ11" i="25"/>
  <c r="CA11" i="25" s="1"/>
  <c r="CR20" i="25"/>
  <c r="BZ7" i="25"/>
  <c r="CA7" i="25" s="1"/>
  <c r="CR26" i="25"/>
  <c r="BZ46" i="25"/>
  <c r="CA46" i="25" s="1"/>
  <c r="AG48" i="25"/>
  <c r="AH48" i="25" s="1"/>
  <c r="CI20" i="25"/>
  <c r="CJ20" i="25" s="1"/>
  <c r="AY11" i="25"/>
  <c r="AZ11" i="25" s="1"/>
  <c r="BH30" i="25"/>
  <c r="BI30" i="25" s="1"/>
  <c r="BH46" i="25"/>
  <c r="BI46" i="25" s="1"/>
  <c r="CR4" i="25"/>
  <c r="CR7" i="25"/>
  <c r="CS7" i="25" s="1"/>
  <c r="E46" i="25"/>
  <c r="F46" i="25" s="1"/>
  <c r="F4" i="25"/>
  <c r="AY35" i="25"/>
  <c r="AZ35" i="25" s="1"/>
  <c r="CI7" i="25"/>
  <c r="CJ7" i="25" s="1"/>
  <c r="E20" i="25"/>
  <c r="AY7" i="25"/>
  <c r="AZ7" i="25" s="1"/>
  <c r="E51" i="25"/>
  <c r="F51" i="25" s="1"/>
  <c r="BZ20" i="25"/>
  <c r="AY30" i="25"/>
  <c r="AZ30" i="25" s="1"/>
  <c r="AY46" i="25"/>
  <c r="AZ46" i="25" s="1"/>
  <c r="BH48" i="25"/>
  <c r="BI48" i="25" s="1"/>
  <c r="BZ35" i="25"/>
  <c r="CA35" i="25" s="1"/>
  <c r="BZ30" i="25"/>
  <c r="CA30" i="25" s="1"/>
  <c r="CI30" i="25"/>
  <c r="CJ30" i="25" s="1"/>
  <c r="O48" i="25"/>
  <c r="P48" i="25" s="1"/>
  <c r="BH11" i="25"/>
  <c r="BI11" i="25" s="1"/>
  <c r="CI35" i="25"/>
  <c r="CJ35" i="25" s="1"/>
  <c r="AG18" i="25"/>
  <c r="AH18" i="25" s="1"/>
  <c r="AG35" i="25"/>
  <c r="AH35" i="25" s="1"/>
  <c r="AG51" i="25"/>
  <c r="AH51" i="25" s="1"/>
  <c r="AP20" i="25"/>
  <c r="AP30" i="25"/>
  <c r="AQ30" i="25" s="1"/>
  <c r="AP46" i="25"/>
  <c r="AQ46" i="25" s="1"/>
  <c r="AY48" i="25"/>
  <c r="AZ48" i="25" s="1"/>
  <c r="CR11" i="25"/>
  <c r="CS11" i="25" s="1"/>
  <c r="AP11" i="25"/>
  <c r="AQ11" i="25" s="1"/>
  <c r="E35" i="25"/>
  <c r="F35" i="25" s="1"/>
  <c r="O4" i="25"/>
  <c r="E48" i="25"/>
  <c r="F48" i="25" s="1"/>
  <c r="O7" i="25"/>
  <c r="P7" i="25" s="1"/>
  <c r="X18" i="25"/>
  <c r="Y18" i="25" s="1"/>
  <c r="X51" i="25"/>
  <c r="Y51" i="25" s="1"/>
  <c r="AG20" i="25"/>
  <c r="AP4" i="25"/>
  <c r="AG11" i="25"/>
  <c r="AH11" i="25" s="1"/>
  <c r="BQ18" i="25"/>
  <c r="BR18" i="25" s="1"/>
  <c r="CI48" i="25"/>
  <c r="CJ48" i="25" s="1"/>
  <c r="AP48" i="25"/>
  <c r="AQ48" i="25" s="1"/>
  <c r="CR35" i="25"/>
  <c r="CS35" i="25" s="1"/>
  <c r="CR30" i="25"/>
  <c r="CS30" i="25" s="1"/>
  <c r="BQ30" i="25"/>
  <c r="BR30" i="25" s="1"/>
  <c r="BQ46" i="25"/>
  <c r="BZ51" i="25"/>
  <c r="CA51" i="25" s="1"/>
  <c r="CI51" i="25"/>
  <c r="CJ51" i="25" s="1"/>
  <c r="CR46" i="25"/>
  <c r="CS46" i="25" s="1"/>
  <c r="O11" i="25"/>
  <c r="P11" i="25" s="1"/>
  <c r="O35" i="25"/>
  <c r="P35" i="25" s="1"/>
  <c r="O51" i="25"/>
  <c r="P51" i="25" s="1"/>
  <c r="X20" i="25"/>
  <c r="BQ35" i="25"/>
  <c r="BR35" i="25" s="1"/>
  <c r="X11" i="25"/>
  <c r="Y11" i="25" s="1"/>
  <c r="AG30" i="25"/>
  <c r="AH30" i="25" s="1"/>
  <c r="AG46" i="25"/>
  <c r="AH46" i="25" s="1"/>
  <c r="BH18" i="25"/>
  <c r="BI18" i="25" s="1"/>
  <c r="BH35" i="25"/>
  <c r="BI35" i="25" s="1"/>
  <c r="BH51" i="25"/>
  <c r="BI51" i="25" s="1"/>
  <c r="BZ4" i="25"/>
  <c r="CI11" i="25"/>
  <c r="CJ11" i="25" s="1"/>
  <c r="CR48" i="25"/>
  <c r="CS48" i="25" s="1"/>
  <c r="BQ48" i="25"/>
  <c r="BR48" i="25" s="1"/>
  <c r="BZ18" i="25"/>
  <c r="CA18" i="25" s="1"/>
  <c r="CI46" i="25"/>
  <c r="CJ46" i="25" s="1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9" i="2"/>
  <c r="A140" i="2"/>
  <c r="A141" i="2"/>
  <c r="A142" i="2"/>
  <c r="A143" i="2"/>
  <c r="A145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2" i="2"/>
  <c r="A233" i="2"/>
  <c r="A234" i="2"/>
  <c r="A235" i="2"/>
  <c r="A236" i="2"/>
  <c r="A237" i="2"/>
  <c r="A239" i="2"/>
  <c r="A240" i="2"/>
  <c r="A241" i="2"/>
  <c r="A242" i="2"/>
  <c r="A243" i="2"/>
  <c r="A244" i="2"/>
  <c r="A245" i="2"/>
  <c r="A246" i="2"/>
  <c r="A247" i="2"/>
  <c r="A248" i="2"/>
  <c r="A250" i="2"/>
  <c r="A251" i="2"/>
  <c r="A252" i="2"/>
  <c r="A253" i="2"/>
  <c r="A254" i="2"/>
  <c r="A255" i="2"/>
  <c r="A256" i="2"/>
  <c r="A257" i="2"/>
  <c r="A258" i="2"/>
  <c r="A259" i="2"/>
  <c r="A261" i="2"/>
  <c r="A262" i="2"/>
  <c r="A263" i="2"/>
  <c r="A264" i="2"/>
  <c r="A265" i="2"/>
  <c r="A266" i="2"/>
  <c r="A267" i="2"/>
  <c r="A268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7" i="2"/>
  <c r="A338" i="2"/>
  <c r="A339" i="2"/>
  <c r="A340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8" i="2"/>
  <c r="A400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2" i="2"/>
  <c r="A423" i="2"/>
  <c r="A424" i="2"/>
  <c r="A425" i="2"/>
  <c r="A426" i="2"/>
  <c r="A427" i="2"/>
  <c r="A428" i="2"/>
  <c r="A429" i="2"/>
  <c r="A430" i="2"/>
  <c r="A431" i="2"/>
  <c r="A432" i="2"/>
  <c r="A2" i="2"/>
  <c r="CJ21" i="26" l="1"/>
  <c r="Y22" i="25"/>
  <c r="F21" i="26"/>
  <c r="E18" i="26"/>
  <c r="X53" i="26"/>
  <c r="Y53" i="26" s="1"/>
  <c r="BI21" i="26"/>
  <c r="DB21" i="26"/>
  <c r="P21" i="26"/>
  <c r="AG53" i="26"/>
  <c r="AH53" i="26" s="1"/>
  <c r="CR53" i="26"/>
  <c r="CS53" i="26" s="1"/>
  <c r="CS3" i="26"/>
  <c r="CS18" i="26" s="1"/>
  <c r="CR18" i="26"/>
  <c r="BI19" i="26"/>
  <c r="BH53" i="26"/>
  <c r="O18" i="26"/>
  <c r="BR19" i="26"/>
  <c r="BQ53" i="26"/>
  <c r="Y3" i="26"/>
  <c r="Y18" i="26" s="1"/>
  <c r="X18" i="26"/>
  <c r="BI18" i="26"/>
  <c r="AH21" i="26"/>
  <c r="CJ19" i="26"/>
  <c r="CI53" i="26"/>
  <c r="P18" i="26"/>
  <c r="F18" i="26"/>
  <c r="CS21" i="26"/>
  <c r="DB19" i="26"/>
  <c r="DA53" i="26"/>
  <c r="BQ18" i="26"/>
  <c r="AH22" i="25"/>
  <c r="P19" i="26"/>
  <c r="O53" i="26"/>
  <c r="BZ53" i="26"/>
  <c r="CA19" i="26"/>
  <c r="AQ19" i="26"/>
  <c r="AP53" i="26"/>
  <c r="DB3" i="26"/>
  <c r="DB18" i="26" s="1"/>
  <c r="DA18" i="26"/>
  <c r="BZ18" i="26"/>
  <c r="AH3" i="26"/>
  <c r="AH18" i="26" s="1"/>
  <c r="AG18" i="26"/>
  <c r="Y21" i="26"/>
  <c r="CI18" i="26"/>
  <c r="BR18" i="26"/>
  <c r="AZ19" i="26"/>
  <c r="AY53" i="26"/>
  <c r="AQ3" i="26"/>
  <c r="AQ18" i="26" s="1"/>
  <c r="AP18" i="26"/>
  <c r="F19" i="26"/>
  <c r="E53" i="26"/>
  <c r="AZ3" i="26"/>
  <c r="AZ18" i="26" s="1"/>
  <c r="AY18" i="26"/>
  <c r="CA18" i="26"/>
  <c r="CJ18" i="26"/>
  <c r="BH18" i="26"/>
  <c r="AQ22" i="25"/>
  <c r="P22" i="25"/>
  <c r="CA22" i="25"/>
  <c r="AZ22" i="25"/>
  <c r="CJ22" i="25"/>
  <c r="BI22" i="25"/>
  <c r="F22" i="25"/>
  <c r="BR22" i="25"/>
  <c r="AP19" i="25"/>
  <c r="DB22" i="25"/>
  <c r="DA19" i="25"/>
  <c r="E54" i="25"/>
  <c r="DA54" i="25"/>
  <c r="DB54" i="25" s="1"/>
  <c r="DB19" i="25"/>
  <c r="CS22" i="25"/>
  <c r="F19" i="25"/>
  <c r="H21" i="18"/>
  <c r="BI4" i="25"/>
  <c r="BI19" i="25" s="1"/>
  <c r="BH19" i="25"/>
  <c r="E19" i="25"/>
  <c r="CR19" i="25"/>
  <c r="BZ19" i="25"/>
  <c r="CJ4" i="25"/>
  <c r="CJ19" i="25" s="1"/>
  <c r="CI19" i="25"/>
  <c r="BR4" i="25"/>
  <c r="BR19" i="25" s="1"/>
  <c r="BQ19" i="25"/>
  <c r="AZ4" i="25"/>
  <c r="AZ19" i="25" s="1"/>
  <c r="AY19" i="25"/>
  <c r="AG19" i="25"/>
  <c r="O19" i="25"/>
  <c r="Y4" i="25"/>
  <c r="Y19" i="25" s="1"/>
  <c r="X19" i="25"/>
  <c r="AH19" i="25"/>
  <c r="X54" i="25"/>
  <c r="CA4" i="25"/>
  <c r="CA19" i="25" s="1"/>
  <c r="BQ54" i="25"/>
  <c r="BR46" i="25"/>
  <c r="O54" i="25"/>
  <c r="O55" i="25" s="1"/>
  <c r="P55" i="25" s="1"/>
  <c r="AQ4" i="25"/>
  <c r="AQ19" i="25" s="1"/>
  <c r="CS4" i="25"/>
  <c r="CS19" i="25" s="1"/>
  <c r="AH20" i="25"/>
  <c r="AG54" i="25"/>
  <c r="AQ20" i="25"/>
  <c r="AP54" i="25"/>
  <c r="CI54" i="25"/>
  <c r="Y20" i="25"/>
  <c r="BH54" i="25"/>
  <c r="AZ20" i="25"/>
  <c r="AY54" i="25"/>
  <c r="CR54" i="25"/>
  <c r="CS20" i="25"/>
  <c r="BZ54" i="25"/>
  <c r="CA20" i="25"/>
  <c r="P4" i="25"/>
  <c r="P19" i="25" s="1"/>
  <c r="F20" i="25"/>
  <c r="B399" i="2"/>
  <c r="A399" i="2" s="1"/>
  <c r="B375" i="2"/>
  <c r="A375" i="2" s="1"/>
  <c r="B360" i="2"/>
  <c r="A360" i="2" s="1"/>
  <c r="B341" i="2"/>
  <c r="A341" i="2" s="1"/>
  <c r="B260" i="2"/>
  <c r="A260" i="2" s="1"/>
  <c r="B238" i="2"/>
  <c r="A238" i="2" s="1"/>
  <c r="B197" i="2"/>
  <c r="A197" i="2" s="1"/>
  <c r="B138" i="2"/>
  <c r="A138" i="2" s="1"/>
  <c r="B421" i="2"/>
  <c r="A421" i="2" s="1"/>
  <c r="B402" i="2"/>
  <c r="B401" i="2"/>
  <c r="A401" i="2" s="1"/>
  <c r="B397" i="2"/>
  <c r="A397" i="2" s="1"/>
  <c r="B336" i="2"/>
  <c r="A336" i="2" s="1"/>
  <c r="B270" i="2"/>
  <c r="B269" i="2"/>
  <c r="B249" i="2"/>
  <c r="B231" i="2"/>
  <c r="A231" i="2" s="1"/>
  <c r="B165" i="2"/>
  <c r="A165" i="2" s="1"/>
  <c r="B146" i="2"/>
  <c r="B144" i="2"/>
  <c r="A144" i="2" s="1"/>
  <c r="B109" i="2"/>
  <c r="J432" i="2"/>
  <c r="J431" i="2"/>
  <c r="J430" i="2"/>
  <c r="J429" i="2"/>
  <c r="J428" i="2"/>
  <c r="J427" i="2"/>
  <c r="J426" i="2"/>
  <c r="J425" i="2"/>
  <c r="J424" i="2"/>
  <c r="J423" i="2"/>
  <c r="J422" i="2"/>
  <c r="J421" i="2"/>
  <c r="J420" i="2"/>
  <c r="J419" i="2"/>
  <c r="J418" i="2"/>
  <c r="J417" i="2"/>
  <c r="J416" i="2"/>
  <c r="J415" i="2"/>
  <c r="J414" i="2"/>
  <c r="J413" i="2"/>
  <c r="J412" i="2"/>
  <c r="J411" i="2"/>
  <c r="J410" i="2"/>
  <c r="J409" i="2"/>
  <c r="J408" i="2"/>
  <c r="J407" i="2"/>
  <c r="J406" i="2"/>
  <c r="J405" i="2"/>
  <c r="J404" i="2"/>
  <c r="J403" i="2"/>
  <c r="J401" i="2"/>
  <c r="J400" i="2"/>
  <c r="J398" i="2"/>
  <c r="J396" i="2"/>
  <c r="J395" i="2"/>
  <c r="J394" i="2"/>
  <c r="J393" i="2"/>
  <c r="J392" i="2"/>
  <c r="J391" i="2"/>
  <c r="J390" i="2"/>
  <c r="J389" i="2"/>
  <c r="J388" i="2"/>
  <c r="J387" i="2"/>
  <c r="J386" i="2"/>
  <c r="J385" i="2"/>
  <c r="J384" i="2"/>
  <c r="J383" i="2"/>
  <c r="J382" i="2"/>
  <c r="J381" i="2"/>
  <c r="J380" i="2"/>
  <c r="J379" i="2"/>
  <c r="J378" i="2"/>
  <c r="J377" i="2"/>
  <c r="J376" i="2"/>
  <c r="J374" i="2"/>
  <c r="J373" i="2"/>
  <c r="J372" i="2"/>
  <c r="J371" i="2"/>
  <c r="J370" i="2"/>
  <c r="J369" i="2"/>
  <c r="J368" i="2"/>
  <c r="J367" i="2"/>
  <c r="J366" i="2"/>
  <c r="J365" i="2"/>
  <c r="J364" i="2"/>
  <c r="J363" i="2"/>
  <c r="J362" i="2"/>
  <c r="J361" i="2"/>
  <c r="J359" i="2"/>
  <c r="J358" i="2"/>
  <c r="J357" i="2"/>
  <c r="J356" i="2"/>
  <c r="J355" i="2"/>
  <c r="J354" i="2"/>
  <c r="J353" i="2"/>
  <c r="J352" i="2"/>
  <c r="J351" i="2"/>
  <c r="J350" i="2"/>
  <c r="J349" i="2"/>
  <c r="J348" i="2"/>
  <c r="J347" i="2"/>
  <c r="J346" i="2"/>
  <c r="J345" i="2"/>
  <c r="J344" i="2"/>
  <c r="J343" i="2"/>
  <c r="J342" i="2"/>
  <c r="J340" i="2"/>
  <c r="J339" i="2"/>
  <c r="J338" i="2"/>
  <c r="J337" i="2"/>
  <c r="J336" i="2"/>
  <c r="J335" i="2"/>
  <c r="J334" i="2"/>
  <c r="J333" i="2"/>
  <c r="J332" i="2"/>
  <c r="J331" i="2"/>
  <c r="J330" i="2"/>
  <c r="J329" i="2"/>
  <c r="J328" i="2"/>
  <c r="J327" i="2"/>
  <c r="J326" i="2"/>
  <c r="J325" i="2"/>
  <c r="J324" i="2"/>
  <c r="J323" i="2"/>
  <c r="J322" i="2"/>
  <c r="J321" i="2"/>
  <c r="J320" i="2"/>
  <c r="J319" i="2"/>
  <c r="J318" i="2"/>
  <c r="J317" i="2"/>
  <c r="J316" i="2"/>
  <c r="J315" i="2"/>
  <c r="J314" i="2"/>
  <c r="J313" i="2"/>
  <c r="J312" i="2"/>
  <c r="J311" i="2"/>
  <c r="J310" i="2"/>
  <c r="J309" i="2"/>
  <c r="J308" i="2"/>
  <c r="J307" i="2"/>
  <c r="J306" i="2"/>
  <c r="J305" i="2"/>
  <c r="J304" i="2"/>
  <c r="J303" i="2"/>
  <c r="J302" i="2"/>
  <c r="J301" i="2"/>
  <c r="J300" i="2"/>
  <c r="J299" i="2"/>
  <c r="J298" i="2"/>
  <c r="J297" i="2"/>
  <c r="J296" i="2"/>
  <c r="J295" i="2"/>
  <c r="J294" i="2"/>
  <c r="J293" i="2"/>
  <c r="J292" i="2"/>
  <c r="J291" i="2"/>
  <c r="J290" i="2"/>
  <c r="J289" i="2"/>
  <c r="J288" i="2"/>
  <c r="J287" i="2"/>
  <c r="J286" i="2"/>
  <c r="J285" i="2"/>
  <c r="J284" i="2"/>
  <c r="J283" i="2"/>
  <c r="J282" i="2"/>
  <c r="J281" i="2"/>
  <c r="J280" i="2"/>
  <c r="J279" i="2"/>
  <c r="J278" i="2"/>
  <c r="J277" i="2"/>
  <c r="J276" i="2"/>
  <c r="J275" i="2"/>
  <c r="J274" i="2"/>
  <c r="J273" i="2"/>
  <c r="J272" i="2"/>
  <c r="J271" i="2"/>
  <c r="J268" i="2"/>
  <c r="J267" i="2"/>
  <c r="J266" i="2"/>
  <c r="J265" i="2"/>
  <c r="J264" i="2"/>
  <c r="J263" i="2"/>
  <c r="J262" i="2"/>
  <c r="J261" i="2"/>
  <c r="J259" i="2"/>
  <c r="J258" i="2"/>
  <c r="J257" i="2"/>
  <c r="J256" i="2"/>
  <c r="J255" i="2"/>
  <c r="J254" i="2"/>
  <c r="J253" i="2"/>
  <c r="J252" i="2"/>
  <c r="J251" i="2"/>
  <c r="J250" i="2"/>
  <c r="J248" i="2"/>
  <c r="J247" i="2"/>
  <c r="J246" i="2"/>
  <c r="J245" i="2"/>
  <c r="J244" i="2"/>
  <c r="J243" i="2"/>
  <c r="J242" i="2"/>
  <c r="J241" i="2"/>
  <c r="J240" i="2"/>
  <c r="J239" i="2"/>
  <c r="J237" i="2"/>
  <c r="J236" i="2"/>
  <c r="J235" i="2"/>
  <c r="J234" i="2"/>
  <c r="J233" i="2"/>
  <c r="J232" i="2"/>
  <c r="J231" i="2"/>
  <c r="J230" i="2"/>
  <c r="J229" i="2"/>
  <c r="J228" i="2"/>
  <c r="J227" i="2"/>
  <c r="J226" i="2"/>
  <c r="J225" i="2"/>
  <c r="J224" i="2"/>
  <c r="J223" i="2"/>
  <c r="J222" i="2"/>
  <c r="J221" i="2"/>
  <c r="J220" i="2"/>
  <c r="J219" i="2"/>
  <c r="J218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2" i="2"/>
  <c r="J201" i="2"/>
  <c r="J200" i="2"/>
  <c r="J199" i="2"/>
  <c r="J198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8" i="2"/>
  <c r="J107" i="2"/>
  <c r="J106" i="2"/>
  <c r="J105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J2" i="2"/>
  <c r="J104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9" i="2"/>
  <c r="C140" i="2"/>
  <c r="C141" i="2"/>
  <c r="C142" i="2"/>
  <c r="C143" i="2"/>
  <c r="C144" i="2"/>
  <c r="C145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1" i="2"/>
  <c r="C262" i="2"/>
  <c r="C263" i="2"/>
  <c r="C264" i="2"/>
  <c r="C265" i="2"/>
  <c r="C266" i="2"/>
  <c r="C267" i="2"/>
  <c r="C268" i="2"/>
  <c r="C269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6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2" i="2"/>
  <c r="X54" i="26" l="1"/>
  <c r="Y54" i="26" s="1"/>
  <c r="AG54" i="26"/>
  <c r="AH54" i="26" s="1"/>
  <c r="CR54" i="26"/>
  <c r="CS54" i="26" s="1"/>
  <c r="AP54" i="26"/>
  <c r="AQ54" i="26" s="1"/>
  <c r="AQ53" i="26"/>
  <c r="P53" i="26"/>
  <c r="O54" i="26"/>
  <c r="P54" i="26" s="1"/>
  <c r="DA54" i="26"/>
  <c r="DB54" i="26" s="1"/>
  <c r="DB53" i="26"/>
  <c r="CI54" i="26"/>
  <c r="CJ54" i="26" s="1"/>
  <c r="CJ53" i="26"/>
  <c r="E54" i="26"/>
  <c r="F54" i="26" s="1"/>
  <c r="F53" i="26"/>
  <c r="AZ53" i="26"/>
  <c r="AY54" i="26"/>
  <c r="AZ54" i="26" s="1"/>
  <c r="BH54" i="26"/>
  <c r="BI54" i="26" s="1"/>
  <c r="BI53" i="26"/>
  <c r="BZ54" i="26"/>
  <c r="CA54" i="26" s="1"/>
  <c r="CA53" i="26"/>
  <c r="BR53" i="26"/>
  <c r="BQ54" i="26"/>
  <c r="BR54" i="26" s="1"/>
  <c r="DA55" i="25"/>
  <c r="DB55" i="25" s="1"/>
  <c r="C146" i="2"/>
  <c r="A146" i="2"/>
  <c r="J402" i="2"/>
  <c r="A402" i="2"/>
  <c r="J249" i="2"/>
  <c r="A249" i="2"/>
  <c r="J397" i="2"/>
  <c r="J269" i="2"/>
  <c r="A269" i="2"/>
  <c r="C270" i="2"/>
  <c r="A270" i="2"/>
  <c r="J109" i="2"/>
  <c r="A109" i="2"/>
  <c r="CR55" i="25"/>
  <c r="CS55" i="25" s="1"/>
  <c r="CS54" i="25"/>
  <c r="F54" i="25"/>
  <c r="E55" i="25"/>
  <c r="F55" i="25" s="1"/>
  <c r="AY55" i="25"/>
  <c r="AZ55" i="25" s="1"/>
  <c r="AZ54" i="25"/>
  <c r="CI55" i="25"/>
  <c r="CJ55" i="25" s="1"/>
  <c r="CJ54" i="25"/>
  <c r="AP55" i="25"/>
  <c r="AQ55" i="25" s="1"/>
  <c r="AQ54" i="25"/>
  <c r="P54" i="25"/>
  <c r="BZ55" i="25"/>
  <c r="CA55" i="25" s="1"/>
  <c r="CA54" i="25"/>
  <c r="BH55" i="25"/>
  <c r="BI55" i="25" s="1"/>
  <c r="BI54" i="25"/>
  <c r="AG55" i="25"/>
  <c r="AH55" i="25" s="1"/>
  <c r="AH54" i="25"/>
  <c r="BQ55" i="25"/>
  <c r="BR55" i="25" s="1"/>
  <c r="BR54" i="25"/>
  <c r="X55" i="25"/>
  <c r="Y55" i="25" s="1"/>
  <c r="Y54" i="25"/>
  <c r="H360" i="2"/>
  <c r="J360" i="2"/>
  <c r="C360" i="2"/>
  <c r="G32" i="3"/>
  <c r="H197" i="2"/>
  <c r="C197" i="2"/>
  <c r="J197" i="2"/>
  <c r="H341" i="2"/>
  <c r="C341" i="2"/>
  <c r="J341" i="2"/>
  <c r="C238" i="2"/>
  <c r="H238" i="2"/>
  <c r="J238" i="2"/>
  <c r="G373" i="3"/>
  <c r="G20" i="3"/>
  <c r="G28" i="3"/>
  <c r="G23" i="3"/>
  <c r="G437" i="3"/>
  <c r="C138" i="2"/>
  <c r="G21" i="3"/>
  <c r="H138" i="2"/>
  <c r="G501" i="3"/>
  <c r="G22" i="3"/>
  <c r="G53" i="3"/>
  <c r="G27" i="3"/>
  <c r="G117" i="3"/>
  <c r="G24" i="3"/>
  <c r="G25" i="3"/>
  <c r="G181" i="3"/>
  <c r="J138" i="2"/>
  <c r="G17" i="3"/>
  <c r="G245" i="3"/>
  <c r="G18" i="3"/>
  <c r="G26" i="3"/>
  <c r="G309" i="3"/>
  <c r="G19" i="3"/>
  <c r="J260" i="2"/>
  <c r="C260" i="2"/>
  <c r="H260" i="2"/>
  <c r="C399" i="2"/>
  <c r="H399" i="2"/>
  <c r="J399" i="2"/>
  <c r="C375" i="2"/>
  <c r="H375" i="2"/>
  <c r="J375" i="2"/>
  <c r="J270" i="2"/>
  <c r="G61" i="3"/>
  <c r="G493" i="3"/>
  <c r="G429" i="3"/>
  <c r="G365" i="3"/>
  <c r="G301" i="3"/>
  <c r="G237" i="3"/>
  <c r="G173" i="3"/>
  <c r="G109" i="3"/>
  <c r="G45" i="3"/>
  <c r="G485" i="3"/>
  <c r="G421" i="3"/>
  <c r="G357" i="3"/>
  <c r="G293" i="3"/>
  <c r="G229" i="3"/>
  <c r="G165" i="3"/>
  <c r="G101" i="3"/>
  <c r="G37" i="3"/>
  <c r="G477" i="3"/>
  <c r="G413" i="3"/>
  <c r="G349" i="3"/>
  <c r="G285" i="3"/>
  <c r="G221" i="3"/>
  <c r="G157" i="3"/>
  <c r="G93" i="3"/>
  <c r="G469" i="3"/>
  <c r="G405" i="3"/>
  <c r="G341" i="3"/>
  <c r="G277" i="3"/>
  <c r="G213" i="3"/>
  <c r="G149" i="3"/>
  <c r="G85" i="3"/>
  <c r="G461" i="3"/>
  <c r="G397" i="3"/>
  <c r="G333" i="3"/>
  <c r="G269" i="3"/>
  <c r="G205" i="3"/>
  <c r="G141" i="3"/>
  <c r="G77" i="3"/>
  <c r="G517" i="3"/>
  <c r="G453" i="3"/>
  <c r="G389" i="3"/>
  <c r="G325" i="3"/>
  <c r="G261" i="3"/>
  <c r="G197" i="3"/>
  <c r="G133" i="3"/>
  <c r="G69" i="3"/>
  <c r="G509" i="3"/>
  <c r="G445" i="3"/>
  <c r="G381" i="3"/>
  <c r="G317" i="3"/>
  <c r="G253" i="3"/>
  <c r="G189" i="3"/>
  <c r="G125" i="3"/>
  <c r="G516" i="3"/>
  <c r="G508" i="3"/>
  <c r="G500" i="3"/>
  <c r="G492" i="3"/>
  <c r="G484" i="3"/>
  <c r="G476" i="3"/>
  <c r="G468" i="3"/>
  <c r="G460" i="3"/>
  <c r="G452" i="3"/>
  <c r="G444" i="3"/>
  <c r="G436" i="3"/>
  <c r="G428" i="3"/>
  <c r="G420" i="3"/>
  <c r="G412" i="3"/>
  <c r="G404" i="3"/>
  <c r="G396" i="3"/>
  <c r="G388" i="3"/>
  <c r="G380" i="3"/>
  <c r="G372" i="3"/>
  <c r="G364" i="3"/>
  <c r="G356" i="3"/>
  <c r="G348" i="3"/>
  <c r="G340" i="3"/>
  <c r="G332" i="3"/>
  <c r="G324" i="3"/>
  <c r="G316" i="3"/>
  <c r="G308" i="3"/>
  <c r="G300" i="3"/>
  <c r="G292" i="3"/>
  <c r="G284" i="3"/>
  <c r="G276" i="3"/>
  <c r="G268" i="3"/>
  <c r="G260" i="3"/>
  <c r="G252" i="3"/>
  <c r="G244" i="3"/>
  <c r="G236" i="3"/>
  <c r="G228" i="3"/>
  <c r="G220" i="3"/>
  <c r="G212" i="3"/>
  <c r="G204" i="3"/>
  <c r="G196" i="3"/>
  <c r="G188" i="3"/>
  <c r="G180" i="3"/>
  <c r="G172" i="3"/>
  <c r="G164" i="3"/>
  <c r="G156" i="3"/>
  <c r="G148" i="3"/>
  <c r="G140" i="3"/>
  <c r="G132" i="3"/>
  <c r="G124" i="3"/>
  <c r="G116" i="3"/>
  <c r="G108" i="3"/>
  <c r="G100" i="3"/>
  <c r="G92" i="3"/>
  <c r="G84" i="3"/>
  <c r="G76" i="3"/>
  <c r="G68" i="3"/>
  <c r="G60" i="3"/>
  <c r="G52" i="3"/>
  <c r="G44" i="3"/>
  <c r="G34" i="3"/>
  <c r="G515" i="3"/>
  <c r="G507" i="3"/>
  <c r="G499" i="3"/>
  <c r="G491" i="3"/>
  <c r="G483" i="3"/>
  <c r="G475" i="3"/>
  <c r="G467" i="3"/>
  <c r="G459" i="3"/>
  <c r="G451" i="3"/>
  <c r="G443" i="3"/>
  <c r="G435" i="3"/>
  <c r="G427" i="3"/>
  <c r="G419" i="3"/>
  <c r="G411" i="3"/>
  <c r="G403" i="3"/>
  <c r="G395" i="3"/>
  <c r="G387" i="3"/>
  <c r="G379" i="3"/>
  <c r="G371" i="3"/>
  <c r="G363" i="3"/>
  <c r="G355" i="3"/>
  <c r="G347" i="3"/>
  <c r="G339" i="3"/>
  <c r="G331" i="3"/>
  <c r="G323" i="3"/>
  <c r="G315" i="3"/>
  <c r="G307" i="3"/>
  <c r="G299" i="3"/>
  <c r="G291" i="3"/>
  <c r="G283" i="3"/>
  <c r="G275" i="3"/>
  <c r="G267" i="3"/>
  <c r="G259" i="3"/>
  <c r="G251" i="3"/>
  <c r="G243" i="3"/>
  <c r="G235" i="3"/>
  <c r="G227" i="3"/>
  <c r="G219" i="3"/>
  <c r="G211" i="3"/>
  <c r="G203" i="3"/>
  <c r="G195" i="3"/>
  <c r="G187" i="3"/>
  <c r="G179" i="3"/>
  <c r="G171" i="3"/>
  <c r="G163" i="3"/>
  <c r="G155" i="3"/>
  <c r="G147" i="3"/>
  <c r="G139" i="3"/>
  <c r="G131" i="3"/>
  <c r="G123" i="3"/>
  <c r="G115" i="3"/>
  <c r="G107" i="3"/>
  <c r="G99" i="3"/>
  <c r="G91" i="3"/>
  <c r="G83" i="3"/>
  <c r="G75" i="3"/>
  <c r="G67" i="3"/>
  <c r="G59" i="3"/>
  <c r="G51" i="3"/>
  <c r="G43" i="3"/>
  <c r="G31" i="3"/>
  <c r="G522" i="3"/>
  <c r="G514" i="3"/>
  <c r="G506" i="3"/>
  <c r="G498" i="3"/>
  <c r="G490" i="3"/>
  <c r="G482" i="3"/>
  <c r="G474" i="3"/>
  <c r="G466" i="3"/>
  <c r="G458" i="3"/>
  <c r="G450" i="3"/>
  <c r="G442" i="3"/>
  <c r="G434" i="3"/>
  <c r="G426" i="3"/>
  <c r="G418" i="3"/>
  <c r="G410" i="3"/>
  <c r="G402" i="3"/>
  <c r="G394" i="3"/>
  <c r="G386" i="3"/>
  <c r="G378" i="3"/>
  <c r="G370" i="3"/>
  <c r="G362" i="3"/>
  <c r="G354" i="3"/>
  <c r="G346" i="3"/>
  <c r="G338" i="3"/>
  <c r="G330" i="3"/>
  <c r="G322" i="3"/>
  <c r="G314" i="3"/>
  <c r="G306" i="3"/>
  <c r="G298" i="3"/>
  <c r="G290" i="3"/>
  <c r="G282" i="3"/>
  <c r="G274" i="3"/>
  <c r="G266" i="3"/>
  <c r="G258" i="3"/>
  <c r="G250" i="3"/>
  <c r="G242" i="3"/>
  <c r="G234" i="3"/>
  <c r="G226" i="3"/>
  <c r="G218" i="3"/>
  <c r="G210" i="3"/>
  <c r="G202" i="3"/>
  <c r="G194" i="3"/>
  <c r="G186" i="3"/>
  <c r="G178" i="3"/>
  <c r="G170" i="3"/>
  <c r="G162" i="3"/>
  <c r="G154" i="3"/>
  <c r="G146" i="3"/>
  <c r="G138" i="3"/>
  <c r="G130" i="3"/>
  <c r="G122" i="3"/>
  <c r="G114" i="3"/>
  <c r="G106" i="3"/>
  <c r="G98" i="3"/>
  <c r="G90" i="3"/>
  <c r="G82" i="3"/>
  <c r="G74" i="3"/>
  <c r="G66" i="3"/>
  <c r="G58" i="3"/>
  <c r="G50" i="3"/>
  <c r="G42" i="3"/>
  <c r="G521" i="3"/>
  <c r="G513" i="3"/>
  <c r="G505" i="3"/>
  <c r="G497" i="3"/>
  <c r="G489" i="3"/>
  <c r="G481" i="3"/>
  <c r="G473" i="3"/>
  <c r="G465" i="3"/>
  <c r="G457" i="3"/>
  <c r="G449" i="3"/>
  <c r="G441" i="3"/>
  <c r="G433" i="3"/>
  <c r="G425" i="3"/>
  <c r="G417" i="3"/>
  <c r="G409" i="3"/>
  <c r="G401" i="3"/>
  <c r="G393" i="3"/>
  <c r="G385" i="3"/>
  <c r="G377" i="3"/>
  <c r="G369" i="3"/>
  <c r="G361" i="3"/>
  <c r="G353" i="3"/>
  <c r="G345" i="3"/>
  <c r="G337" i="3"/>
  <c r="G329" i="3"/>
  <c r="G321" i="3"/>
  <c r="G313" i="3"/>
  <c r="G305" i="3"/>
  <c r="G297" i="3"/>
  <c r="G289" i="3"/>
  <c r="G281" i="3"/>
  <c r="G273" i="3"/>
  <c r="G265" i="3"/>
  <c r="G257" i="3"/>
  <c r="G249" i="3"/>
  <c r="G241" i="3"/>
  <c r="G233" i="3"/>
  <c r="G225" i="3"/>
  <c r="G217" i="3"/>
  <c r="G209" i="3"/>
  <c r="G201" i="3"/>
  <c r="G193" i="3"/>
  <c r="G185" i="3"/>
  <c r="G177" i="3"/>
  <c r="G169" i="3"/>
  <c r="G161" i="3"/>
  <c r="G153" i="3"/>
  <c r="G145" i="3"/>
  <c r="G137" i="3"/>
  <c r="G129" i="3"/>
  <c r="G121" i="3"/>
  <c r="G113" i="3"/>
  <c r="G105" i="3"/>
  <c r="G97" i="3"/>
  <c r="G89" i="3"/>
  <c r="G81" i="3"/>
  <c r="G73" i="3"/>
  <c r="G65" i="3"/>
  <c r="G57" i="3"/>
  <c r="G49" i="3"/>
  <c r="G41" i="3"/>
  <c r="G520" i="3"/>
  <c r="G512" i="3"/>
  <c r="G504" i="3"/>
  <c r="G496" i="3"/>
  <c r="G488" i="3"/>
  <c r="G480" i="3"/>
  <c r="G472" i="3"/>
  <c r="G464" i="3"/>
  <c r="G456" i="3"/>
  <c r="G448" i="3"/>
  <c r="G440" i="3"/>
  <c r="G432" i="3"/>
  <c r="G424" i="3"/>
  <c r="G416" i="3"/>
  <c r="G408" i="3"/>
  <c r="G400" i="3"/>
  <c r="G392" i="3"/>
  <c r="G384" i="3"/>
  <c r="G376" i="3"/>
  <c r="G368" i="3"/>
  <c r="G360" i="3"/>
  <c r="G352" i="3"/>
  <c r="G344" i="3"/>
  <c r="G336" i="3"/>
  <c r="G328" i="3"/>
  <c r="G320" i="3"/>
  <c r="G312" i="3"/>
  <c r="G304" i="3"/>
  <c r="G296" i="3"/>
  <c r="G288" i="3"/>
  <c r="G280" i="3"/>
  <c r="G272" i="3"/>
  <c r="G264" i="3"/>
  <c r="G256" i="3"/>
  <c r="G248" i="3"/>
  <c r="G240" i="3"/>
  <c r="G232" i="3"/>
  <c r="G224" i="3"/>
  <c r="G216" i="3"/>
  <c r="G208" i="3"/>
  <c r="G200" i="3"/>
  <c r="G192" i="3"/>
  <c r="G184" i="3"/>
  <c r="G176" i="3"/>
  <c r="G168" i="3"/>
  <c r="G160" i="3"/>
  <c r="G152" i="3"/>
  <c r="G144" i="3"/>
  <c r="G136" i="3"/>
  <c r="G128" i="3"/>
  <c r="G120" i="3"/>
  <c r="G112" i="3"/>
  <c r="G104" i="3"/>
  <c r="G96" i="3"/>
  <c r="G88" i="3"/>
  <c r="G80" i="3"/>
  <c r="G72" i="3"/>
  <c r="G64" i="3"/>
  <c r="G56" i="3"/>
  <c r="G48" i="3"/>
  <c r="G40" i="3"/>
  <c r="G519" i="3"/>
  <c r="G511" i="3"/>
  <c r="G503" i="3"/>
  <c r="G495" i="3"/>
  <c r="G487" i="3"/>
  <c r="G479" i="3"/>
  <c r="G471" i="3"/>
  <c r="G463" i="3"/>
  <c r="G455" i="3"/>
  <c r="G447" i="3"/>
  <c r="G439" i="3"/>
  <c r="G431" i="3"/>
  <c r="G423" i="3"/>
  <c r="G415" i="3"/>
  <c r="G407" i="3"/>
  <c r="G399" i="3"/>
  <c r="G391" i="3"/>
  <c r="G383" i="3"/>
  <c r="G375" i="3"/>
  <c r="G367" i="3"/>
  <c r="G359" i="3"/>
  <c r="G351" i="3"/>
  <c r="G343" i="3"/>
  <c r="G335" i="3"/>
  <c r="G327" i="3"/>
  <c r="G319" i="3"/>
  <c r="G311" i="3"/>
  <c r="G303" i="3"/>
  <c r="G295" i="3"/>
  <c r="G287" i="3"/>
  <c r="G279" i="3"/>
  <c r="G271" i="3"/>
  <c r="G263" i="3"/>
  <c r="G255" i="3"/>
  <c r="G247" i="3"/>
  <c r="G239" i="3"/>
  <c r="G231" i="3"/>
  <c r="G223" i="3"/>
  <c r="G215" i="3"/>
  <c r="G207" i="3"/>
  <c r="G199" i="3"/>
  <c r="G191" i="3"/>
  <c r="G183" i="3"/>
  <c r="G175" i="3"/>
  <c r="G167" i="3"/>
  <c r="G159" i="3"/>
  <c r="G151" i="3"/>
  <c r="G143" i="3"/>
  <c r="G135" i="3"/>
  <c r="G127" i="3"/>
  <c r="G119" i="3"/>
  <c r="G111" i="3"/>
  <c r="G103" i="3"/>
  <c r="G95" i="3"/>
  <c r="G87" i="3"/>
  <c r="G79" i="3"/>
  <c r="G71" i="3"/>
  <c r="G63" i="3"/>
  <c r="G55" i="3"/>
  <c r="G47" i="3"/>
  <c r="G39" i="3"/>
  <c r="G518" i="3"/>
  <c r="G510" i="3"/>
  <c r="G502" i="3"/>
  <c r="G494" i="3"/>
  <c r="G486" i="3"/>
  <c r="G478" i="3"/>
  <c r="G470" i="3"/>
  <c r="G462" i="3"/>
  <c r="G454" i="3"/>
  <c r="G446" i="3"/>
  <c r="G438" i="3"/>
  <c r="G430" i="3"/>
  <c r="G422" i="3"/>
  <c r="G414" i="3"/>
  <c r="G406" i="3"/>
  <c r="G398" i="3"/>
  <c r="G390" i="3"/>
  <c r="G382" i="3"/>
  <c r="G374" i="3"/>
  <c r="G366" i="3"/>
  <c r="G358" i="3"/>
  <c r="G350" i="3"/>
  <c r="G342" i="3"/>
  <c r="G334" i="3"/>
  <c r="G326" i="3"/>
  <c r="G318" i="3"/>
  <c r="G310" i="3"/>
  <c r="G302" i="3"/>
  <c r="G294" i="3"/>
  <c r="G286" i="3"/>
  <c r="G278" i="3"/>
  <c r="G270" i="3"/>
  <c r="G262" i="3"/>
  <c r="G254" i="3"/>
  <c r="G246" i="3"/>
  <c r="G238" i="3"/>
  <c r="G230" i="3"/>
  <c r="G222" i="3"/>
  <c r="G214" i="3"/>
  <c r="G206" i="3"/>
  <c r="G198" i="3"/>
  <c r="G190" i="3"/>
  <c r="G182" i="3"/>
  <c r="G174" i="3"/>
  <c r="G166" i="3"/>
  <c r="G158" i="3"/>
  <c r="G150" i="3"/>
  <c r="G142" i="3"/>
  <c r="G134" i="3"/>
  <c r="G126" i="3"/>
  <c r="G118" i="3"/>
  <c r="G110" i="3"/>
  <c r="G102" i="3"/>
  <c r="G94" i="3"/>
  <c r="G86" i="3"/>
  <c r="G78" i="3"/>
  <c r="G70" i="3"/>
  <c r="G62" i="3"/>
  <c r="G54" i="3"/>
  <c r="G46" i="3"/>
  <c r="G38" i="3"/>
  <c r="G30" i="3"/>
  <c r="G29" i="3"/>
  <c r="G36" i="3"/>
  <c r="G35" i="3"/>
  <c r="G33" i="3"/>
  <c r="S3" i="2"/>
  <c r="S4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2" i="2"/>
  <c r="S211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225" i="2"/>
  <c r="S226" i="2"/>
  <c r="S227" i="2"/>
  <c r="S228" i="2"/>
  <c r="S229" i="2"/>
  <c r="S230" i="2"/>
  <c r="S231" i="2"/>
  <c r="S232" i="2"/>
  <c r="S233" i="2"/>
  <c r="S234" i="2"/>
  <c r="S235" i="2"/>
  <c r="S236" i="2"/>
  <c r="S237" i="2"/>
  <c r="S238" i="2"/>
  <c r="S239" i="2"/>
  <c r="S240" i="2"/>
  <c r="S241" i="2"/>
  <c r="S242" i="2"/>
  <c r="S243" i="2"/>
  <c r="S244" i="2"/>
  <c r="S245" i="2"/>
  <c r="S246" i="2"/>
  <c r="S247" i="2"/>
  <c r="S248" i="2"/>
  <c r="S249" i="2"/>
  <c r="S250" i="2"/>
  <c r="S251" i="2"/>
  <c r="S252" i="2"/>
  <c r="S253" i="2"/>
  <c r="S254" i="2"/>
  <c r="S255" i="2"/>
  <c r="S256" i="2"/>
  <c r="S257" i="2"/>
  <c r="S258" i="2"/>
  <c r="S259" i="2"/>
  <c r="S260" i="2"/>
  <c r="S261" i="2"/>
  <c r="S262" i="2"/>
  <c r="S263" i="2"/>
  <c r="S264" i="2"/>
  <c r="S265" i="2"/>
  <c r="S266" i="2"/>
  <c r="S267" i="2"/>
  <c r="S268" i="2"/>
  <c r="S269" i="2"/>
  <c r="S270" i="2"/>
  <c r="S271" i="2"/>
  <c r="S272" i="2"/>
  <c r="S273" i="2"/>
  <c r="S274" i="2"/>
  <c r="S275" i="2"/>
  <c r="S276" i="2"/>
  <c r="S277" i="2"/>
  <c r="S278" i="2"/>
  <c r="S279" i="2"/>
  <c r="S280" i="2"/>
  <c r="S281" i="2"/>
  <c r="S282" i="2"/>
  <c r="S283" i="2"/>
  <c r="S284" i="2"/>
  <c r="S285" i="2"/>
  <c r="S286" i="2"/>
  <c r="S287" i="2"/>
  <c r="S288" i="2"/>
  <c r="S289" i="2"/>
  <c r="S290" i="2"/>
  <c r="S291" i="2"/>
  <c r="S292" i="2"/>
  <c r="S293" i="2"/>
  <c r="S294" i="2"/>
  <c r="S295" i="2"/>
  <c r="S296" i="2"/>
  <c r="S297" i="2"/>
  <c r="S298" i="2"/>
  <c r="S299" i="2"/>
  <c r="S300" i="2"/>
  <c r="S301" i="2"/>
  <c r="S302" i="2"/>
  <c r="S303" i="2"/>
  <c r="S304" i="2"/>
  <c r="S305" i="2"/>
  <c r="S306" i="2"/>
  <c r="S307" i="2"/>
  <c r="S308" i="2"/>
  <c r="S309" i="2"/>
  <c r="S310" i="2"/>
  <c r="S311" i="2"/>
  <c r="S312" i="2"/>
  <c r="S313" i="2"/>
  <c r="S314" i="2"/>
  <c r="S315" i="2"/>
  <c r="S316" i="2"/>
  <c r="S317" i="2"/>
  <c r="S318" i="2"/>
  <c r="S319" i="2"/>
  <c r="S320" i="2"/>
  <c r="S321" i="2"/>
  <c r="S322" i="2"/>
  <c r="S323" i="2"/>
  <c r="S324" i="2"/>
  <c r="S325" i="2"/>
  <c r="S326" i="2"/>
  <c r="S327" i="2"/>
  <c r="S328" i="2"/>
  <c r="S329" i="2"/>
  <c r="S330" i="2"/>
  <c r="S331" i="2"/>
  <c r="S332" i="2"/>
  <c r="S333" i="2"/>
  <c r="S334" i="2"/>
  <c r="S335" i="2"/>
  <c r="S336" i="2"/>
  <c r="S337" i="2"/>
  <c r="S338" i="2"/>
  <c r="S339" i="2"/>
  <c r="S340" i="2"/>
  <c r="S341" i="2"/>
  <c r="S342" i="2"/>
  <c r="S343" i="2"/>
  <c r="S344" i="2"/>
  <c r="S345" i="2"/>
  <c r="S346" i="2"/>
  <c r="S347" i="2"/>
  <c r="S348" i="2"/>
  <c r="S349" i="2"/>
  <c r="S350" i="2"/>
  <c r="S351" i="2"/>
  <c r="S352" i="2"/>
  <c r="S353" i="2"/>
  <c r="S354" i="2"/>
  <c r="S355" i="2"/>
  <c r="S356" i="2"/>
  <c r="S357" i="2"/>
  <c r="S358" i="2"/>
  <c r="S359" i="2"/>
  <c r="S360" i="2"/>
  <c r="S361" i="2"/>
  <c r="S362" i="2"/>
  <c r="S363" i="2"/>
  <c r="S364" i="2"/>
  <c r="S365" i="2"/>
  <c r="S366" i="2"/>
  <c r="S367" i="2"/>
  <c r="S368" i="2"/>
  <c r="S369" i="2"/>
  <c r="S370" i="2"/>
  <c r="S371" i="2"/>
  <c r="S372" i="2"/>
  <c r="S373" i="2"/>
  <c r="S374" i="2"/>
  <c r="S375" i="2"/>
  <c r="S376" i="2"/>
  <c r="S377" i="2"/>
  <c r="S378" i="2"/>
  <c r="S379" i="2"/>
  <c r="S380" i="2"/>
  <c r="S381" i="2"/>
  <c r="S382" i="2"/>
  <c r="S383" i="2"/>
  <c r="S384" i="2"/>
  <c r="S385" i="2"/>
  <c r="S386" i="2"/>
  <c r="S387" i="2"/>
  <c r="S388" i="2"/>
  <c r="S389" i="2"/>
  <c r="S390" i="2"/>
  <c r="S391" i="2"/>
  <c r="S392" i="2"/>
  <c r="S393" i="2"/>
  <c r="S394" i="2"/>
  <c r="S395" i="2"/>
  <c r="S396" i="2"/>
  <c r="S397" i="2"/>
  <c r="S398" i="2"/>
  <c r="S399" i="2"/>
  <c r="S400" i="2"/>
  <c r="S401" i="2"/>
  <c r="S402" i="2"/>
  <c r="S403" i="2"/>
  <c r="S404" i="2"/>
  <c r="S405" i="2"/>
  <c r="S406" i="2"/>
  <c r="S407" i="2"/>
  <c r="S408" i="2"/>
  <c r="S409" i="2"/>
  <c r="S410" i="2"/>
  <c r="S411" i="2"/>
  <c r="S412" i="2"/>
  <c r="S413" i="2"/>
  <c r="S414" i="2"/>
  <c r="S415" i="2"/>
  <c r="S416" i="2"/>
  <c r="S417" i="2"/>
  <c r="S418" i="2"/>
  <c r="S419" i="2"/>
  <c r="S420" i="2"/>
  <c r="S421" i="2"/>
  <c r="S422" i="2"/>
  <c r="S423" i="2"/>
  <c r="S424" i="2"/>
  <c r="S425" i="2"/>
  <c r="S426" i="2"/>
  <c r="S427" i="2"/>
  <c r="S428" i="2"/>
  <c r="S429" i="2"/>
  <c r="S430" i="2"/>
  <c r="S431" i="2"/>
  <c r="S432" i="2"/>
  <c r="S2" i="2"/>
  <c r="R3" i="2"/>
  <c r="R4" i="2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2" i="2"/>
  <c r="R211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2" i="2"/>
  <c r="F167" i="2"/>
  <c r="G167" i="2"/>
  <c r="F168" i="2"/>
  <c r="G168" i="2"/>
  <c r="F169" i="2"/>
  <c r="G169" i="2"/>
  <c r="G211" i="2"/>
  <c r="F211" i="2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2" i="3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2" i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2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C2" i="2"/>
  <c r="C3" i="2"/>
  <c r="C4" i="2"/>
  <c r="C5" i="2"/>
  <c r="F278" i="2"/>
  <c r="F279" i="2"/>
  <c r="F280" i="2"/>
  <c r="F281" i="2"/>
  <c r="F282" i="2"/>
  <c r="F283" i="2"/>
  <c r="F284" i="2"/>
  <c r="F285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216" i="2"/>
  <c r="F217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210" i="2"/>
  <c r="F212" i="2"/>
  <c r="F213" i="2"/>
  <c r="F214" i="2"/>
  <c r="F215" i="2"/>
  <c r="F161" i="2"/>
  <c r="F162" i="2"/>
  <c r="F163" i="2"/>
  <c r="F164" i="2"/>
  <c r="F165" i="2"/>
  <c r="F166" i="2"/>
  <c r="F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27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osada</author>
  </authors>
  <commentList>
    <comment ref="D2" authorId="0" shapeId="0" xr:uid="{3B39A83D-2BF7-4DC0-A23F-698031B23D02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
同一接続キーが入力されたときにエラーを返すかアラートを出す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osada</author>
  </authors>
  <commentList>
    <comment ref="K2" authorId="0" shapeId="0" xr:uid="{6991F6A5-5986-4EB7-A069-A723D0CC2239}">
      <text>
        <r>
          <rPr>
            <b/>
            <sz val="9"/>
            <color indexed="81"/>
            <rFont val="MS P ゴシック"/>
            <family val="3"/>
            <charset val="128"/>
          </rPr>
          <t>osada:</t>
        </r>
        <r>
          <rPr>
            <sz val="9"/>
            <color indexed="81"/>
            <rFont val="MS P ゴシック"/>
            <family val="3"/>
            <charset val="128"/>
          </rPr>
          <t xml:space="preserve">
配置基準の各園配置基準の列を作成してください
</t>
        </r>
      </text>
    </comment>
    <comment ref="L2" authorId="0" shapeId="0" xr:uid="{5C2A602D-214C-401D-94E5-88B93BF07287}">
      <text>
        <r>
          <rPr>
            <b/>
            <sz val="9"/>
            <color indexed="81"/>
            <rFont val="MS P ゴシック"/>
            <family val="3"/>
            <charset val="128"/>
          </rPr>
          <t>osada:</t>
        </r>
        <r>
          <rPr>
            <sz val="9"/>
            <color indexed="81"/>
            <rFont val="MS P ゴシック"/>
            <family val="3"/>
            <charset val="128"/>
          </rPr>
          <t xml:space="preserve">
定員・入所・基準・職員数について、依頼コメント参照</t>
        </r>
      </text>
    </comment>
    <comment ref="K13" authorId="0" shapeId="0" xr:uid="{85463D7E-FA3A-4AE6-937C-1C089BC0CE78}">
      <text>
        <r>
          <rPr>
            <b/>
            <sz val="9"/>
            <color indexed="81"/>
            <rFont val="MS P ゴシック"/>
            <family val="3"/>
            <charset val="128"/>
          </rPr>
          <t>osada:</t>
        </r>
        <r>
          <rPr>
            <sz val="9"/>
            <color indexed="81"/>
            <rFont val="MS P ゴシック"/>
            <family val="3"/>
            <charset val="128"/>
          </rPr>
          <t xml:space="preserve">
配置基準を元に計算式を入れてください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osada</author>
  </authors>
  <commentList>
    <comment ref="K2" authorId="0" shapeId="0" xr:uid="{184DB241-F55E-45D0-9F8A-01E33D1F5539}">
      <text>
        <r>
          <rPr>
            <b/>
            <sz val="9"/>
            <color indexed="81"/>
            <rFont val="MS P ゴシック"/>
            <family val="3"/>
            <charset val="128"/>
          </rPr>
          <t>osada:</t>
        </r>
        <r>
          <rPr>
            <sz val="9"/>
            <color indexed="81"/>
            <rFont val="MS P ゴシック"/>
            <family val="3"/>
            <charset val="128"/>
          </rPr>
          <t xml:space="preserve">
定員の表示をお願いします。</t>
        </r>
      </text>
    </comment>
    <comment ref="DG2" authorId="0" shapeId="0" xr:uid="{7B7C6D1C-E565-4C06-96C4-8BC21A2EBF2D}">
      <text>
        <r>
          <rPr>
            <b/>
            <sz val="9"/>
            <color indexed="81"/>
            <rFont val="MS P ゴシック"/>
            <family val="3"/>
            <charset val="128"/>
          </rPr>
          <t>osada:</t>
        </r>
        <r>
          <rPr>
            <sz val="9"/>
            <color indexed="81"/>
            <rFont val="MS P ゴシック"/>
            <family val="3"/>
            <charset val="128"/>
          </rPr>
          <t xml:space="preserve">
全園の集計をお願いいたします
</t>
        </r>
      </text>
    </comment>
    <comment ref="K3" authorId="0" shapeId="0" xr:uid="{7AC8C920-15A5-4B01-8037-FE368CCBA737}">
      <text>
        <r>
          <rPr>
            <b/>
            <sz val="9"/>
            <color indexed="81"/>
            <rFont val="MS P ゴシック"/>
            <family val="3"/>
            <charset val="128"/>
          </rPr>
          <t>osada:</t>
        </r>
        <r>
          <rPr>
            <sz val="9"/>
            <color indexed="81"/>
            <rFont val="MS P ゴシック"/>
            <family val="3"/>
            <charset val="128"/>
          </rPr>
          <t xml:space="preserve">
異動区分の表示をお願いします。</t>
        </r>
      </text>
    </comment>
    <comment ref="E26" authorId="0" shapeId="0" xr:uid="{0CF10743-70C5-4E2E-AB9B-D4CCAF5D26F1}">
      <text>
        <r>
          <rPr>
            <b/>
            <sz val="9"/>
            <color indexed="81"/>
            <rFont val="MS P ゴシック"/>
            <family val="3"/>
            <charset val="128"/>
          </rPr>
          <t>osada:</t>
        </r>
        <r>
          <rPr>
            <sz val="9"/>
            <color indexed="81"/>
            <rFont val="MS P ゴシック"/>
            <family val="3"/>
            <charset val="128"/>
          </rPr>
          <t xml:space="preserve">
行を増やしたときにカウントがずれてしまうので、計算式の内容を変更してください。</t>
        </r>
      </text>
    </comment>
    <comment ref="P54" authorId="0" shapeId="0" xr:uid="{420A5106-0F15-4A3F-BF83-56E626ACEFF8}">
      <text>
        <r>
          <rPr>
            <b/>
            <sz val="9"/>
            <color indexed="81"/>
            <rFont val="MS P ゴシック"/>
            <family val="3"/>
            <charset val="128"/>
          </rPr>
          <t>osada:</t>
        </r>
        <r>
          <rPr>
            <sz val="9"/>
            <color indexed="81"/>
            <rFont val="MS P ゴシック"/>
            <family val="3"/>
            <charset val="128"/>
          </rPr>
          <t xml:space="preserve">
「59行」
合計する範囲を確認お願いいたします。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osada</author>
  </authors>
  <commentList>
    <comment ref="A25" authorId="0" shapeId="0" xr:uid="{75F463C8-625B-4417-92D5-9343DB96ED7C}">
      <text>
        <r>
          <rPr>
            <b/>
            <sz val="9"/>
            <color indexed="81"/>
            <rFont val="MS P ゴシック"/>
            <family val="3"/>
            <charset val="128"/>
          </rPr>
          <t>osada:</t>
        </r>
        <r>
          <rPr>
            <sz val="9"/>
            <color indexed="81"/>
            <rFont val="MS P ゴシック"/>
            <family val="3"/>
            <charset val="128"/>
          </rPr>
          <t xml:space="preserve">
主任、副主任以外の保育士を表示し、まとめてカウントできるようにしてください。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常松大介</author>
    <author>osada</author>
  </authors>
  <commentList>
    <comment ref="BL7" authorId="0" shapeId="0" xr:uid="{32C79E65-6733-4B38-AC37-862FDF4A6024}">
      <text>
        <r>
          <rPr>
            <sz val="12"/>
            <color indexed="81"/>
            <rFont val="ＭＳ Ｐ明朝"/>
            <family val="1"/>
            <charset val="128"/>
          </rPr>
          <t>南大泉保育園　職員の経験要件
①園長　保育士資格あり　園長等の経験あり保育実務経験12年以上
②主任保育士　保育実務経験8年以上
③クラスリーダー　保育実務経験6年以上
④常勤保育士　保育実務経験2年以下の保育士の割合を30%以内なので6名まで配属可能</t>
        </r>
      </text>
    </comment>
    <comment ref="CC15" authorId="1" shapeId="0" xr:uid="{15720A7E-A7D1-4EB2-9C63-BA5EC1CFA868}">
      <text>
        <r>
          <rPr>
            <b/>
            <sz val="9"/>
            <color indexed="81"/>
            <rFont val="MS P ゴシック"/>
            <family val="3"/>
            <charset val="128"/>
          </rPr>
          <t>osada:</t>
        </r>
        <r>
          <rPr>
            <sz val="9"/>
            <color indexed="81"/>
            <rFont val="MS P ゴシック"/>
            <family val="3"/>
            <charset val="128"/>
          </rPr>
          <t xml:space="preserve">
こぐま派遣調理員1名分を含む</t>
        </r>
      </text>
    </comment>
    <comment ref="BO57" authorId="1" shapeId="0" xr:uid="{C7ABD854-13E1-4451-9A43-D830AAFC1BAA}">
      <text>
        <r>
          <rPr>
            <b/>
            <sz val="9"/>
            <color indexed="81"/>
            <rFont val="MS P ゴシック"/>
            <family val="3"/>
            <charset val="128"/>
          </rPr>
          <t>osada:</t>
        </r>
        <r>
          <rPr>
            <sz val="9"/>
            <color indexed="81"/>
            <rFont val="MS P ゴシック"/>
            <family val="3"/>
            <charset val="128"/>
          </rPr>
          <t xml:space="preserve">
千葉副園長を保育士としてカウントし±0</t>
        </r>
      </text>
    </comment>
    <comment ref="E91" authorId="1" shapeId="0" xr:uid="{84BB6EAD-9E12-4ECA-BDD9-D87AC155D487}">
      <text>
        <r>
          <rPr>
            <b/>
            <sz val="9"/>
            <color indexed="81"/>
            <rFont val="MS P ゴシック"/>
            <family val="3"/>
            <charset val="128"/>
          </rPr>
          <t>osada: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0"/>
            <color indexed="81"/>
            <rFont val="MS P ゴシック"/>
            <family val="3"/>
            <charset val="128"/>
          </rPr>
          <t>※週当たりの常勤勤務時間を36.7とする根拠
(令和３年度)
365-日祝・年末年始２２＝343⇒49週
年所定時間2080ｈ
有給35日を引いて1800ｈ
　1800ｈ/49weeks＝36.7h/week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<sst xmlns="http://schemas.openxmlformats.org/spreadsheetml/2006/main" count="10307" uniqueCount="2891">
  <si>
    <t>個人ｺｰﾄﾞ</t>
  </si>
  <si>
    <t>氏名</t>
  </si>
  <si>
    <t>氏名（ｶﾅ）</t>
  </si>
  <si>
    <t>総所属コード</t>
  </si>
  <si>
    <t>入社年月日</t>
  </si>
  <si>
    <t xml:space="preserve">    /  /  </t>
  </si>
  <si>
    <t>青野千晴</t>
  </si>
  <si>
    <t>ｱｵﾉﾁﾊﾙ</t>
  </si>
  <si>
    <t>国立保育園</t>
  </si>
  <si>
    <t>加藤幸絵</t>
  </si>
  <si>
    <t>ｶﾄｳﾕｷｴ</t>
  </si>
  <si>
    <t>鈴木民世</t>
  </si>
  <si>
    <t>ｽｽﾞｷﾀﾐﾖ</t>
  </si>
  <si>
    <t>宮澤はるな</t>
  </si>
  <si>
    <t>ﾐﾔｻﾞﾜﾊﾙﾅ</t>
  </si>
  <si>
    <t>西茜</t>
  </si>
  <si>
    <t>ﾆｼｱｶﾈ</t>
  </si>
  <si>
    <t>権田明日香</t>
  </si>
  <si>
    <t>ｺﾞﾝﾀﾞｱｽｶ</t>
  </si>
  <si>
    <t>伊藤慧将</t>
  </si>
  <si>
    <t>ｲﾄｳｹｲｽｹ</t>
  </si>
  <si>
    <t>大城茜</t>
  </si>
  <si>
    <t>ｵｵｼﾛｱｶﾈ</t>
  </si>
  <si>
    <t>北島恵子</t>
  </si>
  <si>
    <t>ｷﾀｼﾞﾏｹｲｺ</t>
  </si>
  <si>
    <t>岡本美羽</t>
  </si>
  <si>
    <t>ｵｶﾓﾄﾐｳ</t>
  </si>
  <si>
    <t>南優衣</t>
  </si>
  <si>
    <t>ﾐﾅﾐﾕｲ</t>
  </si>
  <si>
    <t>石井秀美</t>
  </si>
  <si>
    <t>ｲｼｲﾋﾃﾞﾐ</t>
  </si>
  <si>
    <t>佐藤智子</t>
  </si>
  <si>
    <t>ｻﾄｳﾄﾓｺ</t>
  </si>
  <si>
    <t>田口亮人</t>
  </si>
  <si>
    <t>ﾀｸﾞﾁｱｷﾄ</t>
  </si>
  <si>
    <t>池田裕子</t>
  </si>
  <si>
    <t>ｲｹﾀﾞﾕｳｺ</t>
  </si>
  <si>
    <t>磯脇理恵子</t>
  </si>
  <si>
    <t>ｲｿﾜｷﾘｴｺ</t>
  </si>
  <si>
    <t>髙橋由子</t>
  </si>
  <si>
    <t>ﾀｶﾊｼﾕｳｺ</t>
  </si>
  <si>
    <t>山本加奈子</t>
  </si>
  <si>
    <t>ﾔﾏﾓﾄｶﾅｺ</t>
  </si>
  <si>
    <t>高倉文</t>
  </si>
  <si>
    <t>ﾀｶｸﾗｱﾔ</t>
  </si>
  <si>
    <t>太田夕貴</t>
  </si>
  <si>
    <t>ｵｵﾀﾕｳｷ</t>
  </si>
  <si>
    <t>大平順子</t>
  </si>
  <si>
    <t>ｵｵﾋﾗｼﾞﾕﾝｺ</t>
  </si>
  <si>
    <t>菅野しづか</t>
  </si>
  <si>
    <t>ｶﾝﾉｼﾂﾞｶ</t>
  </si>
  <si>
    <t>ﾀｶｽｷﾞｶｽﾞｴ</t>
  </si>
  <si>
    <t>松本洋子</t>
  </si>
  <si>
    <t>ﾏﾂﾓﾄﾖｳｺ</t>
  </si>
  <si>
    <t>竹下香</t>
  </si>
  <si>
    <t>ﾀｹｼﾀｶｵﾘ</t>
  </si>
  <si>
    <t>尾崎洋子</t>
  </si>
  <si>
    <t>ｵｻﾞｷﾖｳｺ</t>
  </si>
  <si>
    <t>芝真樹</t>
  </si>
  <si>
    <t>ｼﾊﾞﾏｷ</t>
  </si>
  <si>
    <t>武藤洋子</t>
  </si>
  <si>
    <t>ﾑﾄｳﾖｳｺ</t>
  </si>
  <si>
    <t>後藤恵美</t>
  </si>
  <si>
    <t>ｺﾞﾄｳｴﾐ</t>
  </si>
  <si>
    <t>伊藤貞子</t>
  </si>
  <si>
    <t>ｲﾄｳｻﾀﾞｺ</t>
  </si>
  <si>
    <t>池田元子</t>
  </si>
  <si>
    <t>ｲｹﾀﾞﾓﾄｺ</t>
  </si>
  <si>
    <t>高岸武典</t>
  </si>
  <si>
    <t>ﾀｶｷﾞｼﾀｹﾂﾈ</t>
  </si>
  <si>
    <t>荒木三樹夫</t>
  </si>
  <si>
    <t>ｱﾗｷﾐｷｵ</t>
  </si>
  <si>
    <t>及川和昭</t>
  </si>
  <si>
    <t>ｵｲｶﾜｶｽﾞｱｷ</t>
  </si>
  <si>
    <t>ｸﾎﾞｲｽｽﾑ</t>
  </si>
  <si>
    <t>井川洋子</t>
  </si>
  <si>
    <t>ｲｶﾜﾖｳｺ</t>
  </si>
  <si>
    <t>今野万里子</t>
  </si>
  <si>
    <t>ｺﾝﾉﾏﾘｺ</t>
  </si>
  <si>
    <t>池田和恵</t>
  </si>
  <si>
    <t>ｲｹﾀﾞｶｽﾞｴ</t>
  </si>
  <si>
    <t>友利璃南</t>
  </si>
  <si>
    <t>ﾄﾓﾘﾘﾅ</t>
  </si>
  <si>
    <t>杉嵜遥</t>
  </si>
  <si>
    <t>ｽｷﾞｻｷﾊﾙｶ</t>
  </si>
  <si>
    <t>松崎郁子</t>
  </si>
  <si>
    <t>ﾏﾂｻﾞｷｲｸｺ</t>
  </si>
  <si>
    <t>北保育園</t>
  </si>
  <si>
    <t>石母田瞳</t>
  </si>
  <si>
    <t>ｲｼﾓﾀﾋﾄﾐ</t>
  </si>
  <si>
    <t>椎名幸子</t>
  </si>
  <si>
    <t>ｼｲﾅｻﾁｺ</t>
  </si>
  <si>
    <t>相良紫野</t>
  </si>
  <si>
    <t>ｻｶﾞﾗｼﾉ</t>
  </si>
  <si>
    <t>小川理子</t>
  </si>
  <si>
    <t>ｵｶﾞﾜﾏｻｺ</t>
  </si>
  <si>
    <t>樋川穂波</t>
  </si>
  <si>
    <t>ﾋｶﾜﾎﾅﾐ</t>
  </si>
  <si>
    <t>小林奈美</t>
  </si>
  <si>
    <t>ｺﾊﾞﾔｼﾅﾐ</t>
  </si>
  <si>
    <t>木崎詩乃</t>
  </si>
  <si>
    <t>ｷｻﾞｷｼﾉ</t>
  </si>
  <si>
    <t>鈴木梓</t>
  </si>
  <si>
    <t>ｽｽﾞｷｱｽﾞｻ</t>
  </si>
  <si>
    <t>服田晃幸</t>
  </si>
  <si>
    <t>ﾊﾂﾀｱｷﾕｷ</t>
  </si>
  <si>
    <t>宮下裕梨佳</t>
  </si>
  <si>
    <t>ﾐﾔｼﾀﾕﾘｶ</t>
  </si>
  <si>
    <t>松澤来未</t>
  </si>
  <si>
    <t>ﾏﾂｻﾞﾜｸﾙﾐ</t>
  </si>
  <si>
    <t>渡邊加奈子</t>
  </si>
  <si>
    <t>ﾜﾀﾅﾍﾞｶﾅｺ</t>
  </si>
  <si>
    <t>田中由貴</t>
  </si>
  <si>
    <t>ﾀﾅｶﾕｷ</t>
  </si>
  <si>
    <t>岩下文枝</t>
  </si>
  <si>
    <t>ｲﾜｼﾀﾌﾐｴ</t>
  </si>
  <si>
    <t>三浦沙耶</t>
  </si>
  <si>
    <t>ﾐｳﾗｻﾔ</t>
  </si>
  <si>
    <t>松澤恵理子</t>
  </si>
  <si>
    <t>ﾏﾂｻﾞﾜｴﾘｺ</t>
  </si>
  <si>
    <t>清水鏡</t>
  </si>
  <si>
    <t>ｼﾐｽﾞｷﾖｳ</t>
  </si>
  <si>
    <t>加賀美静香</t>
  </si>
  <si>
    <t>ｶｶﾞﾐｼｽﾞｶ</t>
  </si>
  <si>
    <t>平井麻未</t>
  </si>
  <si>
    <t>ﾋﾗｲﾏﾐ</t>
  </si>
  <si>
    <t>鈴木希美子</t>
  </si>
  <si>
    <t>ｽｽﾞｷｷﾐｺ</t>
  </si>
  <si>
    <t>石井若菜</t>
  </si>
  <si>
    <t>ｲｼﾜｶﾅ</t>
  </si>
  <si>
    <t>佐々木郁美</t>
  </si>
  <si>
    <t>ｻｻｷｲｸﾐ</t>
  </si>
  <si>
    <t>梶山香織</t>
  </si>
  <si>
    <t>ｶｼﾞﾔﾏｶｵﾘ</t>
  </si>
  <si>
    <t>長沼広美</t>
  </si>
  <si>
    <t>ﾅｶﾞﾇﾏﾋﾛﾐ</t>
  </si>
  <si>
    <t>眞田治子</t>
  </si>
  <si>
    <t>ｻﾅﾀﾞﾊﾙｺ</t>
  </si>
  <si>
    <t>福田澄子</t>
  </si>
  <si>
    <t>ﾌｸﾀﾞｽﾐｺ</t>
  </si>
  <si>
    <t>甲斐夏乃</t>
  </si>
  <si>
    <t>ｶｲﾅﾂﾉ</t>
  </si>
  <si>
    <t>椙村啓子</t>
  </si>
  <si>
    <t>ｽｷﾞﾑﾗｹｲｺ</t>
  </si>
  <si>
    <t>風間哉恵</t>
  </si>
  <si>
    <t>ｶｻﾞﾏｶﾅｴ</t>
  </si>
  <si>
    <t>芳野俊二</t>
  </si>
  <si>
    <t>ﾖｼﾉｼﾕﾝｼﾞ</t>
  </si>
  <si>
    <t>今野正人</t>
  </si>
  <si>
    <t>ｺﾝﾉﾏｻﾄ</t>
  </si>
  <si>
    <t>上原隆</t>
  </si>
  <si>
    <t>ｳｴﾊﾗﾀｶｼ</t>
  </si>
  <si>
    <t>飯田百恵</t>
  </si>
  <si>
    <t>ｲｲﾀﾞﾓﾓｴ</t>
  </si>
  <si>
    <t>釼持久夫</t>
  </si>
  <si>
    <t>ｹﾝﾓﾁﾋｻｵ</t>
  </si>
  <si>
    <t>藤本由紀子</t>
  </si>
  <si>
    <t>ﾌｼﾞﾓﾄﾕｷｺ</t>
  </si>
  <si>
    <t>宋卓</t>
  </si>
  <si>
    <t>ｿｳﾀｸ</t>
  </si>
  <si>
    <t>小網冴佳</t>
  </si>
  <si>
    <t>ｺｱﾐｻｴｶ</t>
  </si>
  <si>
    <t>本田真紀</t>
  </si>
  <si>
    <t>ﾎﾝﾀﾞﾏｷ</t>
  </si>
  <si>
    <t>遠藤文枝</t>
  </si>
  <si>
    <t>ｴﾝﾄﾞｳﾌﾐｴ</t>
  </si>
  <si>
    <t>大石雅一</t>
  </si>
  <si>
    <t>ｵｵｲｼﾏｻｶｽﾞ</t>
  </si>
  <si>
    <t>西国分寺保育園</t>
  </si>
  <si>
    <t>中山美香</t>
  </si>
  <si>
    <t>ﾅｶﾔﾏﾐｶ</t>
  </si>
  <si>
    <t>佐藤由依</t>
  </si>
  <si>
    <t>ｻﾄｳﾖｼｴ</t>
  </si>
  <si>
    <t>髙木てるみ</t>
  </si>
  <si>
    <t>ﾀｶｷﾞﾃﾙﾐ</t>
  </si>
  <si>
    <t>小町真里</t>
  </si>
  <si>
    <t>ｺﾏﾁﾏﾘ</t>
  </si>
  <si>
    <t>久保田和美</t>
  </si>
  <si>
    <t>ｸﾎﾞﾀｶｽﾞﾐ</t>
  </si>
  <si>
    <t>富澤富士美</t>
  </si>
  <si>
    <t>ﾄﾐｻﾞﾜﾌｼﾞﾐ</t>
  </si>
  <si>
    <t>村田静香</t>
  </si>
  <si>
    <t>ﾑﾗﾀｼｽﾞｶ</t>
  </si>
  <si>
    <t>姜成美</t>
  </si>
  <si>
    <t>ｶﾝｿﾝﾐ</t>
  </si>
  <si>
    <t>澁谷萌</t>
  </si>
  <si>
    <t>ｼﾌﾞﾔﾓｴ</t>
  </si>
  <si>
    <t>穐山翔太</t>
  </si>
  <si>
    <t>ｱｷﾔﾏｼﾖｳﾀ</t>
  </si>
  <si>
    <t>染谷悦子</t>
  </si>
  <si>
    <t>ｿﾒﾔｴﾂｺ</t>
  </si>
  <si>
    <t>長小田絵梨</t>
  </si>
  <si>
    <t>ﾅｶﾞｵﾀﾞｴﾘ</t>
  </si>
  <si>
    <t>唐澤美優</t>
  </si>
  <si>
    <t>ｶﾗｻﾜﾐﾕ</t>
  </si>
  <si>
    <t>佐野耀太</t>
  </si>
  <si>
    <t>ｻﾉﾖｳﾀ</t>
  </si>
  <si>
    <t>日下志穂</t>
  </si>
  <si>
    <t>ｸｻｶｼﾎ</t>
  </si>
  <si>
    <t>ｳﾒｷﾕﾘﾅ</t>
  </si>
  <si>
    <t>木戸菜穂子</t>
  </si>
  <si>
    <t>ｷﾄﾞﾅﾎｺ</t>
  </si>
  <si>
    <t>澤野香住</t>
  </si>
  <si>
    <t>ｻﾜﾉｶｽﾐ</t>
  </si>
  <si>
    <t>十亀香奈</t>
  </si>
  <si>
    <t>ｿｶﾞﾒｶﾅ</t>
  </si>
  <si>
    <t>星村愛梨</t>
  </si>
  <si>
    <t>ﾎｼﾑﾗｱｲﾘ</t>
  </si>
  <si>
    <t>秋山瑞姫</t>
  </si>
  <si>
    <t>ｱｷﾔﾏﾐｽﾞｷ</t>
  </si>
  <si>
    <t>本菜摘</t>
  </si>
  <si>
    <t>ﾓﾄﾅﾂﾐ</t>
  </si>
  <si>
    <t>杉山亜佑美</t>
  </si>
  <si>
    <t>ｽｷﾞﾔﾏｱﾕﾐ</t>
  </si>
  <si>
    <t>佐原真己子</t>
  </si>
  <si>
    <t>ｻﾊﾗﾏｷｺ</t>
  </si>
  <si>
    <t>松林真穂</t>
  </si>
  <si>
    <t>ﾏﾂﾊﾞﾔｼﾏﾎ</t>
  </si>
  <si>
    <t>熊谷竹美</t>
  </si>
  <si>
    <t>ｸﾏｶﾞｲﾀｹﾐ</t>
  </si>
  <si>
    <t>中山丈夫</t>
  </si>
  <si>
    <t>ﾅｶﾔﾏﾀｹｵ</t>
  </si>
  <si>
    <t>岩田裕子</t>
  </si>
  <si>
    <t>ｲﾜﾀﾕｳｺ</t>
  </si>
  <si>
    <t>高橋三佳</t>
  </si>
  <si>
    <t>ﾀｶﾊｼﾐｶ</t>
  </si>
  <si>
    <t>小野由美子</t>
  </si>
  <si>
    <t>ｵﾉﾕﾐｺ</t>
  </si>
  <si>
    <t>下地公子</t>
  </si>
  <si>
    <t>ｼﾓｼﾞｷﾐｺ</t>
  </si>
  <si>
    <t>河野たえ子</t>
  </si>
  <si>
    <t>ｺｳﾉﾀｴｺ</t>
  </si>
  <si>
    <t>野村希</t>
  </si>
  <si>
    <t>ﾉﾑﾗﾉｿﾞﾐ</t>
  </si>
  <si>
    <t>木下智美</t>
  </si>
  <si>
    <t>ｷﾉｼﾀﾄﾓﾐ</t>
  </si>
  <si>
    <t>岡谷智子</t>
  </si>
  <si>
    <t>ｵｶﾀﾆﾄﾓｺ</t>
  </si>
  <si>
    <t>北本飛鳥</t>
  </si>
  <si>
    <t>ｷﾀﾓﾄｱｽｶ</t>
  </si>
  <si>
    <t>斧すずほ</t>
  </si>
  <si>
    <t>ｵﾉｽｽﾞﾎ</t>
  </si>
  <si>
    <t>神藤かおり</t>
  </si>
  <si>
    <t>ｼﾝﾄﾞｳｶｵﾘ</t>
  </si>
  <si>
    <t>坂部有彩</t>
  </si>
  <si>
    <t>ｻｶﾍﾞｱﾘｻ</t>
  </si>
  <si>
    <t>ﾜﾀﾅﾍﾞﾅｵﾐ</t>
  </si>
  <si>
    <t>吉田由美</t>
  </si>
  <si>
    <t>ﾖｼﾀﾞﾕﾐ</t>
  </si>
  <si>
    <t>笹川京子</t>
  </si>
  <si>
    <t>ｻｻｶﾞﾜｷｮｳｺ</t>
  </si>
  <si>
    <t>村川ゆか</t>
  </si>
  <si>
    <t>ﾑﾗｶﾜﾕｶ</t>
  </si>
  <si>
    <t>宮坂里美</t>
  </si>
  <si>
    <t>ﾐﾔｻｶｻﾄﾐ</t>
  </si>
  <si>
    <t>宮澤みゆき</t>
  </si>
  <si>
    <t>ﾐﾔｻﾞﾜﾐﾕｷ</t>
  </si>
  <si>
    <t>根元昭代</t>
  </si>
  <si>
    <t>ﾈﾓﾄｱｷﾖ</t>
  </si>
  <si>
    <t>華山尚胤</t>
  </si>
  <si>
    <t>ﾊﾅﾔﾏﾅｵﾀﾈ</t>
  </si>
  <si>
    <t>武山秀一</t>
  </si>
  <si>
    <t>ﾀｹﾔﾏｼｭｳｲﾁ</t>
  </si>
  <si>
    <t>木村美果</t>
  </si>
  <si>
    <t>ｷﾑﾗﾐｶ</t>
  </si>
  <si>
    <t>山口哲史</t>
  </si>
  <si>
    <t>ﾔﾏｸﾞﾁﾖｼﾌﾐ</t>
  </si>
  <si>
    <t>早野瑞穂</t>
  </si>
  <si>
    <t>ﾊﾔﾉﾐｽﾞﾎ</t>
  </si>
  <si>
    <t>小林直子</t>
  </si>
  <si>
    <t>ｺﾊﾞﾔｼﾅｵｺ</t>
  </si>
  <si>
    <t>白井忍</t>
  </si>
  <si>
    <t>ｼﾗｲｼﾉﾌﾞ</t>
  </si>
  <si>
    <t>星野唯来</t>
  </si>
  <si>
    <t>西山真弓</t>
  </si>
  <si>
    <t>ﾆｼﾔﾏﾏﾕﾐ</t>
  </si>
  <si>
    <t>渡辺幸緒</t>
  </si>
  <si>
    <t>ﾜﾀﾅﾍﾞｻﾁｵ</t>
  </si>
  <si>
    <t>塩澤幸子</t>
  </si>
  <si>
    <t>ｼｵｻﾞﾜｻﾁｺ</t>
  </si>
  <si>
    <t>滝口幸一</t>
  </si>
  <si>
    <t>ﾀｷｸﾞﾁｺｳｲﾁ</t>
  </si>
  <si>
    <t>富士本保育園</t>
  </si>
  <si>
    <t>坂田恵美子</t>
  </si>
  <si>
    <t>ｻｶﾀｴﾐｺ</t>
  </si>
  <si>
    <t>白神久美</t>
  </si>
  <si>
    <t>ｼﾗｶﾐｸﾐ</t>
  </si>
  <si>
    <t>新田紘人</t>
  </si>
  <si>
    <t>ﾆﾂﾀﾋﾛﾄ</t>
  </si>
  <si>
    <t>矢澤糸乃</t>
  </si>
  <si>
    <t>ﾔｻﾞﾜｼﾉ</t>
  </si>
  <si>
    <t>田島由里子</t>
  </si>
  <si>
    <t>ﾀｼﾞﾏﾕﾘｺ</t>
  </si>
  <si>
    <t>小林敦美</t>
  </si>
  <si>
    <t>ｺﾊﾞﾔｼｱﾂﾐ</t>
  </si>
  <si>
    <t>荒井大海</t>
  </si>
  <si>
    <t>ｱﾗｲﾋﾛﾐ</t>
  </si>
  <si>
    <t>小島明香里</t>
  </si>
  <si>
    <t>ｺｼﾞﾏｱｶﾘ</t>
  </si>
  <si>
    <t>宮守敏美</t>
  </si>
  <si>
    <t>ﾐﾔﾓﾘﾄｼﾐ</t>
  </si>
  <si>
    <t>安原綾乃</t>
  </si>
  <si>
    <t>ﾔｽﾊﾗｱﾔﾉ</t>
  </si>
  <si>
    <t>大柴美沙貴</t>
  </si>
  <si>
    <t>ｵｵｼﾊﾞﾐｻｷ</t>
  </si>
  <si>
    <t>望月和</t>
  </si>
  <si>
    <t>ﾓﾁﾂﾞｷｲｽﾞﾐ</t>
  </si>
  <si>
    <t>渡辺沙央里</t>
  </si>
  <si>
    <t>ﾜﾀﾅﾍﾞｻｵﾘ</t>
  </si>
  <si>
    <t>樋口順子</t>
  </si>
  <si>
    <t>ﾋｸﾞﾁｼﾞﾕﾝｺ</t>
  </si>
  <si>
    <t>ﾀｶﾆｼﾘｻ</t>
  </si>
  <si>
    <t>安島歩</t>
  </si>
  <si>
    <t>ｱｼﾞﾏｱﾕﾐ</t>
  </si>
  <si>
    <t>石井杏実</t>
  </si>
  <si>
    <t>ｲｼｲｱﾐ</t>
  </si>
  <si>
    <t>波多野萌</t>
  </si>
  <si>
    <t>ﾊﾀﾉﾓｴ</t>
  </si>
  <si>
    <t>瀬尾明日香</t>
  </si>
  <si>
    <t>ｾｵｱｽｶ</t>
  </si>
  <si>
    <t>田中大貴</t>
  </si>
  <si>
    <t>ﾀﾅｶﾋﾛｷ</t>
  </si>
  <si>
    <t>加藤綾子</t>
  </si>
  <si>
    <t>ｶﾄｳｱﾔｺ</t>
  </si>
  <si>
    <t>岩田瑠璃</t>
  </si>
  <si>
    <t>ｲﾜﾀﾙﾘ</t>
  </si>
  <si>
    <t>河野達也</t>
  </si>
  <si>
    <t>ｺｳﾉﾀﾂﾔ</t>
  </si>
  <si>
    <t>ﾓﾘﾅｶﾞﾚｲﾅ</t>
  </si>
  <si>
    <t>ｸﾓﾝﾕｲ</t>
  </si>
  <si>
    <t>梅津友美</t>
  </si>
  <si>
    <t>ｳﾒﾂﾄﾓﾐ</t>
  </si>
  <si>
    <t>清水信子</t>
  </si>
  <si>
    <t>ｼﾐｽﾞﾉﾌﾞｺ</t>
  </si>
  <si>
    <t>松平純子</t>
  </si>
  <si>
    <t>ﾏﾂﾀﾞｲﾗｽﾐｺ</t>
  </si>
  <si>
    <t>宮城裕子</t>
  </si>
  <si>
    <t>ﾐﾔｷﾞﾕｳｺ</t>
  </si>
  <si>
    <t>成瀬汐莉</t>
  </si>
  <si>
    <t>ﾅﾙｾｼｵﾘ</t>
  </si>
  <si>
    <t>安藤由布子</t>
  </si>
  <si>
    <t>ｱﾝﾄﾞｳﾕﾌｺ</t>
  </si>
  <si>
    <t>有賀恵理子</t>
  </si>
  <si>
    <t>ｱﾘｶﾞｴﾘｺ</t>
  </si>
  <si>
    <t>谷奥エミ</t>
  </si>
  <si>
    <t>ﾀﾆｵｸｴﾐ</t>
  </si>
  <si>
    <t>長﨑薫</t>
  </si>
  <si>
    <t>ﾅｶﾞｻｷｶｵﾙ</t>
  </si>
  <si>
    <t>國森志保</t>
  </si>
  <si>
    <t>ｸﾆﾓﾘｼﾎ</t>
  </si>
  <si>
    <t>馬男木理恵</t>
  </si>
  <si>
    <t>ﾏﾅｷﾞﾘｴ</t>
  </si>
  <si>
    <t>石塚直美</t>
  </si>
  <si>
    <t>ｲｼﾂﾞｶﾅｵﾐ</t>
  </si>
  <si>
    <t>澤口美央</t>
  </si>
  <si>
    <t>ｻﾜｸﾞﾁﾐｵ</t>
  </si>
  <si>
    <t>中山昌子</t>
  </si>
  <si>
    <t>ﾅｶﾔﾏﾏｻｺ</t>
  </si>
  <si>
    <t>戸部智子</t>
  </si>
  <si>
    <t>ﾄﾍﾞﾄﾓｺ</t>
  </si>
  <si>
    <t>田辺佐知子</t>
  </si>
  <si>
    <t>ﾀﾅﾍﾞｻﾁｺ</t>
  </si>
  <si>
    <t>小林知子</t>
  </si>
  <si>
    <t>ｺﾊﾞﾔｼﾄﾓｺ</t>
  </si>
  <si>
    <t>泉敬子</t>
  </si>
  <si>
    <t>ｲｽﾞﾐｹｲｺ</t>
  </si>
  <si>
    <t>鈴木重徳</t>
  </si>
  <si>
    <t>ｽｽﾞｷｼｹﾞﾉﾘ</t>
  </si>
  <si>
    <t>鈴木友美</t>
  </si>
  <si>
    <t>ｽｽﾞｷﾄﾓﾐ</t>
  </si>
  <si>
    <t>池田洋子</t>
  </si>
  <si>
    <t>ｲｹﾀﾞﾖｳｺ</t>
  </si>
  <si>
    <t>進藤都</t>
  </si>
  <si>
    <t>ｼﾝﾄﾞｳﾐﾔｺ</t>
  </si>
  <si>
    <t>中山悠里</t>
  </si>
  <si>
    <t>板野真理</t>
  </si>
  <si>
    <t>ｲﾀﾉﾏﾘ</t>
  </si>
  <si>
    <t>押山浩太</t>
  </si>
  <si>
    <t>ｵｼﾔﾏｺｳﾀ</t>
  </si>
  <si>
    <t>佐藤佳代子</t>
  </si>
  <si>
    <t>ｻﾄｳｶﾖｺ</t>
  </si>
  <si>
    <t>中澤ゆう子</t>
  </si>
  <si>
    <t>ﾅｶｻﾞﾜﾕｳｺ</t>
  </si>
  <si>
    <t>理事長室総務保育</t>
  </si>
  <si>
    <t>常松大介</t>
  </si>
  <si>
    <t>ﾂﾈﾏﾂﾀﾞｲｽｹ</t>
  </si>
  <si>
    <t>操木豊</t>
  </si>
  <si>
    <t>ｸﾘｷﾕﾀｶ</t>
  </si>
  <si>
    <t>引地理子</t>
  </si>
  <si>
    <t>ﾋｷﾁﾞﾐﾁｺ</t>
  </si>
  <si>
    <t>ｻｲﾄｳﾀｶｱｷ</t>
  </si>
  <si>
    <t>森下達也</t>
  </si>
  <si>
    <t>ﾓﾘｼﾀﾀﾂﾔ</t>
  </si>
  <si>
    <t>福司博美</t>
  </si>
  <si>
    <t>ﾌｸｼﾋﾛﾐ</t>
  </si>
  <si>
    <t>及川七恵</t>
  </si>
  <si>
    <t>ｵｲｶﾜﾅﾅｴ</t>
  </si>
  <si>
    <t>北村美津子</t>
  </si>
  <si>
    <t>ｷﾀﾑﾗﾐﾂｺ</t>
  </si>
  <si>
    <t>芳野菊代</t>
  </si>
  <si>
    <t>ﾖｼﾉｷｸﾖ</t>
  </si>
  <si>
    <t>小石伊織</t>
  </si>
  <si>
    <t>ｺｲｼｲｵﾘ</t>
  </si>
  <si>
    <t>鄭朋子</t>
  </si>
  <si>
    <t>ﾃｲﾄﾓｺ</t>
  </si>
  <si>
    <t>高野牧</t>
  </si>
  <si>
    <t>ﾀｶﾉﾏｷ</t>
  </si>
  <si>
    <t>藤原節子</t>
  </si>
  <si>
    <t>ﾌｼﾞﾜﾗｾﾂｺ</t>
  </si>
  <si>
    <t>鬼ヶ原奈穂</t>
  </si>
  <si>
    <t>ｵﾆｶﾞﾊﾗﾅｵ</t>
  </si>
  <si>
    <t>赤松麻実</t>
  </si>
  <si>
    <t>ｱｶﾏﾂｱｻﾐ</t>
  </si>
  <si>
    <t>平間正人</t>
  </si>
  <si>
    <t>ﾋﾗﾏﾏｻﾄ</t>
  </si>
  <si>
    <t>光が丘保育園</t>
  </si>
  <si>
    <t>落合誠一郎</t>
  </si>
  <si>
    <t>ｵﾁｱｲｾｲｲﾁﾛｳ</t>
  </si>
  <si>
    <t>伊藤しげみ</t>
  </si>
  <si>
    <t>ｲﾄｳｼｹﾞﾐ</t>
  </si>
  <si>
    <t>小野清人</t>
  </si>
  <si>
    <t>ｵﾉｾｲｼﾞﾝ</t>
  </si>
  <si>
    <t>佐藤愛</t>
  </si>
  <si>
    <t>ｻﾄｳｱｲ</t>
  </si>
  <si>
    <t>韓成喜</t>
  </si>
  <si>
    <t>ｶﾝﾅﾙｷ</t>
  </si>
  <si>
    <t>森裕子</t>
  </si>
  <si>
    <t>ﾓﾘﾕｳｺ</t>
  </si>
  <si>
    <t>菅原悠</t>
  </si>
  <si>
    <t>ｽｶﾞﾜﾗﾕｳ</t>
  </si>
  <si>
    <t>長谷川祐子</t>
  </si>
  <si>
    <t>ﾊｾｶﾞﾜﾕｳｺ</t>
  </si>
  <si>
    <t>加藤一美</t>
  </si>
  <si>
    <t>ｶﾄｳﾋﾄﾐ</t>
  </si>
  <si>
    <t>木村友美</t>
  </si>
  <si>
    <t>ｷﾑﾗﾄﾓﾐ</t>
  </si>
  <si>
    <t>松野真美</t>
  </si>
  <si>
    <t>ﾏﾂﾉﾏﾐ</t>
  </si>
  <si>
    <t>内田晶子</t>
  </si>
  <si>
    <t>ｳﾁﾀﾞｱｷｺ</t>
  </si>
  <si>
    <t>石井はるか</t>
  </si>
  <si>
    <t>ｲｼｲﾊﾙｶ</t>
  </si>
  <si>
    <t>長村直美</t>
  </si>
  <si>
    <t>ｵｻﾑﾗﾅｵﾐ</t>
  </si>
  <si>
    <t>山下春香</t>
  </si>
  <si>
    <t>ﾔﾏｼﾀﾊﾙｶ</t>
  </si>
  <si>
    <t>織田千遥</t>
  </si>
  <si>
    <t>ｵﾀﾞﾁﾊﾙ</t>
  </si>
  <si>
    <t>亀井恵美子</t>
  </si>
  <si>
    <t>ｶﾒｲｴﾐｺ</t>
  </si>
  <si>
    <t>橘田瑞希</t>
  </si>
  <si>
    <t>ｷﾂﾀﾐｽﾞｷ</t>
  </si>
  <si>
    <t>阿部春姫</t>
  </si>
  <si>
    <t>ｱﾍﾞﾊﾙｷ</t>
  </si>
  <si>
    <t>浅川優樹</t>
  </si>
  <si>
    <t>ｱｻｶﾜﾕｳｷ</t>
  </si>
  <si>
    <t>ｲﾁﾉｾｱﾔﾈ</t>
  </si>
  <si>
    <t>森本照代</t>
  </si>
  <si>
    <t>ﾓﾘﾓﾄﾃﾙﾖ</t>
  </si>
  <si>
    <t>白井則子</t>
  </si>
  <si>
    <t>ｼﾗｲﾉﾘｺ</t>
  </si>
  <si>
    <t>和久井千尋</t>
  </si>
  <si>
    <t>ﾜｸｲﾁﾋﾛ</t>
  </si>
  <si>
    <t>大野一美</t>
  </si>
  <si>
    <t>ｵｵﾉﾋﾄﾐ</t>
  </si>
  <si>
    <t>笛木光枝</t>
  </si>
  <si>
    <t>ﾌｴｷﾐﾂｴ</t>
  </si>
  <si>
    <t>青田恵未</t>
  </si>
  <si>
    <t>ｱｵﾀｴﾐ</t>
  </si>
  <si>
    <t>須永直道</t>
  </si>
  <si>
    <t>ｽﾅｶﾞﾅｵﾐﾁ</t>
  </si>
  <si>
    <t>山﨑洋子</t>
  </si>
  <si>
    <t>ﾔﾏｻﾞｷﾖｳｺ</t>
  </si>
  <si>
    <t>池田とみ子</t>
  </si>
  <si>
    <t>ｲｹﾀﾞﾄﾐｺ</t>
  </si>
  <si>
    <t>進藤宏子</t>
  </si>
  <si>
    <t>ｼﾝﾄﾞｳﾋﾛｺ</t>
  </si>
  <si>
    <t>古川富子</t>
  </si>
  <si>
    <t>ﾌﾙｶﾜﾄﾐｺ</t>
  </si>
  <si>
    <t>小川礼子</t>
  </si>
  <si>
    <t>ｵｶﾞﾜﾚｲｺ</t>
  </si>
  <si>
    <t>山田里美</t>
  </si>
  <si>
    <t>ﾔﾏﾀﾞｻﾄﾐ</t>
  </si>
  <si>
    <t>蛭田寿美江</t>
  </si>
  <si>
    <t>ﾋﾙﾀｽﾐｴ</t>
  </si>
  <si>
    <t>川又桃子</t>
  </si>
  <si>
    <t>ｶﾜﾏﾀﾓﾓｺ</t>
  </si>
  <si>
    <t>馬場紀子</t>
  </si>
  <si>
    <t>ﾊﾞﾊﾞﾉﾘｺ</t>
  </si>
  <si>
    <t>瀬野治久</t>
  </si>
  <si>
    <t>ｾﾉﾊﾙﾋｻ</t>
  </si>
  <si>
    <t>平井和代</t>
  </si>
  <si>
    <t>ﾋﾗｲｶｽﾞﾖ</t>
  </si>
  <si>
    <t>鈴木悦子</t>
  </si>
  <si>
    <t>ｽｽﾞｷｴﾂｺ</t>
  </si>
  <si>
    <t>楠原るり子</t>
  </si>
  <si>
    <t>ｸｽﾊﾗﾙﾘｺ</t>
  </si>
  <si>
    <t>勝見和美</t>
  </si>
  <si>
    <t>ｶﾂﾐｶｽﾞﾐ</t>
  </si>
  <si>
    <t>石神井公園こぐま保育</t>
  </si>
  <si>
    <t>飯島理恵</t>
  </si>
  <si>
    <t>ｲｲｼﾞﾏﾘｴ</t>
  </si>
  <si>
    <t>下村夏海</t>
  </si>
  <si>
    <t>ｼﾓﾑﾗﾅﾂﾐ</t>
  </si>
  <si>
    <t>小林恵梨香</t>
  </si>
  <si>
    <t>ｺﾊﾞﾔｼｴﾘｶ</t>
  </si>
  <si>
    <t>高柳智子</t>
  </si>
  <si>
    <t>ﾀｶﾔﾅｷﾞﾄﾓｺ</t>
  </si>
  <si>
    <t>上田愛子</t>
  </si>
  <si>
    <t>ｳｴﾀﾞｱｲｺ</t>
  </si>
  <si>
    <t>中野艶子</t>
  </si>
  <si>
    <t>ﾅｶﾉﾂﾔｺ</t>
  </si>
  <si>
    <t>門田智美</t>
  </si>
  <si>
    <t>ｶﾄﾞﾀﾄﾓﾐ</t>
  </si>
  <si>
    <t>佐々木協子</t>
  </si>
  <si>
    <t>ｻｻｷｷﾖｳｺ</t>
  </si>
  <si>
    <t>山本菜穂子</t>
  </si>
  <si>
    <t>ﾔﾏﾓﾄﾅﾎｺ</t>
  </si>
  <si>
    <t>きたひだまり保育園</t>
  </si>
  <si>
    <t>小田亜紀</t>
  </si>
  <si>
    <t>ｵﾀﾞｱｷ</t>
  </si>
  <si>
    <t>本谷友里</t>
  </si>
  <si>
    <t>ﾎﾝﾔﾕﾘ</t>
  </si>
  <si>
    <t>日浦陽子</t>
  </si>
  <si>
    <t>ﾋｳﾗﾖｳｺ</t>
  </si>
  <si>
    <t>久米文</t>
  </si>
  <si>
    <t>ｸﾒﾌﾐ</t>
  </si>
  <si>
    <t>三浦楓</t>
  </si>
  <si>
    <t>ﾐｳﾗｶｴﾃﾞ</t>
  </si>
  <si>
    <t>内田健介</t>
  </si>
  <si>
    <t>ｳﾁﾀﾞｹﾝｽｹ</t>
  </si>
  <si>
    <t>藤原佑里</t>
  </si>
  <si>
    <t>ﾌｼﾞﾜﾗﾕﾘ</t>
  </si>
  <si>
    <t>元木純菜</t>
  </si>
  <si>
    <t>ﾓﾄｷｼﾞﾕﾝﾅ</t>
  </si>
  <si>
    <t>ｺﾞﾝﾀﾞｲｱﾔ</t>
  </si>
  <si>
    <t>小菅ひとみ</t>
  </si>
  <si>
    <t>ｺｽｹﾞﾋﾄﾐ</t>
  </si>
  <si>
    <t>盛重浩美</t>
  </si>
  <si>
    <t>ﾓﾘｼｹﾞﾋﾛﾐ</t>
  </si>
  <si>
    <t>石川裕子</t>
  </si>
  <si>
    <t>ｲｼｶﾜﾕｳｺ</t>
  </si>
  <si>
    <t>望月舞</t>
  </si>
  <si>
    <t>ﾓﾁﾂﾞｷﾏｲ</t>
  </si>
  <si>
    <t>徳重楓</t>
  </si>
  <si>
    <t>ﾄｸｼｹﾞｶｴﾃﾞ</t>
  </si>
  <si>
    <t>小林円香</t>
  </si>
  <si>
    <t>ｺﾊﾞﾔｼﾏﾄﾞｶ</t>
  </si>
  <si>
    <t>ｻｲﾄｳﾘﾎ</t>
  </si>
  <si>
    <t>松信杏奈</t>
  </si>
  <si>
    <t>ﾏﾂﾉﾌﾞｱﾝﾅ</t>
  </si>
  <si>
    <t>奥村利恵</t>
  </si>
  <si>
    <t>ｵｸﾑﾗﾘｴ</t>
  </si>
  <si>
    <t>中村瑠美子</t>
  </si>
  <si>
    <t>ﾅｶﾑﾗﾙﾐｺ</t>
  </si>
  <si>
    <t>持田聡子</t>
  </si>
  <si>
    <t>ﾓﾁﾀﾞｻﾄｺ</t>
  </si>
  <si>
    <t>熊田恵美子</t>
  </si>
  <si>
    <t>ｸﾏﾀﾞｴﾐｺ</t>
  </si>
  <si>
    <t>瀧澤理香</t>
  </si>
  <si>
    <t>ﾀｷｻﾞﾜﾘｶ</t>
  </si>
  <si>
    <t>吉野澪</t>
  </si>
  <si>
    <t>ﾖｼﾉﾐｵ</t>
  </si>
  <si>
    <t>中山詩穂美</t>
  </si>
  <si>
    <t>ﾅｶﾔﾏｼﾎﾐ</t>
  </si>
  <si>
    <t>戸谷瑛</t>
  </si>
  <si>
    <t>ﾄﾀﾆｱｷ</t>
  </si>
  <si>
    <t>前田香苗</t>
  </si>
  <si>
    <t>ﾏｴﾀﾞｶﾅｴ</t>
  </si>
  <si>
    <t>荒川康子</t>
  </si>
  <si>
    <t>ｱﾗｶﾜﾔｽｺ</t>
  </si>
  <si>
    <t>森永晃</t>
  </si>
  <si>
    <t>ﾓﾘﾅｶﾞｱｷﾗ</t>
  </si>
  <si>
    <t>佐藤真人</t>
  </si>
  <si>
    <t>ｻﾄｳﾏｻﾄ</t>
  </si>
  <si>
    <t>麻生泉</t>
  </si>
  <si>
    <t>ｱｿｳｲｽﾞﾐ</t>
  </si>
  <si>
    <t>松井海南江</t>
  </si>
  <si>
    <t>ﾏﾂｲ ｶﾅｴ</t>
  </si>
  <si>
    <t>越後智江美</t>
  </si>
  <si>
    <t>ｴﾁｺﾞﾁｴﾐ</t>
  </si>
  <si>
    <t>宮前おおぞら保育園</t>
  </si>
  <si>
    <t>中島千江美</t>
  </si>
  <si>
    <t>ﾅｶｼﾞﾏﾁｴﾐ</t>
  </si>
  <si>
    <t>大川和泉</t>
  </si>
  <si>
    <t>ｵｵｶﾜｲｽﾞﾐ</t>
  </si>
  <si>
    <t>田辺宏美</t>
  </si>
  <si>
    <t>ﾀﾅﾍﾞﾋﾛﾐ</t>
  </si>
  <si>
    <t>鬼塚奈実</t>
  </si>
  <si>
    <t>ｵﾆﾂﾞｶﾅﾐ</t>
  </si>
  <si>
    <t>ｽｽﾞｷｲｸﾐ</t>
  </si>
  <si>
    <t>渡邉理恵</t>
  </si>
  <si>
    <t>ﾜﾀﾅﾍﾞﾘｴ</t>
  </si>
  <si>
    <t>三浦さと子</t>
  </si>
  <si>
    <t>ﾐｳﾗｻﾄｺ</t>
  </si>
  <si>
    <t>山田裕子</t>
  </si>
  <si>
    <t>ﾔﾏﾀﾞﾕｳｺ</t>
  </si>
  <si>
    <t>川元麻耶</t>
  </si>
  <si>
    <t>ｶﾜﾓﾄﾏﾔ</t>
  </si>
  <si>
    <t>井上寿馬</t>
  </si>
  <si>
    <t>ｲﾉｳｴｶｽﾞﾏ</t>
  </si>
  <si>
    <t>石田智春</t>
  </si>
  <si>
    <t>ｲｼﾀﾞﾁﾊﾙ</t>
  </si>
  <si>
    <t>佐藤真帆</t>
  </si>
  <si>
    <t>ｻﾄｳﾏﾎ</t>
  </si>
  <si>
    <t>黒川亜香里</t>
  </si>
  <si>
    <t>ｸﾛｶﾜｱｶﾘ</t>
  </si>
  <si>
    <t>ﾓﾘﾗﾝ</t>
  </si>
  <si>
    <t>ｸﾏｵｳﾘﾖｳｲﾁﾛｳ</t>
  </si>
  <si>
    <t>安東和美</t>
  </si>
  <si>
    <t>ｱﾝﾄﾞｳｶｽﾞﾐ</t>
  </si>
  <si>
    <t>森龍哉</t>
  </si>
  <si>
    <t>ﾓﾘﾘﾕｳﾔ</t>
  </si>
  <si>
    <t>安山菫</t>
  </si>
  <si>
    <t>ﾔｽﾔﾏｽﾐﾚ</t>
  </si>
  <si>
    <t>石原七海</t>
  </si>
  <si>
    <t>ｲｼﾊﾗﾅﾅﾐ</t>
  </si>
  <si>
    <t>中村眞子</t>
  </si>
  <si>
    <t>ﾅｶﾑﾗﾏｺ</t>
  </si>
  <si>
    <t>野中彩奈</t>
  </si>
  <si>
    <t>ﾉﾅｶｱﾔﾅ</t>
  </si>
  <si>
    <t>森本沙斗美</t>
  </si>
  <si>
    <t>ﾓﾘﾓtｻﾄﾐ</t>
  </si>
  <si>
    <t>小山稜也</t>
  </si>
  <si>
    <t>ｺﾔﾏﾘｮｳﾔ</t>
  </si>
  <si>
    <t>ｼﾗﾄﾘｱｲ</t>
  </si>
  <si>
    <t>佐藤栞</t>
  </si>
  <si>
    <t>ｻﾄｳｼｵﾘ</t>
  </si>
  <si>
    <t>江頭亜実</t>
  </si>
  <si>
    <t>ｴﾄｳｱﾐ</t>
  </si>
  <si>
    <t>原田由利奈</t>
  </si>
  <si>
    <t>ﾊﾗﾀﾞﾕﾘﾅ</t>
  </si>
  <si>
    <t>石塚裕利</t>
  </si>
  <si>
    <t>ｲｼﾂﾞｶﾋﾛﾄｼ</t>
  </si>
  <si>
    <t>菅原富士子</t>
  </si>
  <si>
    <t>ｽｶﾞﾜﾗﾌｼﾞｺ</t>
  </si>
  <si>
    <t>白極京子</t>
  </si>
  <si>
    <t>ﾊｸｺﾞｸｷﾖｳｺ</t>
  </si>
  <si>
    <t>木村百合香</t>
  </si>
  <si>
    <t>ｷﾑﾗﾕﾘｶ</t>
  </si>
  <si>
    <t>内野清子</t>
  </si>
  <si>
    <t>ｳﾁﾉｷﾖｺ</t>
  </si>
  <si>
    <t>内田由美子</t>
  </si>
  <si>
    <t>ｳﾁﾀﾞﾕﾐｺ</t>
  </si>
  <si>
    <t>持田尚子</t>
  </si>
  <si>
    <t>ﾓﾁﾀﾞﾅｵｺ</t>
  </si>
  <si>
    <t>髙橋洋</t>
  </si>
  <si>
    <t>ﾀｶﾊｼﾋﾛｼ</t>
  </si>
  <si>
    <t>石橋ほづみ</t>
  </si>
  <si>
    <t>ｲｼﾊﾞｼﾎﾂﾞﾐ</t>
  </si>
  <si>
    <t>保持由美子</t>
  </si>
  <si>
    <t>ﾔｽﾓﾁﾕﾐｺ</t>
  </si>
  <si>
    <t>大﨑麻理子</t>
  </si>
  <si>
    <t>ｵｵｻｷﾏﾘｺ</t>
  </si>
  <si>
    <t>小田原十朱</t>
  </si>
  <si>
    <t>ｵﾀﾞﾜﾗﾄｱｹ</t>
  </si>
  <si>
    <t>田口佳穂</t>
  </si>
  <si>
    <t>ﾀｸﾞﾁｶﾎ</t>
  </si>
  <si>
    <t>鈴木寿満子</t>
  </si>
  <si>
    <t>ｽｽﾞｷｽﾐｺ</t>
  </si>
  <si>
    <t>菊地志江</t>
  </si>
  <si>
    <t>ｷｸﾁﾕｷｴ</t>
  </si>
  <si>
    <t>上井草保育園</t>
  </si>
  <si>
    <t>齋藤和子</t>
  </si>
  <si>
    <t>ｻｲﾄｳｶｽﾞｺ</t>
  </si>
  <si>
    <t>猪俣大地</t>
  </si>
  <si>
    <t>ｲﾉﾏﾀﾀﾞｲﾁ</t>
  </si>
  <si>
    <t>佐藤典子</t>
  </si>
  <si>
    <t>ｻﾄｳﾉﾘｺ</t>
  </si>
  <si>
    <t>関久美子</t>
  </si>
  <si>
    <t>ｾｷｸﾐｺ</t>
  </si>
  <si>
    <t>藤田佐織</t>
  </si>
  <si>
    <t>ﾌｼﾞﾀｻｵﾘ</t>
  </si>
  <si>
    <t>渡辺舞</t>
  </si>
  <si>
    <t>ﾜﾀﾅﾍﾞﾏｲ</t>
  </si>
  <si>
    <t>野中麻希</t>
  </si>
  <si>
    <t>ﾉﾅｶﾏｷ</t>
  </si>
  <si>
    <t>彌冨こず江</t>
  </si>
  <si>
    <t>ﾔﾄﾐｺｽﾞｴ</t>
  </si>
  <si>
    <t>長田知美</t>
  </si>
  <si>
    <t>ｵｻﾀﾞﾄﾓﾐ</t>
  </si>
  <si>
    <t>湯田遥香</t>
  </si>
  <si>
    <t>ﾕﾀﾞﾊﾙｶ</t>
  </si>
  <si>
    <t>小林あかね</t>
  </si>
  <si>
    <t>ｺﾊﾞﾔｼｱｶﾈ</t>
  </si>
  <si>
    <t>野村理紗</t>
  </si>
  <si>
    <t>ﾉﾑﾗﾘｻ</t>
  </si>
  <si>
    <t>中村彰吾</t>
  </si>
  <si>
    <t>ﾅｶﾑﾗｼｮｳｺﾞ</t>
  </si>
  <si>
    <t>金原美和</t>
  </si>
  <si>
    <t>ｶﾅﾊﾗﾐﾜ</t>
  </si>
  <si>
    <t>岩永里江子</t>
  </si>
  <si>
    <t>ｲﾜﾅｶﾞﾘｴｺ</t>
  </si>
  <si>
    <t>門西彩夏</t>
  </si>
  <si>
    <t>ﾓﾝｻﾞｲｱﾔｶ</t>
  </si>
  <si>
    <t>細川理帆</t>
  </si>
  <si>
    <t>ﾎｿｶﾜﾘﾎ</t>
  </si>
  <si>
    <t>森島海咲</t>
  </si>
  <si>
    <t>ﾓﾘｼﾏﾞﾐｻｷ</t>
  </si>
  <si>
    <t>長田舞</t>
  </si>
  <si>
    <t>ｵｻﾀﾞﾏｲ</t>
  </si>
  <si>
    <t>望月舞美</t>
  </si>
  <si>
    <t>ﾓﾁﾂﾞｷﾏｲﾐ</t>
  </si>
  <si>
    <t>山下響子</t>
  </si>
  <si>
    <t>ﾔﾏｼﾀｷｮｳｺ</t>
  </si>
  <si>
    <t>石井彩</t>
  </si>
  <si>
    <t>ｲｼｲｱﾔ</t>
  </si>
  <si>
    <t>石毛夏子</t>
  </si>
  <si>
    <t>ｲｼｹﾞﾅﾂｺ</t>
  </si>
  <si>
    <t>豊川舞雪</t>
  </si>
  <si>
    <t>ﾄﾖｶﾜﾏﾕ</t>
  </si>
  <si>
    <t>三橋亜紀</t>
  </si>
  <si>
    <t>ﾐﾂﾊｼｱｷ</t>
  </si>
  <si>
    <t>福田暁子</t>
  </si>
  <si>
    <t>ﾌｸﾀﾞｱｷｺ</t>
  </si>
  <si>
    <t>木川志保</t>
  </si>
  <si>
    <t>ｷｶﾜｼﾎ</t>
  </si>
  <si>
    <t>柴垣瞳</t>
  </si>
  <si>
    <t>ｼﾊﾞｶﾞｷﾋﾄﾐ</t>
  </si>
  <si>
    <t>片岡佑介</t>
  </si>
  <si>
    <t>ｶﾀｵｶﾕｳｽｹ</t>
  </si>
  <si>
    <t>佐野美幸</t>
  </si>
  <si>
    <t>ｻﾉﾐﾕｷ</t>
  </si>
  <si>
    <t>関口清香</t>
  </si>
  <si>
    <t>ｾｷｸﾞﾁｻﾔｶ</t>
  </si>
  <si>
    <t>永島麻友子</t>
  </si>
  <si>
    <t>ﾅｶﾞｼﾏﾏﾕｺ</t>
  </si>
  <si>
    <t>菅野香</t>
  </si>
  <si>
    <t>ｶﾝﾉｶｵﾘ</t>
  </si>
  <si>
    <t>高橋亜由美</t>
  </si>
  <si>
    <t>ﾀｶﾊｼｱﾕﾐ</t>
  </si>
  <si>
    <t>榎本亜希</t>
  </si>
  <si>
    <t>ｴﾉﾓﾄｱｷ</t>
  </si>
  <si>
    <t>秋吉美樹</t>
  </si>
  <si>
    <t>ｱｷﾖｼﾐｷ</t>
  </si>
  <si>
    <t>篠宮富行</t>
  </si>
  <si>
    <t>ｼﾉﾐﾔﾄﾐﾕｷ</t>
  </si>
  <si>
    <t>長田健太</t>
  </si>
  <si>
    <t>ｵｻﾀﾞｹﾝﾀ</t>
  </si>
  <si>
    <t>平井美和子</t>
  </si>
  <si>
    <t>ﾋﾗｲﾐﾜｺ</t>
  </si>
  <si>
    <t>小淵千枝</t>
  </si>
  <si>
    <t>ｺﾌﾞﾁﾁｴ</t>
  </si>
  <si>
    <t>西條邦子</t>
  </si>
  <si>
    <t>ｻｲｼﾞｮｳｸﾆｺ</t>
  </si>
  <si>
    <t>竹安静江</t>
  </si>
  <si>
    <t>ﾀｹﾔｽｼｽﾞｴ</t>
  </si>
  <si>
    <t>古田直代</t>
  </si>
  <si>
    <t>ﾌﾙﾀﾅｵﾖ</t>
  </si>
  <si>
    <t>鎧塚以久</t>
  </si>
  <si>
    <t>ﾖﾛｲﾂﾞｶｲｸ</t>
  </si>
  <si>
    <t>後藤由美子</t>
  </si>
  <si>
    <t>ｺﾞﾄｳﾕﾐｺ</t>
  </si>
  <si>
    <t>水上和代</t>
  </si>
  <si>
    <t>ﾐｽﾞｶﾐｶｽﾞﾖ</t>
  </si>
  <si>
    <t>濱野亜津子</t>
  </si>
  <si>
    <t>ﾊﾏﾉｱﾂｺ</t>
  </si>
  <si>
    <t>前川映子</t>
  </si>
  <si>
    <t>ﾏｴｶﾜｴｲｺ</t>
  </si>
  <si>
    <t>山川和枝</t>
  </si>
  <si>
    <t>ﾔﾏｶﾜｶｽﾞｴ</t>
  </si>
  <si>
    <t>野崎静香</t>
  </si>
  <si>
    <t>ﾉｻﾞｷ ｼｽﾞｶ</t>
  </si>
  <si>
    <t>竹田さとみ</t>
  </si>
  <si>
    <t>ﾀｹﾀﾞｻﾄﾐ</t>
  </si>
  <si>
    <t>池野緋乃</t>
  </si>
  <si>
    <t>ｲｹﾉﾋﾅ</t>
  </si>
  <si>
    <t>小嶋春那</t>
  </si>
  <si>
    <t>ｺｼﾞﾏﾊﾙﾅ</t>
  </si>
  <si>
    <t>原畑友花</t>
  </si>
  <si>
    <t>ﾊﾗﾊﾀﾕｶ</t>
  </si>
  <si>
    <t>佐藤宏子</t>
  </si>
  <si>
    <t>ｻﾄｳﾋﾛｺ</t>
  </si>
  <si>
    <t>上原道子</t>
  </si>
  <si>
    <t>ｳｴﾊﾗﾐﾁｺ</t>
  </si>
  <si>
    <t>岡田芳夫</t>
  </si>
  <si>
    <t>ｵｶﾀﾞﾖｼｵ</t>
  </si>
  <si>
    <t>池田祥子</t>
  </si>
  <si>
    <t>ｲｹﾀﾞｻﾁｺ</t>
  </si>
  <si>
    <t>亀井久美子</t>
  </si>
  <si>
    <t>ｶﾒｲｸﾐｺ</t>
  </si>
  <si>
    <t>ﾌｸﾆｼｻﾄｺ</t>
  </si>
  <si>
    <t>吉岡美由紀</t>
  </si>
  <si>
    <t>ﾖｼｵｶﾐﾕｷ</t>
  </si>
  <si>
    <t>望月麗奈</t>
  </si>
  <si>
    <t>ﾓﾁﾂﾞｷﾚｲﾅ</t>
  </si>
  <si>
    <t>ﾀｶﾊﾞﾀｹﾘｴｺ</t>
  </si>
  <si>
    <t>伊藤玲子</t>
  </si>
  <si>
    <t>ｲﾄｳﾚｲｺ</t>
  </si>
  <si>
    <t>奥野かよ</t>
  </si>
  <si>
    <t>ｵｸﾉｶﾖ</t>
  </si>
  <si>
    <t>国立ひまわり保育園</t>
  </si>
  <si>
    <t>田原佳江</t>
  </si>
  <si>
    <t>ﾀﾊﾗﾖｼｴ</t>
  </si>
  <si>
    <t>野村恵</t>
  </si>
  <si>
    <t>ﾉﾑﾗﾒｸﾞﾐ</t>
  </si>
  <si>
    <t>奥山朋美</t>
  </si>
  <si>
    <t>ｵｸﾔﾏﾄﾓﾐ</t>
  </si>
  <si>
    <t>菅野智美</t>
  </si>
  <si>
    <t>ｶﾝﾉｻﾄﾐ</t>
  </si>
  <si>
    <t>能登谷雅子</t>
  </si>
  <si>
    <t>ﾉﾄﾔﾏｻｺ</t>
  </si>
  <si>
    <t>平出美由紀</t>
  </si>
  <si>
    <t>ﾋﾗｲﾃﾞﾐﾕｷ</t>
  </si>
  <si>
    <t>佐藤佐知子</t>
  </si>
  <si>
    <t>ｻﾄｳｻﾁｺ</t>
  </si>
  <si>
    <t>近藤敬子</t>
  </si>
  <si>
    <t>ｺﾝﾄﾞｳｹｲｺ</t>
  </si>
  <si>
    <t>山川光流</t>
  </si>
  <si>
    <t>ﾔﾏｶﾜﾋｶﾙ</t>
  </si>
  <si>
    <t>植村恵美</t>
  </si>
  <si>
    <t>ｳｴﾑﾗﾒｸﾞﾐ</t>
  </si>
  <si>
    <t>松田理沙</t>
  </si>
  <si>
    <t>ﾏﾂﾀﾞﾘｻ</t>
  </si>
  <si>
    <t>篠崎奈々</t>
  </si>
  <si>
    <t>ｼﾉｻﾞｷﾅﾅ</t>
  </si>
  <si>
    <t>ﾊﾏｸﾞﾁｼﾉ</t>
  </si>
  <si>
    <t>阿部祐香</t>
  </si>
  <si>
    <t>ｱﾍﾞﾕｳｶ</t>
  </si>
  <si>
    <t>新倉愛海</t>
  </si>
  <si>
    <t>ﾆｲｸﾗｱﾐ</t>
  </si>
  <si>
    <t>篠塚摩耶</t>
  </si>
  <si>
    <t>ｼﾉﾂｶﾏﾔ</t>
  </si>
  <si>
    <t>村澤沙耶佳</t>
  </si>
  <si>
    <t>ﾑﾗｻﾜｻﾔｶ</t>
  </si>
  <si>
    <t>五十嵐美穂</t>
  </si>
  <si>
    <t>ｲｶﾞﾗｼﾐﾎ</t>
  </si>
  <si>
    <t>福永桃乃</t>
  </si>
  <si>
    <t>ﾌｸﾅｶﾞﾓﾓﾉ</t>
  </si>
  <si>
    <t>杉浦理香</t>
  </si>
  <si>
    <t>ｽｷﾞｳﾗﾘｶ</t>
  </si>
  <si>
    <t>小松香澄</t>
  </si>
  <si>
    <t>ｺﾏﾂｶｽﾐ</t>
  </si>
  <si>
    <t>安澤美貴</t>
  </si>
  <si>
    <t>ｱﾝｻﾞﾜﾐｷ</t>
  </si>
  <si>
    <t>設楽徳子</t>
  </si>
  <si>
    <t>ｼﾀﾞﾗﾉﾘｺ</t>
  </si>
  <si>
    <t>鈴木香織</t>
  </si>
  <si>
    <t>ｽｽﾞｷｶｵﾘ</t>
  </si>
  <si>
    <t>三上楓希子</t>
  </si>
  <si>
    <t>ﾐｶﾐﾌｷｺ</t>
  </si>
  <si>
    <t>ｻｲﾀｺｽﾞｴ</t>
  </si>
  <si>
    <t>濵本まり子</t>
  </si>
  <si>
    <t>ﾊﾏﾓﾄﾏﾘｺ</t>
  </si>
  <si>
    <t>関森愛美</t>
  </si>
  <si>
    <t>ｾｷﾓﾘｴﾐ</t>
  </si>
  <si>
    <t>池野恵</t>
  </si>
  <si>
    <t>ｲｹﾉﾒｸﾞﾐ</t>
  </si>
  <si>
    <t>西川薫</t>
  </si>
  <si>
    <t>ﾆｼｶﾜｶｵﾙ</t>
  </si>
  <si>
    <t>則安佳子</t>
  </si>
  <si>
    <t>ﾉﾘﾔｽﾖｼｺ</t>
  </si>
  <si>
    <t>久保井進</t>
  </si>
  <si>
    <t>加藤博</t>
  </si>
  <si>
    <t>ｶﾄｳﾋﾛｼ</t>
  </si>
  <si>
    <t>相馬久美子</t>
  </si>
  <si>
    <t>ｿｳﾏｸﾐｺ</t>
  </si>
  <si>
    <t>榎本敬子</t>
  </si>
  <si>
    <t>ｴﾉﾓﾄｹｲｺ</t>
  </si>
  <si>
    <t>荻野栞</t>
  </si>
  <si>
    <t>ｵｷﾞﾉｼｵﾘ</t>
  </si>
  <si>
    <t>三浦久美子</t>
  </si>
  <si>
    <t>ﾐｳﾗｸﾐｺ</t>
  </si>
  <si>
    <t>望月のりこ</t>
  </si>
  <si>
    <t>ﾓﾁﾂﾞｷﾉﾘｺ</t>
  </si>
  <si>
    <t>加藤由美子</t>
  </si>
  <si>
    <t>ｶﾄｳﾕﾐｺ</t>
  </si>
  <si>
    <t>南大泉保育園</t>
  </si>
  <si>
    <t>千葉みどり</t>
  </si>
  <si>
    <t>ﾁﾊﾞﾐﾄﾞﾘ</t>
  </si>
  <si>
    <t>岸田幸格</t>
  </si>
  <si>
    <t>ｷｼﾀﾞﾕｷﾉﾘ</t>
  </si>
  <si>
    <t>大場朋子</t>
  </si>
  <si>
    <t>ｵｵﾊﾞﾄﾓｺ</t>
  </si>
  <si>
    <t>石井卓弥</t>
  </si>
  <si>
    <t>ｲｼｲﾀｸﾔ</t>
  </si>
  <si>
    <t>久岡茉莉香</t>
  </si>
  <si>
    <t>ﾋｻｵｶﾏﾘｶ</t>
  </si>
  <si>
    <t>ﾐﾖｼｶﾖｺ</t>
  </si>
  <si>
    <t>輿石健児</t>
  </si>
  <si>
    <t>ｺｼｲｼｹﾝｼﾞ</t>
  </si>
  <si>
    <t>櫻庭純子</t>
  </si>
  <si>
    <t>ｻｸﾗﾊﾞｼﾞﾕﾝｺ</t>
  </si>
  <si>
    <t>望月結衣</t>
  </si>
  <si>
    <t>ﾓﾁﾂﾞｷﾕｲ</t>
  </si>
  <si>
    <t>古里麻里</t>
  </si>
  <si>
    <t>ﾌﾙｻﾄﾏﾘ</t>
  </si>
  <si>
    <t>生田侑子</t>
  </si>
  <si>
    <t>ｲｸﾀﾕｷｺ</t>
  </si>
  <si>
    <t>ﾀｸﾞﾁﾅｵ</t>
  </si>
  <si>
    <t>武田美咲</t>
  </si>
  <si>
    <t>ﾀｹﾀﾞﾐｻｷ</t>
  </si>
  <si>
    <t>福谷恵梨</t>
  </si>
  <si>
    <t>ﾌｸﾔｴﾘ</t>
  </si>
  <si>
    <t>南晃子</t>
  </si>
  <si>
    <t>ﾐﾅﾐｱｷｺ</t>
  </si>
  <si>
    <t>ｽｹｻﾞｷｴﾐｺ</t>
  </si>
  <si>
    <t>大神田育子</t>
  </si>
  <si>
    <t>ｵｵｶﾝﾀﾞｲｸｺ</t>
  </si>
  <si>
    <t>渡邉多恵美</t>
  </si>
  <si>
    <t>ﾜﾀﾅﾍﾞﾀｴﾐ</t>
  </si>
  <si>
    <t>水上留奈</t>
  </si>
  <si>
    <t>ﾐｽﾞｶﾐﾙﾅ</t>
  </si>
  <si>
    <t>志村梨奈</t>
  </si>
  <si>
    <t>ｼﾑﾗﾘﾅ</t>
  </si>
  <si>
    <t>前田温友</t>
  </si>
  <si>
    <t>ﾏｴﾀﾞﾊﾙﾄ</t>
  </si>
  <si>
    <t>髙橋昌子</t>
  </si>
  <si>
    <t>ﾀｶﾊｼﾏｻｺ</t>
  </si>
  <si>
    <t>藤野京太</t>
  </si>
  <si>
    <t>ﾌｼﾞﾉｹｲﾀ</t>
  </si>
  <si>
    <t>二木典子</t>
  </si>
  <si>
    <t>ﾆｷﾉﾘｺ</t>
  </si>
  <si>
    <t>前川佳美</t>
  </si>
  <si>
    <t>ﾏｴｶﾜﾖｼﾐ</t>
  </si>
  <si>
    <t>沼尾仙恵</t>
  </si>
  <si>
    <t>ﾇﾏｵﾉﾘｴ</t>
  </si>
  <si>
    <t>遠藤智寛</t>
  </si>
  <si>
    <t>ｴﾝﾄﾞｳﾁﾋﾛ</t>
  </si>
  <si>
    <t>福西桃子</t>
  </si>
  <si>
    <t>ﾌｸﾆｼﾓﾓｺ</t>
  </si>
  <si>
    <t>青木紀樹</t>
  </si>
  <si>
    <t>ｱｵｷﾉﾘｼｹﾞ</t>
  </si>
  <si>
    <t>小山貴佳</t>
  </si>
  <si>
    <t>ｵﾔﾏﾀｶﾖ</t>
  </si>
  <si>
    <t>白井久仁</t>
  </si>
  <si>
    <t>ｼﾗｲﾋｻｼ</t>
  </si>
  <si>
    <t>吉野まゆみ</t>
  </si>
  <si>
    <t>ﾖｼﾉﾏﾕﾐ</t>
  </si>
  <si>
    <t>塙雅子</t>
  </si>
  <si>
    <t>ﾊﾅﾜﾏｻｺ</t>
  </si>
  <si>
    <t>櫻井智子</t>
  </si>
  <si>
    <t>ｻｸﾗｲﾄﾓｺ</t>
  </si>
  <si>
    <t>加藤富貴子</t>
  </si>
  <si>
    <t>ｶﾄｳﾄｷｺ</t>
  </si>
  <si>
    <t>佐仲文子</t>
  </si>
  <si>
    <t>ｻﾅｶｱﾔｺ</t>
  </si>
  <si>
    <t>上原美恵</t>
  </si>
  <si>
    <t>ｳｴﾊﾗﾐｴ</t>
  </si>
  <si>
    <t>佐藤由香</t>
  </si>
  <si>
    <t>ｻﾄｳﾕｶ</t>
  </si>
  <si>
    <t>大塚奈緒子</t>
  </si>
  <si>
    <t>ｵｵﾂｶﾅｵｺ</t>
  </si>
  <si>
    <t>仁平直美</t>
  </si>
  <si>
    <t>ﾆﾀﾞｲﾗﾅｵﾐ</t>
  </si>
  <si>
    <t>友村由梨</t>
  </si>
  <si>
    <t>ﾄﾓﾑﾗﾕﾘ</t>
  </si>
  <si>
    <t>松田梓</t>
  </si>
  <si>
    <t>ﾏﾂﾀﾞｱｽﾞｻ</t>
  </si>
  <si>
    <t>小坂由布子</t>
  </si>
  <si>
    <t>ｺｻｶﾕｳｺ</t>
  </si>
  <si>
    <t>宮澤章江</t>
  </si>
  <si>
    <t>ﾐﾔｻﾞﾜｱｷｴ</t>
  </si>
  <si>
    <t>塩澤眞理子</t>
  </si>
  <si>
    <t>ｼｵｻﾞﾜﾏﾘｺ</t>
  </si>
  <si>
    <t>田口加代子</t>
  </si>
  <si>
    <t>ﾀｸﾞﾁｶﾖｺ</t>
  </si>
  <si>
    <t>小椚清美</t>
  </si>
  <si>
    <t>ｺｸﾇｷﾞｷﾖﾐ</t>
  </si>
  <si>
    <t>一柳麻子</t>
  </si>
  <si>
    <t>ﾋﾄﾂﾔﾅｷﾞｱｻｺ</t>
  </si>
  <si>
    <t>ﾀｶﾊｼﾚｲｺ</t>
  </si>
  <si>
    <t>江川克枝</t>
  </si>
  <si>
    <t>ｴｶﾞﾜｶﾂｴ</t>
  </si>
  <si>
    <t>小曽納雪絵</t>
  </si>
  <si>
    <t>ｵｿﾉｳﾕｷｴ</t>
  </si>
  <si>
    <t>江口てる子</t>
  </si>
  <si>
    <t>ｴｸﾞﾁﾃﾙｺ</t>
  </si>
  <si>
    <t>山田由香</t>
  </si>
  <si>
    <t>ﾔﾏﾀﾞﾕｶ</t>
  </si>
  <si>
    <t>菊田真理</t>
  </si>
  <si>
    <t>ｷｸﾀﾏﾘ</t>
  </si>
  <si>
    <t>津島恵子</t>
  </si>
  <si>
    <t>ﾂｼﾏｹｲｺ</t>
  </si>
  <si>
    <t>山田美代子</t>
  </si>
  <si>
    <t>ﾔﾏﾀﾞﾐﾖｺ</t>
  </si>
  <si>
    <t>田中暁美</t>
  </si>
  <si>
    <t>ﾀﾅｶｱｹﾐ</t>
  </si>
  <si>
    <t>園勤続年数</t>
    <rPh sb="0" eb="1">
      <t>エン</t>
    </rPh>
    <rPh sb="1" eb="3">
      <t>キンゾク</t>
    </rPh>
    <rPh sb="3" eb="5">
      <t>ネンスウ</t>
    </rPh>
    <phoneticPr fontId="18"/>
  </si>
  <si>
    <t>職種経験年数</t>
    <rPh sb="0" eb="2">
      <t>ショクシュ</t>
    </rPh>
    <rPh sb="2" eb="4">
      <t>ケイケン</t>
    </rPh>
    <rPh sb="4" eb="6">
      <t>ネンスウ</t>
    </rPh>
    <phoneticPr fontId="18"/>
  </si>
  <si>
    <t>短時間</t>
    <rPh sb="0" eb="3">
      <t>タンジカン</t>
    </rPh>
    <phoneticPr fontId="18"/>
  </si>
  <si>
    <t>休職</t>
    <rPh sb="0" eb="2">
      <t>キュウショク</t>
    </rPh>
    <phoneticPr fontId="18"/>
  </si>
  <si>
    <t>週勤務時間数</t>
    <rPh sb="0" eb="1">
      <t>シュウ</t>
    </rPh>
    <rPh sb="1" eb="3">
      <t>キンム</t>
    </rPh>
    <rPh sb="3" eb="5">
      <t>ジカン</t>
    </rPh>
    <rPh sb="5" eb="6">
      <t>スウ</t>
    </rPh>
    <phoneticPr fontId="18"/>
  </si>
  <si>
    <t>職種</t>
    <rPh sb="0" eb="2">
      <t>ショクシュ</t>
    </rPh>
    <phoneticPr fontId="18"/>
  </si>
  <si>
    <t>常勤/非常勤</t>
    <rPh sb="0" eb="2">
      <t>ジョウキン</t>
    </rPh>
    <rPh sb="3" eb="6">
      <t>ヒジョウキン</t>
    </rPh>
    <phoneticPr fontId="18"/>
  </si>
  <si>
    <t>性別</t>
    <rPh sb="0" eb="2">
      <t>セイベツ</t>
    </rPh>
    <phoneticPr fontId="18"/>
  </si>
  <si>
    <t>男</t>
    <rPh sb="0" eb="1">
      <t>オトコ</t>
    </rPh>
    <phoneticPr fontId="18"/>
  </si>
  <si>
    <t>職務</t>
    <rPh sb="0" eb="2">
      <t>ショクム</t>
    </rPh>
    <phoneticPr fontId="18"/>
  </si>
  <si>
    <t>担当</t>
    <rPh sb="0" eb="2">
      <t>タントウ</t>
    </rPh>
    <phoneticPr fontId="18"/>
  </si>
  <si>
    <t>調理</t>
    <rPh sb="0" eb="2">
      <t>チョウリ</t>
    </rPh>
    <phoneticPr fontId="18"/>
  </si>
  <si>
    <t>保育</t>
    <rPh sb="0" eb="2">
      <t>ホイク</t>
    </rPh>
    <phoneticPr fontId="18"/>
  </si>
  <si>
    <t>非常勤</t>
    <rPh sb="0" eb="3">
      <t>ヒジョウキン</t>
    </rPh>
    <phoneticPr fontId="18"/>
  </si>
  <si>
    <t>その他</t>
    <rPh sb="2" eb="3">
      <t>タ</t>
    </rPh>
    <phoneticPr fontId="18"/>
  </si>
  <si>
    <t>看護師</t>
    <rPh sb="0" eb="3">
      <t>カンゴシ</t>
    </rPh>
    <phoneticPr fontId="18"/>
  </si>
  <si>
    <t>短</t>
    <rPh sb="0" eb="1">
      <t>タン</t>
    </rPh>
    <phoneticPr fontId="18"/>
  </si>
  <si>
    <t>鈴木寿満子</t>
    <rPh sb="0" eb="2">
      <t>スズキ</t>
    </rPh>
    <rPh sb="2" eb="5">
      <t>スマコ</t>
    </rPh>
    <phoneticPr fontId="17"/>
  </si>
  <si>
    <t>菅原富士子</t>
    <rPh sb="0" eb="2">
      <t>スガワラ</t>
    </rPh>
    <rPh sb="2" eb="5">
      <t>フジコ</t>
    </rPh>
    <phoneticPr fontId="17"/>
  </si>
  <si>
    <t>白極京子</t>
    <rPh sb="0" eb="1">
      <t>ハク</t>
    </rPh>
    <rPh sb="1" eb="2">
      <t>ゴク</t>
    </rPh>
    <rPh sb="2" eb="4">
      <t>キョウコ</t>
    </rPh>
    <phoneticPr fontId="17"/>
  </si>
  <si>
    <t>木村百合香</t>
    <rPh sb="0" eb="2">
      <t>キムラ</t>
    </rPh>
    <rPh sb="2" eb="4">
      <t>ユリ</t>
    </rPh>
    <rPh sb="4" eb="5">
      <t>カ</t>
    </rPh>
    <phoneticPr fontId="17"/>
  </si>
  <si>
    <t>内田由美子</t>
    <rPh sb="0" eb="2">
      <t>ウチダ</t>
    </rPh>
    <rPh sb="2" eb="5">
      <t>ユミコ</t>
    </rPh>
    <phoneticPr fontId="17"/>
  </si>
  <si>
    <t>持田尚子</t>
    <rPh sb="0" eb="2">
      <t>モチダ</t>
    </rPh>
    <rPh sb="2" eb="4">
      <t>ナオコ</t>
    </rPh>
    <phoneticPr fontId="17"/>
  </si>
  <si>
    <t>内野清子</t>
    <rPh sb="0" eb="2">
      <t>ウチノ</t>
    </rPh>
    <rPh sb="2" eb="4">
      <t>キヨコ</t>
    </rPh>
    <rPh sb="3" eb="4">
      <t>コ</t>
    </rPh>
    <phoneticPr fontId="17"/>
  </si>
  <si>
    <t>女</t>
    <rPh sb="0" eb="1">
      <t>オンナ</t>
    </rPh>
    <phoneticPr fontId="18"/>
  </si>
  <si>
    <t>福西聡子　</t>
    <rPh sb="0" eb="2">
      <t>フクニシ</t>
    </rPh>
    <rPh sb="2" eb="4">
      <t>サトコ</t>
    </rPh>
    <phoneticPr fontId="20"/>
  </si>
  <si>
    <t>吉岡美由紀</t>
    <rPh sb="0" eb="2">
      <t>ヨシオカ</t>
    </rPh>
    <rPh sb="2" eb="5">
      <t>ミユキ</t>
    </rPh>
    <phoneticPr fontId="17"/>
  </si>
  <si>
    <t>望月麗奈</t>
    <rPh sb="0" eb="2">
      <t>モチヅキ</t>
    </rPh>
    <rPh sb="2" eb="4">
      <t>レイナ</t>
    </rPh>
    <phoneticPr fontId="20"/>
  </si>
  <si>
    <t>前川映子</t>
    <rPh sb="0" eb="2">
      <t>マエカワ</t>
    </rPh>
    <rPh sb="2" eb="4">
      <t>エイコ</t>
    </rPh>
    <phoneticPr fontId="20"/>
  </si>
  <si>
    <t>山川和枝</t>
    <rPh sb="0" eb="2">
      <t>ヤマカワ</t>
    </rPh>
    <rPh sb="2" eb="4">
      <t>カズエ</t>
    </rPh>
    <phoneticPr fontId="20"/>
  </si>
  <si>
    <t>高畠里江子</t>
    <rPh sb="0" eb="2">
      <t>タカバタケ</t>
    </rPh>
    <rPh sb="2" eb="3">
      <t>リ</t>
    </rPh>
    <rPh sb="3" eb="4">
      <t>エ</t>
    </rPh>
    <rPh sb="4" eb="5">
      <t>コ</t>
    </rPh>
    <phoneticPr fontId="20"/>
  </si>
  <si>
    <t>鎧塚以久</t>
    <phoneticPr fontId="18"/>
  </si>
  <si>
    <t>池田祥子</t>
    <phoneticPr fontId="18"/>
  </si>
  <si>
    <t>平井美和子</t>
    <phoneticPr fontId="17"/>
  </si>
  <si>
    <t>水上和代</t>
    <phoneticPr fontId="18"/>
  </si>
  <si>
    <t>小淵千枝</t>
    <phoneticPr fontId="17"/>
  </si>
  <si>
    <t>濱野亜津子</t>
    <phoneticPr fontId="18"/>
  </si>
  <si>
    <t>野崎静香</t>
    <phoneticPr fontId="20"/>
  </si>
  <si>
    <t>池野緋乃</t>
    <rPh sb="0" eb="2">
      <t>イケノ</t>
    </rPh>
    <rPh sb="2" eb="3">
      <t>ヒ</t>
    </rPh>
    <rPh sb="3" eb="4">
      <t>ノ</t>
    </rPh>
    <phoneticPr fontId="17"/>
  </si>
  <si>
    <t>小嶋春那</t>
    <rPh sb="0" eb="2">
      <t>コジマ</t>
    </rPh>
    <rPh sb="2" eb="3">
      <t>ハル</t>
    </rPh>
    <rPh sb="3" eb="4">
      <t>ナ</t>
    </rPh>
    <phoneticPr fontId="17"/>
  </si>
  <si>
    <t>小田原十朱</t>
    <phoneticPr fontId="18"/>
  </si>
  <si>
    <t>中野艶子</t>
    <phoneticPr fontId="18"/>
  </si>
  <si>
    <t>佐々木協子</t>
    <phoneticPr fontId="20"/>
  </si>
  <si>
    <t>常勤</t>
    <rPh sb="0" eb="2">
      <t>ジョウキン</t>
    </rPh>
    <phoneticPr fontId="18"/>
  </si>
  <si>
    <t>白鳥亜衣</t>
    <rPh sb="0" eb="2">
      <t>シラトリ</t>
    </rPh>
    <rPh sb="2" eb="4">
      <t>アイ</t>
    </rPh>
    <phoneticPr fontId="17"/>
  </si>
  <si>
    <t>大﨑麻理子</t>
    <phoneticPr fontId="20"/>
  </si>
  <si>
    <t>佐藤栞</t>
    <phoneticPr fontId="18"/>
  </si>
  <si>
    <t>江頭亜実</t>
    <rPh sb="0" eb="2">
      <t>エトウ</t>
    </rPh>
    <phoneticPr fontId="20"/>
  </si>
  <si>
    <t>大川和泉</t>
    <rPh sb="0" eb="2">
      <t>オオカワ</t>
    </rPh>
    <rPh sb="2" eb="4">
      <t>イズミ</t>
    </rPh>
    <phoneticPr fontId="17"/>
  </si>
  <si>
    <t xml:space="preserve">鈴木惟久美 </t>
  </si>
  <si>
    <t>鬼塚奈実</t>
    <phoneticPr fontId="18"/>
  </si>
  <si>
    <t>黒川亜香里</t>
    <rPh sb="0" eb="2">
      <t>クロカワ</t>
    </rPh>
    <rPh sb="2" eb="3">
      <t>ア</t>
    </rPh>
    <rPh sb="3" eb="5">
      <t>カオリ</t>
    </rPh>
    <phoneticPr fontId="6"/>
  </si>
  <si>
    <t>秋山蘭</t>
    <rPh sb="0" eb="2">
      <t>アキヤマ</t>
    </rPh>
    <rPh sb="2" eb="3">
      <t>ラン</t>
    </rPh>
    <phoneticPr fontId="20"/>
  </si>
  <si>
    <t>熊王遼一郎</t>
  </si>
  <si>
    <t>森龍哉</t>
    <rPh sb="0" eb="1">
      <t>モリ</t>
    </rPh>
    <rPh sb="1" eb="3">
      <t>タツヤ</t>
    </rPh>
    <phoneticPr fontId="20"/>
  </si>
  <si>
    <t>石原七海</t>
    <rPh sb="0" eb="2">
      <t>イシハラ</t>
    </rPh>
    <rPh sb="2" eb="4">
      <t>ナナミ</t>
    </rPh>
    <phoneticPr fontId="17"/>
  </si>
  <si>
    <t>中村眞子</t>
    <rPh sb="0" eb="2">
      <t>ナカムラ</t>
    </rPh>
    <rPh sb="2" eb="4">
      <t>マコ</t>
    </rPh>
    <phoneticPr fontId="17"/>
  </si>
  <si>
    <t>野中彩奈</t>
    <rPh sb="0" eb="2">
      <t>ノナカ</t>
    </rPh>
    <rPh sb="2" eb="4">
      <t>アヤナ</t>
    </rPh>
    <phoneticPr fontId="17"/>
  </si>
  <si>
    <t>男</t>
    <rPh sb="0" eb="1">
      <t>オトコ</t>
    </rPh>
    <phoneticPr fontId="20"/>
  </si>
  <si>
    <t>フリー</t>
  </si>
  <si>
    <t>菊地志江</t>
    <rPh sb="0" eb="2">
      <t>キクチ</t>
    </rPh>
    <rPh sb="2" eb="4">
      <t>ユキエ</t>
    </rPh>
    <phoneticPr fontId="20"/>
  </si>
  <si>
    <t>齋藤和子</t>
    <rPh sb="0" eb="2">
      <t>サイトウ</t>
    </rPh>
    <rPh sb="2" eb="4">
      <t>カズコ</t>
    </rPh>
    <phoneticPr fontId="20"/>
  </si>
  <si>
    <t>関久美子</t>
    <phoneticPr fontId="18"/>
  </si>
  <si>
    <t>佐藤典子</t>
    <rPh sb="0" eb="2">
      <t>サトウ</t>
    </rPh>
    <phoneticPr fontId="0"/>
  </si>
  <si>
    <t>高橋亜由美</t>
    <rPh sb="0" eb="2">
      <t>タカハシ</t>
    </rPh>
    <rPh sb="2" eb="5">
      <t>アユミ</t>
    </rPh>
    <phoneticPr fontId="0"/>
  </si>
  <si>
    <t>篠宮富行</t>
    <rPh sb="0" eb="2">
      <t>シノミヤ</t>
    </rPh>
    <rPh sb="2" eb="4">
      <t>トミユキ</t>
    </rPh>
    <phoneticPr fontId="20"/>
  </si>
  <si>
    <t>榎本亜希</t>
    <rPh sb="0" eb="2">
      <t>エノモト</t>
    </rPh>
    <rPh sb="2" eb="4">
      <t>アキ</t>
    </rPh>
    <phoneticPr fontId="20"/>
  </si>
  <si>
    <t>菅野香</t>
    <rPh sb="0" eb="2">
      <t>カンノ</t>
    </rPh>
    <rPh sb="2" eb="3">
      <t>カオリ</t>
    </rPh>
    <phoneticPr fontId="17"/>
  </si>
  <si>
    <t>長田健太</t>
    <rPh sb="0" eb="2">
      <t>オサダ</t>
    </rPh>
    <rPh sb="2" eb="4">
      <t>ケンタ</t>
    </rPh>
    <phoneticPr fontId="20"/>
  </si>
  <si>
    <t>猪俣大地</t>
    <rPh sb="0" eb="2">
      <t>イノマタ</t>
    </rPh>
    <rPh sb="2" eb="4">
      <t>ダイチ</t>
    </rPh>
    <phoneticPr fontId="20"/>
  </si>
  <si>
    <t>藤田佐織</t>
    <rPh sb="0" eb="2">
      <t>フジタ</t>
    </rPh>
    <rPh sb="2" eb="4">
      <t>サオリ</t>
    </rPh>
    <phoneticPr fontId="17"/>
  </si>
  <si>
    <t>岩永里江子</t>
    <rPh sb="0" eb="2">
      <t>イワナガ</t>
    </rPh>
    <rPh sb="2" eb="3">
      <t>リ</t>
    </rPh>
    <rPh sb="3" eb="4">
      <t>エ</t>
    </rPh>
    <rPh sb="4" eb="5">
      <t>コ</t>
    </rPh>
    <phoneticPr fontId="13"/>
  </si>
  <si>
    <t>金原美和</t>
    <rPh sb="0" eb="1">
      <t>キン</t>
    </rPh>
    <phoneticPr fontId="20"/>
  </si>
  <si>
    <t>豊川舞雪</t>
    <rPh sb="0" eb="2">
      <t>トヨカワ</t>
    </rPh>
    <rPh sb="2" eb="3">
      <t>マイ</t>
    </rPh>
    <rPh sb="3" eb="4">
      <t>ユキ</t>
    </rPh>
    <phoneticPr fontId="20"/>
  </si>
  <si>
    <t>小林あかね</t>
    <rPh sb="0" eb="2">
      <t>コバヤシ</t>
    </rPh>
    <phoneticPr fontId="20"/>
  </si>
  <si>
    <t>石毛夏子</t>
    <rPh sb="0" eb="2">
      <t>イシゲ</t>
    </rPh>
    <rPh sb="2" eb="3">
      <t>ナツ</t>
    </rPh>
    <rPh sb="3" eb="4">
      <t>コ</t>
    </rPh>
    <phoneticPr fontId="13"/>
  </si>
  <si>
    <t>湯田遥香</t>
    <rPh sb="0" eb="2">
      <t>ユダ</t>
    </rPh>
    <phoneticPr fontId="20"/>
  </si>
  <si>
    <t>石井彩</t>
    <rPh sb="0" eb="2">
      <t>イシイ</t>
    </rPh>
    <phoneticPr fontId="20"/>
  </si>
  <si>
    <t>望月舞美</t>
    <rPh sb="0" eb="2">
      <t>モチヅキ</t>
    </rPh>
    <rPh sb="2" eb="3">
      <t>マイ</t>
    </rPh>
    <rPh sb="3" eb="4">
      <t>ミ</t>
    </rPh>
    <phoneticPr fontId="13"/>
  </si>
  <si>
    <t>長田舞</t>
    <rPh sb="0" eb="2">
      <t>オサダ</t>
    </rPh>
    <rPh sb="2" eb="3">
      <t>マイ</t>
    </rPh>
    <phoneticPr fontId="13"/>
  </si>
  <si>
    <t>森島海咲</t>
    <rPh sb="0" eb="2">
      <t>モリシマ</t>
    </rPh>
    <rPh sb="2" eb="3">
      <t>ウミ</t>
    </rPh>
    <rPh sb="3" eb="4">
      <t>サキ</t>
    </rPh>
    <phoneticPr fontId="13"/>
  </si>
  <si>
    <t>佐野美幸</t>
    <rPh sb="0" eb="2">
      <t>サノ</t>
    </rPh>
    <rPh sb="2" eb="4">
      <t>ミユキ</t>
    </rPh>
    <phoneticPr fontId="20"/>
  </si>
  <si>
    <t>勝見和美</t>
    <rPh sb="2" eb="4">
      <t>カズミ</t>
    </rPh>
    <phoneticPr fontId="20"/>
  </si>
  <si>
    <t>上田愛子</t>
    <rPh sb="0" eb="2">
      <t>ウエダ</t>
    </rPh>
    <rPh sb="2" eb="4">
      <t>アイコ</t>
    </rPh>
    <phoneticPr fontId="17"/>
  </si>
  <si>
    <t>安東和美</t>
    <phoneticPr fontId="18"/>
  </si>
  <si>
    <t>安山菫</t>
    <rPh sb="0" eb="2">
      <t>ヤスヤマ</t>
    </rPh>
    <rPh sb="2" eb="3">
      <t>スミレ</t>
    </rPh>
    <phoneticPr fontId="17"/>
  </si>
  <si>
    <t>佐藤真帆</t>
    <rPh sb="0" eb="2">
      <t>サトウ</t>
    </rPh>
    <rPh sb="2" eb="4">
      <t>マホ</t>
    </rPh>
    <phoneticPr fontId="20"/>
  </si>
  <si>
    <t>木川志保</t>
    <rPh sb="0" eb="2">
      <t>キカワ</t>
    </rPh>
    <rPh sb="2" eb="4">
      <t>シホ</t>
    </rPh>
    <phoneticPr fontId="20"/>
  </si>
  <si>
    <t>山下響子</t>
    <phoneticPr fontId="18"/>
  </si>
  <si>
    <t>柴垣瞳</t>
    <rPh sb="0" eb="2">
      <t>シバガキ</t>
    </rPh>
    <rPh sb="2" eb="3">
      <t>ヒトミ</t>
    </rPh>
    <phoneticPr fontId="20"/>
  </si>
  <si>
    <t>高柳智子</t>
    <rPh sb="0" eb="2">
      <t>タカヤナギ</t>
    </rPh>
    <rPh sb="2" eb="4">
      <t>トモコ</t>
    </rPh>
    <phoneticPr fontId="20"/>
  </si>
  <si>
    <t>下村夏海</t>
    <phoneticPr fontId="18"/>
  </si>
  <si>
    <t>小林恵梨香</t>
    <phoneticPr fontId="18"/>
  </si>
  <si>
    <t>関口清香</t>
    <rPh sb="0" eb="4">
      <t>セキグチキヨカ</t>
    </rPh>
    <phoneticPr fontId="17"/>
  </si>
  <si>
    <t>操木豊</t>
    <rPh sb="0" eb="2">
      <t>クリキ</t>
    </rPh>
    <rPh sb="2" eb="3">
      <t>ユタカ</t>
    </rPh>
    <phoneticPr fontId="20"/>
  </si>
  <si>
    <t>北村美津子</t>
    <rPh sb="0" eb="2">
      <t>キタムラ</t>
    </rPh>
    <rPh sb="2" eb="5">
      <t>ミツコ</t>
    </rPh>
    <phoneticPr fontId="20"/>
  </si>
  <si>
    <t>中澤ゆう子</t>
    <rPh sb="0" eb="2">
      <t>ナカザワ</t>
    </rPh>
    <rPh sb="4" eb="5">
      <t>コ</t>
    </rPh>
    <phoneticPr fontId="20"/>
  </si>
  <si>
    <t>福司博美</t>
    <phoneticPr fontId="18"/>
  </si>
  <si>
    <t>齋藤貴亮</t>
    <rPh sb="0" eb="2">
      <t>サイトウ</t>
    </rPh>
    <rPh sb="2" eb="4">
      <t>タカアキ</t>
    </rPh>
    <phoneticPr fontId="20"/>
  </si>
  <si>
    <t>及川七恵</t>
    <phoneticPr fontId="18"/>
  </si>
  <si>
    <t>綱川理恵</t>
    <rPh sb="0" eb="4">
      <t>ツナカワリエ</t>
    </rPh>
    <phoneticPr fontId="17"/>
  </si>
  <si>
    <t>五十嵐美穂</t>
    <rPh sb="0" eb="3">
      <t>イガラシ</t>
    </rPh>
    <rPh sb="3" eb="5">
      <t>ミホ</t>
    </rPh>
    <phoneticPr fontId="17"/>
  </si>
  <si>
    <t>秋山瑞姫</t>
    <rPh sb="0" eb="2">
      <t>アキヤマ</t>
    </rPh>
    <rPh sb="2" eb="4">
      <t>ミズキ</t>
    </rPh>
    <phoneticPr fontId="17"/>
  </si>
  <si>
    <t>森本照代</t>
    <rPh sb="0" eb="2">
      <t>モリモト</t>
    </rPh>
    <rPh sb="2" eb="4">
      <t>テルヨ</t>
    </rPh>
    <phoneticPr fontId="17"/>
  </si>
  <si>
    <t>福永桃乃</t>
    <rPh sb="0" eb="2">
      <t>フクナガ</t>
    </rPh>
    <rPh sb="2" eb="3">
      <t>モモ</t>
    </rPh>
    <rPh sb="3" eb="4">
      <t>ノ</t>
    </rPh>
    <phoneticPr fontId="17"/>
  </si>
  <si>
    <t>髙橋由子</t>
    <rPh sb="0" eb="2">
      <t>タカハシ</t>
    </rPh>
    <rPh sb="2" eb="4">
      <t>ユウコ</t>
    </rPh>
    <phoneticPr fontId="17"/>
  </si>
  <si>
    <t>加藤幸絵</t>
    <rPh sb="0" eb="2">
      <t>カトウ</t>
    </rPh>
    <rPh sb="2" eb="3">
      <t>サチ</t>
    </rPh>
    <rPh sb="3" eb="4">
      <t>エ</t>
    </rPh>
    <phoneticPr fontId="20"/>
  </si>
  <si>
    <t>山本加奈子</t>
    <rPh sb="0" eb="2">
      <t>ヤマモト</t>
    </rPh>
    <rPh sb="2" eb="5">
      <t>カナコ</t>
    </rPh>
    <phoneticPr fontId="20"/>
  </si>
  <si>
    <t>高倉文</t>
    <rPh sb="0" eb="2">
      <t>タカクラ</t>
    </rPh>
    <rPh sb="2" eb="3">
      <t>フミ</t>
    </rPh>
    <phoneticPr fontId="20"/>
  </si>
  <si>
    <t>北島恵子</t>
    <rPh sb="0" eb="2">
      <t>キタジマ</t>
    </rPh>
    <rPh sb="2" eb="4">
      <t>ケイコ</t>
    </rPh>
    <phoneticPr fontId="0"/>
  </si>
  <si>
    <t>磯脇理恵子</t>
    <rPh sb="0" eb="2">
      <t>イソワキ</t>
    </rPh>
    <rPh sb="2" eb="5">
      <t>リエコ</t>
    </rPh>
    <phoneticPr fontId="20"/>
  </si>
  <si>
    <t>西茜</t>
    <phoneticPr fontId="18"/>
  </si>
  <si>
    <t>伊藤慧将</t>
    <phoneticPr fontId="18"/>
  </si>
  <si>
    <t>池田和恵</t>
    <rPh sb="0" eb="2">
      <t>イケダ</t>
    </rPh>
    <rPh sb="2" eb="4">
      <t>カズエ</t>
    </rPh>
    <phoneticPr fontId="20"/>
  </si>
  <si>
    <t>川畑孝久</t>
    <rPh sb="0" eb="2">
      <t>カワバタ</t>
    </rPh>
    <rPh sb="2" eb="4">
      <t>タカヒサ</t>
    </rPh>
    <phoneticPr fontId="20"/>
  </si>
  <si>
    <t>加賀美静香</t>
    <rPh sb="0" eb="3">
      <t>カガミ</t>
    </rPh>
    <rPh sb="3" eb="5">
      <t>シズカ</t>
    </rPh>
    <phoneticPr fontId="0"/>
  </si>
  <si>
    <t>平井麻未</t>
    <rPh sb="0" eb="2">
      <t>ヒライ</t>
    </rPh>
    <phoneticPr fontId="17"/>
  </si>
  <si>
    <t>木﨑詩乃</t>
  </si>
  <si>
    <t>渡辺加奈子</t>
  </si>
  <si>
    <t>本田真紀</t>
    <rPh sb="0" eb="2">
      <t>ホンダ</t>
    </rPh>
    <rPh sb="2" eb="4">
      <t>マキ</t>
    </rPh>
    <phoneticPr fontId="20"/>
  </si>
  <si>
    <t>遠藤文枝</t>
    <rPh sb="0" eb="2">
      <t>エンドウ</t>
    </rPh>
    <rPh sb="2" eb="4">
      <t>フミエ</t>
    </rPh>
    <phoneticPr fontId="20"/>
  </si>
  <si>
    <t>山本菜穂子</t>
    <rPh sb="0" eb="2">
      <t>ヤマモト</t>
    </rPh>
    <rPh sb="2" eb="5">
      <t>ナホコ</t>
    </rPh>
    <phoneticPr fontId="20"/>
  </si>
  <si>
    <t>奥村利恵</t>
    <rPh sb="0" eb="2">
      <t>オクムラ</t>
    </rPh>
    <rPh sb="2" eb="4">
      <t>リエ</t>
    </rPh>
    <phoneticPr fontId="20"/>
  </si>
  <si>
    <t>中村瑠美子</t>
    <rPh sb="0" eb="2">
      <t>ナカムラ</t>
    </rPh>
    <rPh sb="2" eb="5">
      <t>ルミコ</t>
    </rPh>
    <phoneticPr fontId="20"/>
  </si>
  <si>
    <t>久米文</t>
    <rPh sb="2" eb="3">
      <t>フミ</t>
    </rPh>
    <phoneticPr fontId="20"/>
  </si>
  <si>
    <t>藤原佑里</t>
    <rPh sb="0" eb="2">
      <t>フジワラ</t>
    </rPh>
    <phoneticPr fontId="20"/>
  </si>
  <si>
    <t>榎園彩</t>
  </si>
  <si>
    <t>望月舞</t>
    <rPh sb="0" eb="2">
      <t>モチヅキ</t>
    </rPh>
    <rPh sb="2" eb="3">
      <t>マイ</t>
    </rPh>
    <phoneticPr fontId="13"/>
  </si>
  <si>
    <t>石川裕子</t>
    <rPh sb="0" eb="2">
      <t>イシカワ</t>
    </rPh>
    <rPh sb="2" eb="4">
      <t>ユウコ</t>
    </rPh>
    <phoneticPr fontId="20"/>
  </si>
  <si>
    <t>徳重楓</t>
    <rPh sb="0" eb="2">
      <t>トクシゲ</t>
    </rPh>
    <rPh sb="2" eb="3">
      <t>カエデ</t>
    </rPh>
    <phoneticPr fontId="13"/>
  </si>
  <si>
    <t>小林円香</t>
    <rPh sb="0" eb="2">
      <t>コバヤシ</t>
    </rPh>
    <rPh sb="2" eb="4">
      <t>マドカ</t>
    </rPh>
    <phoneticPr fontId="20"/>
  </si>
  <si>
    <t>齋藤里穂</t>
  </si>
  <si>
    <t>松井海南江</t>
    <rPh sb="0" eb="2">
      <t>マツイ</t>
    </rPh>
    <rPh sb="2" eb="3">
      <t>ウミ</t>
    </rPh>
    <rPh sb="3" eb="5">
      <t>ミナミエ</t>
    </rPh>
    <phoneticPr fontId="17"/>
  </si>
  <si>
    <t>大石雅一</t>
    <rPh sb="0" eb="2">
      <t>オオイシ</t>
    </rPh>
    <rPh sb="2" eb="4">
      <t>マサカズ</t>
    </rPh>
    <phoneticPr fontId="20"/>
  </si>
  <si>
    <t>久保田和美</t>
    <rPh sb="0" eb="3">
      <t>クボタ</t>
    </rPh>
    <rPh sb="3" eb="5">
      <t>カズミ</t>
    </rPh>
    <phoneticPr fontId="17"/>
  </si>
  <si>
    <t>松林真穂</t>
    <rPh sb="0" eb="2">
      <t>マツバヤシ</t>
    </rPh>
    <rPh sb="2" eb="3">
      <t>マ</t>
    </rPh>
    <rPh sb="3" eb="4">
      <t>ホ</t>
    </rPh>
    <phoneticPr fontId="20"/>
  </si>
  <si>
    <t>佐原真己子</t>
    <rPh sb="0" eb="2">
      <t>サハラ</t>
    </rPh>
    <rPh sb="2" eb="3">
      <t>マコト</t>
    </rPh>
    <rPh sb="3" eb="4">
      <t>オノレ</t>
    </rPh>
    <rPh sb="4" eb="5">
      <t>コ</t>
    </rPh>
    <phoneticPr fontId="2"/>
  </si>
  <si>
    <t>山本友里奈</t>
  </si>
  <si>
    <t>白井忍</t>
    <rPh sb="0" eb="2">
      <t>シライ</t>
    </rPh>
    <rPh sb="2" eb="3">
      <t>シノブ</t>
    </rPh>
    <phoneticPr fontId="17"/>
  </si>
  <si>
    <t>小林直子</t>
    <rPh sb="0" eb="2">
      <t>コバヤシ</t>
    </rPh>
    <rPh sb="2" eb="4">
      <t>ナオコ</t>
    </rPh>
    <phoneticPr fontId="20"/>
  </si>
  <si>
    <t>早野瑞穂</t>
    <rPh sb="0" eb="2">
      <t>ハヤノ</t>
    </rPh>
    <rPh sb="2" eb="4">
      <t>ミズホ</t>
    </rPh>
    <phoneticPr fontId="20"/>
  </si>
  <si>
    <t>渡辺幸緒</t>
    <rPh sb="0" eb="2">
      <t>ワタナベ</t>
    </rPh>
    <rPh sb="2" eb="3">
      <t>サチ</t>
    </rPh>
    <rPh sb="3" eb="4">
      <t>チョ</t>
    </rPh>
    <phoneticPr fontId="17"/>
  </si>
  <si>
    <t>滝口幸一</t>
    <rPh sb="0" eb="2">
      <t>タキグチ</t>
    </rPh>
    <rPh sb="2" eb="4">
      <t>コウイチ</t>
    </rPh>
    <phoneticPr fontId="20"/>
  </si>
  <si>
    <t>坂田恵美子</t>
    <rPh sb="0" eb="2">
      <t>サカタ</t>
    </rPh>
    <rPh sb="2" eb="5">
      <t>エミコ</t>
    </rPh>
    <phoneticPr fontId="20"/>
  </si>
  <si>
    <t>田中大貴</t>
    <rPh sb="0" eb="2">
      <t>タナカ</t>
    </rPh>
    <rPh sb="2" eb="4">
      <t>ダイキ</t>
    </rPh>
    <phoneticPr fontId="0"/>
  </si>
  <si>
    <t>高西梨紗</t>
    <rPh sb="0" eb="2">
      <t>タカニシ</t>
    </rPh>
    <rPh sb="2" eb="4">
      <t>リサ</t>
    </rPh>
    <phoneticPr fontId="13"/>
  </si>
  <si>
    <t>安島歩</t>
    <rPh sb="0" eb="2">
      <t>ヤスジマ</t>
    </rPh>
    <rPh sb="2" eb="3">
      <t>アユミ</t>
    </rPh>
    <phoneticPr fontId="20"/>
  </si>
  <si>
    <t>瀬尾明日香</t>
    <rPh sb="0" eb="2">
      <t>セオ</t>
    </rPh>
    <rPh sb="2" eb="5">
      <t>アスカ</t>
    </rPh>
    <phoneticPr fontId="20"/>
  </si>
  <si>
    <t>加藤綾子</t>
    <rPh sb="0" eb="2">
      <t>カトウ</t>
    </rPh>
    <rPh sb="2" eb="4">
      <t>アヤコ</t>
    </rPh>
    <phoneticPr fontId="20"/>
  </si>
  <si>
    <t>渡辺麗雪</t>
  </si>
  <si>
    <t>河野達也</t>
    <rPh sb="0" eb="2">
      <t>カワノ</t>
    </rPh>
    <rPh sb="2" eb="4">
      <t>タツヤ</t>
    </rPh>
    <phoneticPr fontId="20"/>
  </si>
  <si>
    <t>進藤都</t>
    <rPh sb="0" eb="2">
      <t>シンドウ</t>
    </rPh>
    <rPh sb="2" eb="3">
      <t>ミヤコ</t>
    </rPh>
    <phoneticPr fontId="20"/>
  </si>
  <si>
    <t>板野真理</t>
    <rPh sb="0" eb="2">
      <t>イタノ</t>
    </rPh>
    <rPh sb="2" eb="4">
      <t>マリ</t>
    </rPh>
    <phoneticPr fontId="17"/>
  </si>
  <si>
    <t>佐藤佳代子</t>
    <rPh sb="0" eb="2">
      <t>サトウ</t>
    </rPh>
    <rPh sb="2" eb="5">
      <t>カヨコ</t>
    </rPh>
    <phoneticPr fontId="17"/>
  </si>
  <si>
    <t>平間正人</t>
    <rPh sb="0" eb="2">
      <t>ヒラマ</t>
    </rPh>
    <rPh sb="2" eb="4">
      <t>マサト</t>
    </rPh>
    <phoneticPr fontId="20"/>
  </si>
  <si>
    <t>白井則子</t>
    <rPh sb="0" eb="2">
      <t>シライ</t>
    </rPh>
    <rPh sb="2" eb="4">
      <t>ノリコ</t>
    </rPh>
    <phoneticPr fontId="17"/>
  </si>
  <si>
    <t>笛木光枝</t>
    <rPh sb="0" eb="2">
      <t>フエキ</t>
    </rPh>
    <rPh sb="2" eb="3">
      <t>ミツ</t>
    </rPh>
    <rPh sb="3" eb="4">
      <t>エ</t>
    </rPh>
    <phoneticPr fontId="20"/>
  </si>
  <si>
    <t>和久井千尋</t>
    <rPh sb="0" eb="3">
      <t>ワクイ</t>
    </rPh>
    <phoneticPr fontId="0"/>
  </si>
  <si>
    <t>須永直道</t>
    <rPh sb="0" eb="2">
      <t>スナガ</t>
    </rPh>
    <rPh sb="2" eb="4">
      <t>ナオミチ</t>
    </rPh>
    <phoneticPr fontId="13"/>
  </si>
  <si>
    <t>小野清人</t>
    <rPh sb="0" eb="2">
      <t>オノ</t>
    </rPh>
    <rPh sb="2" eb="4">
      <t>キヨト</t>
    </rPh>
    <phoneticPr fontId="20"/>
  </si>
  <si>
    <t>市瀬綾音</t>
    <rPh sb="3" eb="4">
      <t>オト</t>
    </rPh>
    <phoneticPr fontId="20"/>
  </si>
  <si>
    <t>岸田幸格</t>
    <rPh sb="0" eb="2">
      <t>キシダ</t>
    </rPh>
    <rPh sb="2" eb="4">
      <t>ユキノリ</t>
    </rPh>
    <phoneticPr fontId="20"/>
  </si>
  <si>
    <t>福西桃子</t>
    <rPh sb="0" eb="2">
      <t>フクニシ</t>
    </rPh>
    <rPh sb="2" eb="4">
      <t>モモコ</t>
    </rPh>
    <phoneticPr fontId="20"/>
  </si>
  <si>
    <t>白井久仁</t>
    <rPh sb="0" eb="2">
      <t>シライ</t>
    </rPh>
    <rPh sb="2" eb="3">
      <t>ヒサシ</t>
    </rPh>
    <rPh sb="3" eb="4">
      <t>ジン</t>
    </rPh>
    <phoneticPr fontId="20"/>
  </si>
  <si>
    <t>大神田育子</t>
    <rPh sb="0" eb="3">
      <t>オオカンダ</t>
    </rPh>
    <rPh sb="3" eb="5">
      <t>イクコ</t>
    </rPh>
    <phoneticPr fontId="20"/>
  </si>
  <si>
    <t xml:space="preserve">田口奈緒 </t>
  </si>
  <si>
    <t>三好かよ子</t>
  </si>
  <si>
    <t>助崎恵美子</t>
  </si>
  <si>
    <t>福谷恵梨</t>
    <rPh sb="0" eb="2">
      <t>フクヤ</t>
    </rPh>
    <rPh sb="2" eb="3">
      <t>メグミ</t>
    </rPh>
    <rPh sb="3" eb="4">
      <t>ナシ</t>
    </rPh>
    <phoneticPr fontId="13"/>
  </si>
  <si>
    <t>水上留奈</t>
    <rPh sb="0" eb="2">
      <t>ミズカミ</t>
    </rPh>
    <rPh sb="2" eb="4">
      <t>ルナ</t>
    </rPh>
    <phoneticPr fontId="20"/>
  </si>
  <si>
    <t>志村梨奈</t>
    <rPh sb="0" eb="2">
      <t>シムラ</t>
    </rPh>
    <rPh sb="2" eb="4">
      <t>リナ</t>
    </rPh>
    <phoneticPr fontId="20"/>
  </si>
  <si>
    <t>前田温友</t>
    <rPh sb="0" eb="2">
      <t>マエダ</t>
    </rPh>
    <rPh sb="2" eb="3">
      <t>オン</t>
    </rPh>
    <rPh sb="3" eb="4">
      <t>トモ</t>
    </rPh>
    <phoneticPr fontId="20"/>
  </si>
  <si>
    <t>小椚清美</t>
    <rPh sb="0" eb="2">
      <t>コクヌギ</t>
    </rPh>
    <rPh sb="2" eb="4">
      <t>キヨミ</t>
    </rPh>
    <phoneticPr fontId="20"/>
  </si>
  <si>
    <t>山田由香</t>
    <rPh sb="0" eb="2">
      <t>ヤマダ</t>
    </rPh>
    <rPh sb="2" eb="4">
      <t>ユカ</t>
    </rPh>
    <phoneticPr fontId="20"/>
  </si>
  <si>
    <t>宮澤章江</t>
    <rPh sb="0" eb="2">
      <t>ミヤザワ</t>
    </rPh>
    <rPh sb="2" eb="4">
      <t>アキエ</t>
    </rPh>
    <phoneticPr fontId="20"/>
  </si>
  <si>
    <t>塩澤眞理子</t>
    <rPh sb="0" eb="2">
      <t>シオザワ</t>
    </rPh>
    <rPh sb="2" eb="5">
      <t>マリコ</t>
    </rPh>
    <phoneticPr fontId="20"/>
  </si>
  <si>
    <t>田口加代子</t>
    <rPh sb="0" eb="2">
      <t>タグチ</t>
    </rPh>
    <rPh sb="2" eb="5">
      <t>カヨコ</t>
    </rPh>
    <phoneticPr fontId="20"/>
  </si>
  <si>
    <t>髙橋令子</t>
    <rPh sb="0" eb="2">
      <t>タカハシ</t>
    </rPh>
    <rPh sb="2" eb="4">
      <t>レイコ</t>
    </rPh>
    <phoneticPr fontId="20"/>
  </si>
  <si>
    <t>江川克枝</t>
    <rPh sb="0" eb="2">
      <t>エガワ</t>
    </rPh>
    <rPh sb="2" eb="4">
      <t>カツエ</t>
    </rPh>
    <phoneticPr fontId="20"/>
  </si>
  <si>
    <t>小曽納雪絵</t>
    <rPh sb="0" eb="1">
      <t>コ</t>
    </rPh>
    <rPh sb="1" eb="2">
      <t>ソ</t>
    </rPh>
    <rPh sb="2" eb="3">
      <t>ノウ</t>
    </rPh>
    <rPh sb="3" eb="4">
      <t>ユキ</t>
    </rPh>
    <rPh sb="4" eb="5">
      <t>エ</t>
    </rPh>
    <phoneticPr fontId="20"/>
  </si>
  <si>
    <t>江口てる子</t>
    <rPh sb="0" eb="2">
      <t>エグチ</t>
    </rPh>
    <rPh sb="4" eb="5">
      <t>コ</t>
    </rPh>
    <phoneticPr fontId="20"/>
  </si>
  <si>
    <t>菊田真理</t>
    <rPh sb="0" eb="2">
      <t>キクタ</t>
    </rPh>
    <rPh sb="2" eb="4">
      <t>マリ</t>
    </rPh>
    <phoneticPr fontId="20"/>
  </si>
  <si>
    <t>津島恵子</t>
    <rPh sb="0" eb="2">
      <t>ツシマ</t>
    </rPh>
    <rPh sb="2" eb="4">
      <t>ケイコ</t>
    </rPh>
    <phoneticPr fontId="20"/>
  </si>
  <si>
    <t>小坂由布子</t>
    <rPh sb="0" eb="2">
      <t>コサカ</t>
    </rPh>
    <rPh sb="2" eb="5">
      <t>ユフコ</t>
    </rPh>
    <phoneticPr fontId="20"/>
  </si>
  <si>
    <t>山田美代子</t>
    <rPh sb="0" eb="2">
      <t>ヤマダ</t>
    </rPh>
    <rPh sb="2" eb="5">
      <t>ミヨコ</t>
    </rPh>
    <phoneticPr fontId="20"/>
  </si>
  <si>
    <t>田中暁美</t>
    <rPh sb="0" eb="2">
      <t>タナカ</t>
    </rPh>
    <rPh sb="2" eb="4">
      <t>アケミ</t>
    </rPh>
    <phoneticPr fontId="20"/>
  </si>
  <si>
    <t>友村由梨</t>
    <rPh sb="0" eb="2">
      <t>トモムラ</t>
    </rPh>
    <rPh sb="2" eb="4">
      <t>ユリ</t>
    </rPh>
    <phoneticPr fontId="20"/>
  </si>
  <si>
    <t>松田梓</t>
    <rPh sb="0" eb="2">
      <t>マツダ</t>
    </rPh>
    <rPh sb="2" eb="3">
      <t>アズサ</t>
    </rPh>
    <phoneticPr fontId="20"/>
  </si>
  <si>
    <t>菅野しづか</t>
    <rPh sb="0" eb="2">
      <t>カンノ</t>
    </rPh>
    <phoneticPr fontId="3"/>
  </si>
  <si>
    <t>高椙和恵</t>
    <phoneticPr fontId="18"/>
  </si>
  <si>
    <t>松本洋子</t>
    <phoneticPr fontId="18"/>
  </si>
  <si>
    <t>竹下香</t>
    <phoneticPr fontId="18"/>
  </si>
  <si>
    <t>尾崎洋子</t>
    <phoneticPr fontId="18"/>
  </si>
  <si>
    <t>芝真樹</t>
    <phoneticPr fontId="18"/>
  </si>
  <si>
    <t>武藤洋子</t>
    <phoneticPr fontId="18"/>
  </si>
  <si>
    <t>後藤恵美</t>
    <rPh sb="0" eb="2">
      <t>ゴトウ</t>
    </rPh>
    <rPh sb="2" eb="4">
      <t>エミ</t>
    </rPh>
    <phoneticPr fontId="20"/>
  </si>
  <si>
    <t>友利璃南</t>
    <phoneticPr fontId="18"/>
  </si>
  <si>
    <t>椎名幸子</t>
    <rPh sb="0" eb="2">
      <t>シイナ</t>
    </rPh>
    <rPh sb="2" eb="4">
      <t>サチコ</t>
    </rPh>
    <phoneticPr fontId="20"/>
  </si>
  <si>
    <t>鈴木梓</t>
    <rPh sb="0" eb="2">
      <t>スズキ</t>
    </rPh>
    <rPh sb="2" eb="3">
      <t>アズサ</t>
    </rPh>
    <phoneticPr fontId="20"/>
  </si>
  <si>
    <t>宮下裕梨佳</t>
    <phoneticPr fontId="18"/>
  </si>
  <si>
    <t>小林奈美</t>
    <rPh sb="0" eb="2">
      <t>コバヤシ</t>
    </rPh>
    <rPh sb="2" eb="4">
      <t>ナミ</t>
    </rPh>
    <phoneticPr fontId="17"/>
  </si>
  <si>
    <t>田中由貴</t>
    <rPh sb="0" eb="2">
      <t>タナカ</t>
    </rPh>
    <rPh sb="2" eb="4">
      <t>ユキ</t>
    </rPh>
    <phoneticPr fontId="20"/>
  </si>
  <si>
    <t>佐々木郁美</t>
    <phoneticPr fontId="18"/>
  </si>
  <si>
    <t>梶山香織</t>
    <phoneticPr fontId="18"/>
  </si>
  <si>
    <t>長沼広美</t>
    <phoneticPr fontId="18"/>
  </si>
  <si>
    <t>眞田治子</t>
    <phoneticPr fontId="18"/>
  </si>
  <si>
    <t>小網冴佳</t>
    <phoneticPr fontId="18"/>
  </si>
  <si>
    <t>福田澄子</t>
    <rPh sb="0" eb="4">
      <t>フクダスミコ</t>
    </rPh>
    <phoneticPr fontId="17"/>
  </si>
  <si>
    <t>甲斐夏乃</t>
    <rPh sb="0" eb="2">
      <t>カイ</t>
    </rPh>
    <rPh sb="2" eb="3">
      <t>ナツ</t>
    </rPh>
    <rPh sb="3" eb="4">
      <t>ノ</t>
    </rPh>
    <phoneticPr fontId="17"/>
  </si>
  <si>
    <t>本谷友里</t>
    <phoneticPr fontId="18"/>
  </si>
  <si>
    <t>内田健介</t>
    <phoneticPr fontId="18"/>
  </si>
  <si>
    <t>熊田恵美子</t>
    <phoneticPr fontId="18"/>
  </si>
  <si>
    <t>瀧澤理香</t>
    <phoneticPr fontId="18"/>
  </si>
  <si>
    <t>中山詩穂美</t>
    <rPh sb="0" eb="2">
      <t>ナカヤマ</t>
    </rPh>
    <rPh sb="2" eb="3">
      <t>シ</t>
    </rPh>
    <rPh sb="3" eb="4">
      <t>ホ</t>
    </rPh>
    <rPh sb="4" eb="5">
      <t>ミ</t>
    </rPh>
    <phoneticPr fontId="17"/>
  </si>
  <si>
    <t>木村真奈美</t>
    <phoneticPr fontId="17"/>
  </si>
  <si>
    <t>戸谷瑛</t>
    <rPh sb="0" eb="2">
      <t>トタニ</t>
    </rPh>
    <rPh sb="2" eb="3">
      <t>エイ</t>
    </rPh>
    <phoneticPr fontId="17"/>
  </si>
  <si>
    <t>前田香苗</t>
    <rPh sb="0" eb="2">
      <t>マエダ</t>
    </rPh>
    <rPh sb="2" eb="4">
      <t>カナエ</t>
    </rPh>
    <phoneticPr fontId="17"/>
  </si>
  <si>
    <t>杉山亜佑美</t>
    <phoneticPr fontId="18"/>
  </si>
  <si>
    <t>小町真里</t>
    <rPh sb="0" eb="2">
      <t>コマチ</t>
    </rPh>
    <phoneticPr fontId="0"/>
  </si>
  <si>
    <t>熊谷竹美</t>
    <phoneticPr fontId="18"/>
  </si>
  <si>
    <t>中山丈夫</t>
    <rPh sb="0" eb="4">
      <t>ナカヤマタケオ</t>
    </rPh>
    <phoneticPr fontId="20"/>
  </si>
  <si>
    <t>中山美香</t>
    <phoneticPr fontId="18"/>
  </si>
  <si>
    <t>十亀香奈</t>
    <phoneticPr fontId="18"/>
  </si>
  <si>
    <t>長小田絵梨</t>
    <phoneticPr fontId="18"/>
  </si>
  <si>
    <t>澤野香住</t>
    <rPh sb="0" eb="2">
      <t>サワノ</t>
    </rPh>
    <rPh sb="2" eb="4">
      <t>カスミ</t>
    </rPh>
    <phoneticPr fontId="20"/>
  </si>
  <si>
    <t>澁谷萌</t>
    <phoneticPr fontId="18"/>
  </si>
  <si>
    <t>星村愛梨</t>
    <phoneticPr fontId="18"/>
  </si>
  <si>
    <t>穐山翔太</t>
    <phoneticPr fontId="18"/>
  </si>
  <si>
    <t>佐野耀太</t>
    <rPh sb="0" eb="2">
      <t>サノ</t>
    </rPh>
    <rPh sb="2" eb="3">
      <t>ヨウ</t>
    </rPh>
    <rPh sb="3" eb="4">
      <t>タ</t>
    </rPh>
    <phoneticPr fontId="2"/>
  </si>
  <si>
    <t>唐澤美優</t>
    <phoneticPr fontId="18"/>
  </si>
  <si>
    <t>下地公子</t>
    <phoneticPr fontId="18"/>
  </si>
  <si>
    <t>北本飛鳥</t>
    <phoneticPr fontId="18"/>
  </si>
  <si>
    <t>河野たえ子</t>
    <phoneticPr fontId="18"/>
  </si>
  <si>
    <t>野村希</t>
    <phoneticPr fontId="18"/>
  </si>
  <si>
    <t>木下智美</t>
    <phoneticPr fontId="18"/>
  </si>
  <si>
    <t>岩田裕子</t>
    <phoneticPr fontId="18"/>
  </si>
  <si>
    <t>高橋三佳</t>
    <phoneticPr fontId="18"/>
  </si>
  <si>
    <t>小野由美子</t>
    <phoneticPr fontId="18"/>
  </si>
  <si>
    <t>岡谷智子</t>
    <phoneticPr fontId="18"/>
  </si>
  <si>
    <t>斧すずほ</t>
    <rPh sb="0" eb="1">
      <t>オノ</t>
    </rPh>
    <phoneticPr fontId="17"/>
  </si>
  <si>
    <t>星野唯来</t>
    <phoneticPr fontId="18"/>
  </si>
  <si>
    <t>渡邊直美</t>
    <rPh sb="0" eb="2">
      <t>ワタナベ</t>
    </rPh>
    <rPh sb="2" eb="4">
      <t>ナオミ</t>
    </rPh>
    <phoneticPr fontId="17"/>
  </si>
  <si>
    <t>吉田由美</t>
    <rPh sb="0" eb="2">
      <t>ヨシダ</t>
    </rPh>
    <rPh sb="2" eb="4">
      <t>ユミ</t>
    </rPh>
    <phoneticPr fontId="17"/>
  </si>
  <si>
    <t>坂部有彩</t>
    <rPh sb="0" eb="2">
      <t>サカベ</t>
    </rPh>
    <rPh sb="2" eb="4">
      <t>アリサ</t>
    </rPh>
    <phoneticPr fontId="17"/>
  </si>
  <si>
    <t>神藤かおり</t>
    <rPh sb="0" eb="2">
      <t>ジンドウ</t>
    </rPh>
    <phoneticPr fontId="17"/>
  </si>
  <si>
    <t>笹川京子</t>
    <rPh sb="0" eb="4">
      <t>ササガワキョウコ</t>
    </rPh>
    <phoneticPr fontId="17"/>
  </si>
  <si>
    <t>塩澤幸子</t>
    <rPh sb="0" eb="2">
      <t>シオザワ</t>
    </rPh>
    <rPh sb="2" eb="4">
      <t>サチコ</t>
    </rPh>
    <phoneticPr fontId="17"/>
  </si>
  <si>
    <t>清水信子</t>
    <rPh sb="0" eb="2">
      <t>シミズ</t>
    </rPh>
    <rPh sb="2" eb="4">
      <t>ノブコ</t>
    </rPh>
    <phoneticPr fontId="17"/>
  </si>
  <si>
    <t>矢澤糸乃</t>
    <rPh sb="0" eb="2">
      <t>ヤザワ</t>
    </rPh>
    <rPh sb="2" eb="3">
      <t>イト</t>
    </rPh>
    <rPh sb="3" eb="4">
      <t>ノ</t>
    </rPh>
    <phoneticPr fontId="0"/>
  </si>
  <si>
    <t>松平純子</t>
    <phoneticPr fontId="18"/>
  </si>
  <si>
    <t>新田紘人</t>
    <phoneticPr fontId="18"/>
  </si>
  <si>
    <t>渡辺沙央里</t>
    <rPh sb="0" eb="2">
      <t>ワタナベ</t>
    </rPh>
    <rPh sb="2" eb="3">
      <t>スナ</t>
    </rPh>
    <phoneticPr fontId="20"/>
  </si>
  <si>
    <t>小林敦美</t>
    <phoneticPr fontId="18"/>
  </si>
  <si>
    <t>梅津友美</t>
    <rPh sb="0" eb="4">
      <t>ウメツトモミ</t>
    </rPh>
    <phoneticPr fontId="20"/>
  </si>
  <si>
    <t>荒井大海</t>
    <phoneticPr fontId="18"/>
  </si>
  <si>
    <t>小島明香里</t>
    <phoneticPr fontId="18"/>
  </si>
  <si>
    <t>宮守敏美</t>
    <phoneticPr fontId="18"/>
  </si>
  <si>
    <t>久門由衣</t>
    <rPh sb="0" eb="2">
      <t>クモン</t>
    </rPh>
    <rPh sb="2" eb="4">
      <t>ユイ</t>
    </rPh>
    <phoneticPr fontId="20"/>
  </si>
  <si>
    <t>安藤由布子</t>
    <phoneticPr fontId="18"/>
  </si>
  <si>
    <t>有賀恵理子</t>
    <phoneticPr fontId="18"/>
  </si>
  <si>
    <t>長﨑薫</t>
    <phoneticPr fontId="18"/>
  </si>
  <si>
    <t>國森志保</t>
    <phoneticPr fontId="18"/>
  </si>
  <si>
    <t>馬男木理恵</t>
    <phoneticPr fontId="18"/>
  </si>
  <si>
    <t>池田洋子</t>
    <phoneticPr fontId="18"/>
  </si>
  <si>
    <t>石塚直美</t>
    <rPh sb="0" eb="2">
      <t>イシヅカ</t>
    </rPh>
    <rPh sb="2" eb="4">
      <t>ナオミ</t>
    </rPh>
    <phoneticPr fontId="20"/>
  </si>
  <si>
    <t>中山悠里</t>
    <phoneticPr fontId="17"/>
  </si>
  <si>
    <t>澤口美央</t>
    <phoneticPr fontId="17"/>
  </si>
  <si>
    <t>中山昌子</t>
    <rPh sb="0" eb="2">
      <t>ナカヤマ</t>
    </rPh>
    <rPh sb="2" eb="4">
      <t>マサコ</t>
    </rPh>
    <phoneticPr fontId="17"/>
  </si>
  <si>
    <t>押山浩太</t>
    <rPh sb="0" eb="2">
      <t>オシヤマ</t>
    </rPh>
    <rPh sb="2" eb="4">
      <t>コウタ</t>
    </rPh>
    <phoneticPr fontId="17"/>
  </si>
  <si>
    <t>大野一美</t>
    <phoneticPr fontId="18"/>
  </si>
  <si>
    <t>佐藤愛</t>
    <rPh sb="0" eb="2">
      <t>サトウ</t>
    </rPh>
    <rPh sb="2" eb="3">
      <t>アイ</t>
    </rPh>
    <phoneticPr fontId="20"/>
  </si>
  <si>
    <t>森裕子</t>
    <phoneticPr fontId="18"/>
  </si>
  <si>
    <t>韓成喜</t>
    <phoneticPr fontId="18"/>
  </si>
  <si>
    <t>亀井恵美子</t>
    <phoneticPr fontId="18"/>
  </si>
  <si>
    <t>菅原悠</t>
    <phoneticPr fontId="18"/>
  </si>
  <si>
    <t>山下春香</t>
    <phoneticPr fontId="18"/>
  </si>
  <si>
    <t>小川礼子</t>
    <phoneticPr fontId="18"/>
  </si>
  <si>
    <t>山田里美</t>
    <phoneticPr fontId="18"/>
  </si>
  <si>
    <t>蛭田寿美江</t>
    <rPh sb="0" eb="5">
      <t>ヒルタコトブキミエ</t>
    </rPh>
    <phoneticPr fontId="17"/>
  </si>
  <si>
    <t>馬場紀子</t>
    <rPh sb="0" eb="2">
      <t>ババ</t>
    </rPh>
    <rPh sb="2" eb="4">
      <t>ノリコ</t>
    </rPh>
    <phoneticPr fontId="17"/>
  </si>
  <si>
    <t>川又桃子</t>
    <rPh sb="0" eb="2">
      <t>カワマタ</t>
    </rPh>
    <rPh sb="2" eb="4">
      <t>モモコ</t>
    </rPh>
    <phoneticPr fontId="17"/>
  </si>
  <si>
    <t>二木典子</t>
    <rPh sb="0" eb="2">
      <t>ニキ</t>
    </rPh>
    <rPh sb="2" eb="4">
      <t>ノリコ</t>
    </rPh>
    <phoneticPr fontId="0"/>
  </si>
  <si>
    <t>前川佳美</t>
    <rPh sb="0" eb="2">
      <t>マエカワ</t>
    </rPh>
    <rPh sb="2" eb="4">
      <t>ヨシミ</t>
    </rPh>
    <phoneticPr fontId="13"/>
  </si>
  <si>
    <t>久岡茉莉香</t>
    <rPh sb="0" eb="2">
      <t>ヒサオカ</t>
    </rPh>
    <phoneticPr fontId="20"/>
  </si>
  <si>
    <t>沼尾仙恵</t>
    <phoneticPr fontId="18"/>
  </si>
  <si>
    <t>遠藤智寛</t>
    <rPh sb="0" eb="2">
      <t>エンドウ</t>
    </rPh>
    <rPh sb="2" eb="3">
      <t>トモ</t>
    </rPh>
    <rPh sb="3" eb="4">
      <t>ヒロ</t>
    </rPh>
    <phoneticPr fontId="13"/>
  </si>
  <si>
    <t>青木紀樹</t>
    <phoneticPr fontId="18"/>
  </si>
  <si>
    <t>櫻庭純子</t>
    <phoneticPr fontId="18"/>
  </si>
  <si>
    <t>髙橋昌子</t>
    <rPh sb="0" eb="2">
      <t>タカハシ</t>
    </rPh>
    <rPh sb="2" eb="4">
      <t>マサコ</t>
    </rPh>
    <phoneticPr fontId="17"/>
  </si>
  <si>
    <t>吉野まゆみ</t>
    <rPh sb="0" eb="2">
      <t>ヨシノ</t>
    </rPh>
    <phoneticPr fontId="20"/>
  </si>
  <si>
    <t>加藤富貴子</t>
    <rPh sb="0" eb="2">
      <t>カトウ</t>
    </rPh>
    <rPh sb="2" eb="5">
      <t>フキコ</t>
    </rPh>
    <phoneticPr fontId="20"/>
  </si>
  <si>
    <t>塙雅子</t>
    <rPh sb="0" eb="1">
      <t>ハニワ</t>
    </rPh>
    <rPh sb="1" eb="3">
      <t>マサコ</t>
    </rPh>
    <phoneticPr fontId="20"/>
  </si>
  <si>
    <t>櫻井智子</t>
    <rPh sb="0" eb="2">
      <t>サクライ</t>
    </rPh>
    <rPh sb="2" eb="4">
      <t>トモコ</t>
    </rPh>
    <phoneticPr fontId="20"/>
  </si>
  <si>
    <t>奥野かよ</t>
    <rPh sb="0" eb="2">
      <t>オクノ</t>
    </rPh>
    <phoneticPr fontId="20"/>
  </si>
  <si>
    <t>田原佳江</t>
    <rPh sb="0" eb="2">
      <t>タハラ</t>
    </rPh>
    <rPh sb="2" eb="4">
      <t>ヨシエ</t>
    </rPh>
    <phoneticPr fontId="20"/>
  </si>
  <si>
    <t>野村恵</t>
    <rPh sb="0" eb="2">
      <t>ノムラ</t>
    </rPh>
    <rPh sb="2" eb="3">
      <t>メグミ</t>
    </rPh>
    <phoneticPr fontId="20"/>
  </si>
  <si>
    <t>近藤敬子</t>
    <rPh sb="0" eb="2">
      <t>コンドウ</t>
    </rPh>
    <phoneticPr fontId="20"/>
  </si>
  <si>
    <t>阿部祐香</t>
    <rPh sb="0" eb="2">
      <t>アベ</t>
    </rPh>
    <rPh sb="2" eb="3">
      <t>ユウ</t>
    </rPh>
    <rPh sb="3" eb="4">
      <t>カオル</t>
    </rPh>
    <phoneticPr fontId="13"/>
  </si>
  <si>
    <t>濱口梓乃</t>
  </si>
  <si>
    <t>新倉愛海</t>
    <rPh sb="0" eb="2">
      <t>ニイクラ</t>
    </rPh>
    <phoneticPr fontId="20"/>
  </si>
  <si>
    <t>植村恵美</t>
    <rPh sb="0" eb="2">
      <t>ウエムラ</t>
    </rPh>
    <rPh sb="2" eb="4">
      <t>エミ</t>
    </rPh>
    <phoneticPr fontId="13"/>
  </si>
  <si>
    <t>松田理沙</t>
    <rPh sb="0" eb="2">
      <t>マツダ</t>
    </rPh>
    <rPh sb="2" eb="4">
      <t>リサ</t>
    </rPh>
    <phoneticPr fontId="20"/>
  </si>
  <si>
    <t>篠崎奈々</t>
    <rPh sb="0" eb="2">
      <t>シノザキ</t>
    </rPh>
    <rPh sb="2" eb="4">
      <t>ナナ</t>
    </rPh>
    <phoneticPr fontId="13"/>
  </si>
  <si>
    <t>三浦久美子</t>
    <rPh sb="0" eb="2">
      <t>ミウラ</t>
    </rPh>
    <rPh sb="2" eb="5">
      <t>クミコ</t>
    </rPh>
    <phoneticPr fontId="20"/>
  </si>
  <si>
    <t>望月のりこ</t>
    <rPh sb="0" eb="2">
      <t>モチヅキ</t>
    </rPh>
    <phoneticPr fontId="20"/>
  </si>
  <si>
    <t>杉浦理香</t>
    <phoneticPr fontId="18"/>
  </si>
  <si>
    <t>平出美由紀</t>
    <phoneticPr fontId="18"/>
  </si>
  <si>
    <t>三上楓希子</t>
    <phoneticPr fontId="18"/>
  </si>
  <si>
    <t>荻野栞</t>
    <phoneticPr fontId="20"/>
  </si>
  <si>
    <t>斉田梢</t>
    <rPh sb="0" eb="2">
      <t>サイタ</t>
    </rPh>
    <rPh sb="2" eb="3">
      <t>コズエ</t>
    </rPh>
    <phoneticPr fontId="20"/>
  </si>
  <si>
    <t>関森愛美</t>
    <rPh sb="0" eb="2">
      <t>セキモリ</t>
    </rPh>
    <rPh sb="2" eb="4">
      <t>アイミ</t>
    </rPh>
    <phoneticPr fontId="17"/>
  </si>
  <si>
    <t>池野恵</t>
    <rPh sb="0" eb="2">
      <t>イケノ</t>
    </rPh>
    <rPh sb="2" eb="3">
      <t>メグミ</t>
    </rPh>
    <phoneticPr fontId="17"/>
  </si>
  <si>
    <t>西川薫</t>
    <rPh sb="0" eb="2">
      <t>ニシカワ</t>
    </rPh>
    <rPh sb="2" eb="3">
      <t>カオル</t>
    </rPh>
    <phoneticPr fontId="17"/>
  </si>
  <si>
    <t>濵本まり子</t>
    <phoneticPr fontId="18"/>
  </si>
  <si>
    <t>常松大介</t>
    <rPh sb="0" eb="2">
      <t>ツネマツ</t>
    </rPh>
    <rPh sb="2" eb="4">
      <t>ダイスケ</t>
    </rPh>
    <phoneticPr fontId="1"/>
  </si>
  <si>
    <t>本部　保育部</t>
    <rPh sb="0" eb="2">
      <t>ホンブ</t>
    </rPh>
    <rPh sb="3" eb="5">
      <t>ホイク</t>
    </rPh>
    <rPh sb="5" eb="6">
      <t>ブ</t>
    </rPh>
    <phoneticPr fontId="3"/>
  </si>
  <si>
    <t>部長</t>
    <rPh sb="0" eb="2">
      <t>ブチョウ</t>
    </rPh>
    <phoneticPr fontId="9"/>
  </si>
  <si>
    <t>中澤ゆう子</t>
    <rPh sb="0" eb="2">
      <t>ナカザワ</t>
    </rPh>
    <rPh sb="4" eb="5">
      <t>コ</t>
    </rPh>
    <phoneticPr fontId="1"/>
  </si>
  <si>
    <t>本部 総務部</t>
    <rPh sb="0" eb="2">
      <t>ホンブ</t>
    </rPh>
    <rPh sb="3" eb="5">
      <t>ソウム</t>
    </rPh>
    <rPh sb="5" eb="6">
      <t>ブ</t>
    </rPh>
    <phoneticPr fontId="3"/>
  </si>
  <si>
    <t>操木豊</t>
    <rPh sb="0" eb="2">
      <t>クリキ</t>
    </rPh>
    <rPh sb="2" eb="3">
      <t>ユタカ</t>
    </rPh>
    <phoneticPr fontId="1"/>
  </si>
  <si>
    <t>本部 理事長室</t>
    <rPh sb="0" eb="2">
      <t>ホンブ</t>
    </rPh>
    <rPh sb="3" eb="6">
      <t>リジチョウ</t>
    </rPh>
    <rPh sb="6" eb="7">
      <t>シツ</t>
    </rPh>
    <phoneticPr fontId="3"/>
  </si>
  <si>
    <t>理事長室長</t>
    <rPh sb="0" eb="3">
      <t>リジチョウ</t>
    </rPh>
    <rPh sb="3" eb="4">
      <t>シツ</t>
    </rPh>
    <rPh sb="4" eb="5">
      <t>チョウ</t>
    </rPh>
    <phoneticPr fontId="9"/>
  </si>
  <si>
    <t>本部 保育部 保育支援課</t>
    <rPh sb="0" eb="2">
      <t>ホンブ</t>
    </rPh>
    <rPh sb="3" eb="5">
      <t>ホイク</t>
    </rPh>
    <rPh sb="5" eb="6">
      <t>ブ</t>
    </rPh>
    <rPh sb="7" eb="9">
      <t>ホイク</t>
    </rPh>
    <rPh sb="9" eb="11">
      <t>シエン</t>
    </rPh>
    <rPh sb="11" eb="12">
      <t>カ</t>
    </rPh>
    <phoneticPr fontId="3"/>
  </si>
  <si>
    <t>副課長</t>
    <rPh sb="0" eb="3">
      <t>フクカチョウ</t>
    </rPh>
    <phoneticPr fontId="9"/>
  </si>
  <si>
    <t>北村美津子</t>
    <rPh sb="0" eb="2">
      <t>キタムラ</t>
    </rPh>
    <rPh sb="2" eb="5">
      <t>ミツコ</t>
    </rPh>
    <phoneticPr fontId="1"/>
  </si>
  <si>
    <t>本部 総務部 業務課</t>
    <rPh sb="0" eb="2">
      <t>ホンブ</t>
    </rPh>
    <rPh sb="3" eb="5">
      <t>ソウム</t>
    </rPh>
    <rPh sb="5" eb="6">
      <t>ブ</t>
    </rPh>
    <phoneticPr fontId="3"/>
  </si>
  <si>
    <t>常勤事務員</t>
    <rPh sb="0" eb="2">
      <t>ジョウキン</t>
    </rPh>
    <rPh sb="2" eb="5">
      <t>ジムイン</t>
    </rPh>
    <phoneticPr fontId="9"/>
  </si>
  <si>
    <t>本部 総務部 企画財政課</t>
    <rPh sb="0" eb="2">
      <t>ホンブ</t>
    </rPh>
    <rPh sb="3" eb="5">
      <t>ソウム</t>
    </rPh>
    <rPh sb="5" eb="6">
      <t>ブ</t>
    </rPh>
    <phoneticPr fontId="3"/>
  </si>
  <si>
    <t>及川七恵</t>
    <rPh sb="0" eb="2">
      <t>オイカワ</t>
    </rPh>
    <rPh sb="2" eb="4">
      <t>ナナエ</t>
    </rPh>
    <phoneticPr fontId="1"/>
  </si>
  <si>
    <t>常勤事務員</t>
    <rPh sb="2" eb="5">
      <t>ジムイン</t>
    </rPh>
    <phoneticPr fontId="3"/>
  </si>
  <si>
    <t>福司博美</t>
    <rPh sb="0" eb="1">
      <t>フク</t>
    </rPh>
    <rPh sb="1" eb="2">
      <t>シ</t>
    </rPh>
    <rPh sb="2" eb="4">
      <t>ヒロミ</t>
    </rPh>
    <phoneticPr fontId="1"/>
  </si>
  <si>
    <t>森下達也</t>
    <rPh sb="0" eb="2">
      <t>モリシタ</t>
    </rPh>
    <rPh sb="2" eb="4">
      <t>タツヤ</t>
    </rPh>
    <phoneticPr fontId="1"/>
  </si>
  <si>
    <t>指導職（主任）</t>
  </si>
  <si>
    <t>氏　　名</t>
    <rPh sb="0" eb="1">
      <t>シ</t>
    </rPh>
    <rPh sb="3" eb="4">
      <t>メイ</t>
    </rPh>
    <phoneticPr fontId="9"/>
  </si>
  <si>
    <t>勤務園</t>
    <rPh sb="0" eb="2">
      <t>キンム</t>
    </rPh>
    <rPh sb="2" eb="3">
      <t>エン</t>
    </rPh>
    <phoneticPr fontId="9"/>
  </si>
  <si>
    <t>職務</t>
    <rPh sb="0" eb="2">
      <t>ショクム</t>
    </rPh>
    <phoneticPr fontId="9"/>
  </si>
  <si>
    <t>担当</t>
    <rPh sb="0" eb="2">
      <t>タントウ</t>
    </rPh>
    <phoneticPr fontId="9"/>
  </si>
  <si>
    <t>勝見和美</t>
    <rPh sb="0" eb="2">
      <t>カツミ</t>
    </rPh>
    <rPh sb="2" eb="4">
      <t>カズミ</t>
    </rPh>
    <phoneticPr fontId="1"/>
  </si>
  <si>
    <t>飯島理恵</t>
    <rPh sb="0" eb="2">
      <t>イイジマ</t>
    </rPh>
    <rPh sb="2" eb="4">
      <t>リエ</t>
    </rPh>
    <phoneticPr fontId="1"/>
  </si>
  <si>
    <t>高柳智子</t>
    <rPh sb="0" eb="2">
      <t>タカヤナギ</t>
    </rPh>
    <rPh sb="2" eb="4">
      <t>トモコ</t>
    </rPh>
    <phoneticPr fontId="12"/>
  </si>
  <si>
    <t>下村夏海</t>
    <rPh sb="0" eb="2">
      <t>シモムラ</t>
    </rPh>
    <rPh sb="2" eb="3">
      <t>ナツ</t>
    </rPh>
    <rPh sb="3" eb="4">
      <t>ウミ</t>
    </rPh>
    <phoneticPr fontId="12"/>
  </si>
  <si>
    <t>小林恵梨香</t>
    <rPh sb="0" eb="2">
      <t>コバヤシ</t>
    </rPh>
    <rPh sb="2" eb="5">
      <t>エリカ</t>
    </rPh>
    <phoneticPr fontId="12"/>
  </si>
  <si>
    <t>上田愛子</t>
    <rPh sb="0" eb="2">
      <t>ウエダ</t>
    </rPh>
    <rPh sb="2" eb="4">
      <t>アイコ</t>
    </rPh>
    <phoneticPr fontId="21"/>
  </si>
  <si>
    <t>石神井公園こぐま保育園</t>
    <rPh sb="0" eb="5">
      <t>シャクジイコウエン</t>
    </rPh>
    <rPh sb="8" eb="11">
      <t>ホイクエン</t>
    </rPh>
    <phoneticPr fontId="9"/>
  </si>
  <si>
    <t>施設長</t>
    <rPh sb="0" eb="2">
      <t>シセツ</t>
    </rPh>
    <rPh sb="2" eb="3">
      <t>チョウ</t>
    </rPh>
    <phoneticPr fontId="9"/>
  </si>
  <si>
    <t>０歳児</t>
    <rPh sb="1" eb="3">
      <t>サイジ</t>
    </rPh>
    <phoneticPr fontId="1"/>
  </si>
  <si>
    <t>常勤保育士</t>
  </si>
  <si>
    <t>1歳児 クラスリーダー</t>
    <rPh sb="1" eb="3">
      <t>サイジ</t>
    </rPh>
    <phoneticPr fontId="1"/>
  </si>
  <si>
    <t>２歳児 クラスリーダー</t>
    <rPh sb="1" eb="3">
      <t>サイジ</t>
    </rPh>
    <phoneticPr fontId="1"/>
  </si>
  <si>
    <t>常勤保育士</t>
    <rPh sb="0" eb="2">
      <t>ジョウキン</t>
    </rPh>
    <rPh sb="2" eb="5">
      <t>ホイクシ</t>
    </rPh>
    <phoneticPr fontId="9"/>
  </si>
  <si>
    <t>1歳児</t>
    <rPh sb="1" eb="3">
      <t>サイジ</t>
    </rPh>
    <phoneticPr fontId="1"/>
  </si>
  <si>
    <t>石神井公園こぐま保育園</t>
    <rPh sb="0" eb="3">
      <t>シャクジイ</t>
    </rPh>
    <rPh sb="3" eb="5">
      <t>コウエン</t>
    </rPh>
    <rPh sb="8" eb="11">
      <t>ホイクエン</t>
    </rPh>
    <phoneticPr fontId="21"/>
  </si>
  <si>
    <t>常勤保育士</t>
    <rPh sb="0" eb="2">
      <t>ジョウキン</t>
    </rPh>
    <rPh sb="2" eb="5">
      <t>ホイクシ</t>
    </rPh>
    <phoneticPr fontId="21"/>
  </si>
  <si>
    <t>望月舞美</t>
    <rPh sb="0" eb="2">
      <t>モチヅキ</t>
    </rPh>
    <rPh sb="2" eb="3">
      <t>マイ</t>
    </rPh>
    <rPh sb="3" eb="4">
      <t>ミ</t>
    </rPh>
    <phoneticPr fontId="12"/>
  </si>
  <si>
    <t>門西彩夏</t>
    <rPh sb="0" eb="1">
      <t>モン</t>
    </rPh>
    <rPh sb="1" eb="2">
      <t>ザイ</t>
    </rPh>
    <rPh sb="2" eb="4">
      <t>アヤカ</t>
    </rPh>
    <phoneticPr fontId="12"/>
  </si>
  <si>
    <t>長田舞</t>
    <rPh sb="0" eb="2">
      <t>オサダ</t>
    </rPh>
    <rPh sb="2" eb="3">
      <t>マイ</t>
    </rPh>
    <phoneticPr fontId="12"/>
  </si>
  <si>
    <t>山下響子</t>
    <rPh sb="0" eb="2">
      <t>ヤマシタ</t>
    </rPh>
    <rPh sb="2" eb="4">
      <t>キョウコ</t>
    </rPh>
    <phoneticPr fontId="12"/>
  </si>
  <si>
    <t>森島海咲</t>
    <rPh sb="0" eb="2">
      <t>モリシマ</t>
    </rPh>
    <rPh sb="2" eb="3">
      <t>ウミ</t>
    </rPh>
    <rPh sb="3" eb="4">
      <t>サ</t>
    </rPh>
    <phoneticPr fontId="12"/>
  </si>
  <si>
    <t>柴垣瞳</t>
    <rPh sb="0" eb="2">
      <t>シバガキ</t>
    </rPh>
    <rPh sb="2" eb="3">
      <t>ヒトミ</t>
    </rPh>
    <phoneticPr fontId="1"/>
  </si>
  <si>
    <t>細川理帆</t>
    <rPh sb="0" eb="2">
      <t>ホソカワ</t>
    </rPh>
    <rPh sb="2" eb="4">
      <t>リホ</t>
    </rPh>
    <phoneticPr fontId="12"/>
  </si>
  <si>
    <t>三橋亜紀</t>
    <rPh sb="0" eb="2">
      <t>ミツハシ</t>
    </rPh>
    <rPh sb="2" eb="4">
      <t>アキ</t>
    </rPh>
    <phoneticPr fontId="12"/>
  </si>
  <si>
    <t>上井草保育園</t>
    <rPh sb="0" eb="3">
      <t>カミイグサ</t>
    </rPh>
    <rPh sb="3" eb="6">
      <t>ホイクエン</t>
    </rPh>
    <phoneticPr fontId="9"/>
  </si>
  <si>
    <t>常勤保育士</t>
    <rPh sb="0" eb="2">
      <t>ジョウキン</t>
    </rPh>
    <phoneticPr fontId="9"/>
  </si>
  <si>
    <t>2歳児クラス担任</t>
    <rPh sb="1" eb="3">
      <t>サイジ</t>
    </rPh>
    <rPh sb="6" eb="8">
      <t>タンニン</t>
    </rPh>
    <phoneticPr fontId="1"/>
  </si>
  <si>
    <t>0歳児クラス担任</t>
    <rPh sb="1" eb="3">
      <t>サイジ</t>
    </rPh>
    <rPh sb="6" eb="8">
      <t>タンニン</t>
    </rPh>
    <phoneticPr fontId="1"/>
  </si>
  <si>
    <t>3歳児クラスリーダー</t>
    <rPh sb="1" eb="3">
      <t>サイジ</t>
    </rPh>
    <phoneticPr fontId="1"/>
  </si>
  <si>
    <t>1歳児クラス担任</t>
    <rPh sb="1" eb="3">
      <t>サイジ</t>
    </rPh>
    <rPh sb="6" eb="8">
      <t>タンニン</t>
    </rPh>
    <phoneticPr fontId="1"/>
  </si>
  <si>
    <t>片岡佑介</t>
    <rPh sb="0" eb="2">
      <t>カタオカ</t>
    </rPh>
    <rPh sb="2" eb="4">
      <t>ユウスケ</t>
    </rPh>
    <phoneticPr fontId="1"/>
  </si>
  <si>
    <t>佐野美幸</t>
    <rPh sb="0" eb="2">
      <t>サノ</t>
    </rPh>
    <rPh sb="2" eb="4">
      <t>ミユキ</t>
    </rPh>
    <phoneticPr fontId="3"/>
  </si>
  <si>
    <t>関口清香</t>
    <rPh sb="0" eb="2">
      <t>セキグチ</t>
    </rPh>
    <rPh sb="2" eb="3">
      <t>キヨ</t>
    </rPh>
    <rPh sb="3" eb="4">
      <t>カ</t>
    </rPh>
    <phoneticPr fontId="3"/>
  </si>
  <si>
    <t>4歳児クラス担当</t>
    <rPh sb="1" eb="3">
      <t>サイジ</t>
    </rPh>
    <rPh sb="6" eb="8">
      <t>タントウ</t>
    </rPh>
    <phoneticPr fontId="1"/>
  </si>
  <si>
    <t>越後智江美</t>
    <rPh sb="0" eb="2">
      <t>エチゴ</t>
    </rPh>
    <rPh sb="2" eb="3">
      <t>チ</t>
    </rPh>
    <rPh sb="3" eb="5">
      <t>エミ</t>
    </rPh>
    <phoneticPr fontId="1"/>
  </si>
  <si>
    <t>中島千江美</t>
    <rPh sb="0" eb="2">
      <t>ナカジマ</t>
    </rPh>
    <rPh sb="2" eb="5">
      <t>チエミ</t>
    </rPh>
    <phoneticPr fontId="1"/>
  </si>
  <si>
    <t>三浦さと子</t>
    <rPh sb="0" eb="2">
      <t>ミウラ</t>
    </rPh>
    <rPh sb="4" eb="5">
      <t>コ</t>
    </rPh>
    <phoneticPr fontId="1"/>
  </si>
  <si>
    <t>佐藤栞</t>
    <rPh sb="0" eb="2">
      <t>サトウ</t>
    </rPh>
    <rPh sb="2" eb="3">
      <t>シオリ</t>
    </rPh>
    <phoneticPr fontId="1"/>
  </si>
  <si>
    <t>江頭亜実</t>
    <rPh sb="0" eb="2">
      <t>エトウ</t>
    </rPh>
    <rPh sb="2" eb="4">
      <t>アミ</t>
    </rPh>
    <phoneticPr fontId="1"/>
  </si>
  <si>
    <t>原田由利奈</t>
    <rPh sb="0" eb="2">
      <t>ハラダ</t>
    </rPh>
    <rPh sb="2" eb="3">
      <t>ユ</t>
    </rPh>
    <rPh sb="3" eb="4">
      <t>リ</t>
    </rPh>
    <rPh sb="4" eb="5">
      <t>ナ</t>
    </rPh>
    <phoneticPr fontId="1"/>
  </si>
  <si>
    <t>石塚裕利</t>
    <rPh sb="0" eb="2">
      <t>イシヅカ</t>
    </rPh>
    <rPh sb="2" eb="3">
      <t>ユウ</t>
    </rPh>
    <rPh sb="3" eb="4">
      <t>トシ</t>
    </rPh>
    <phoneticPr fontId="1"/>
  </si>
  <si>
    <t>田辺宏美</t>
    <rPh sb="0" eb="2">
      <t>タナベ</t>
    </rPh>
    <rPh sb="2" eb="4">
      <t>ヒロミ</t>
    </rPh>
    <phoneticPr fontId="1"/>
  </si>
  <si>
    <t>渡邉理恵</t>
    <rPh sb="0" eb="2">
      <t>ワタナベ</t>
    </rPh>
    <rPh sb="2" eb="4">
      <t>リエ</t>
    </rPh>
    <phoneticPr fontId="1"/>
  </si>
  <si>
    <t>鬼塚奈実</t>
    <rPh sb="0" eb="2">
      <t>オニヅカ</t>
    </rPh>
    <rPh sb="2" eb="4">
      <t>ナミ</t>
    </rPh>
    <phoneticPr fontId="1"/>
  </si>
  <si>
    <t>川元麻耶</t>
    <rPh sb="0" eb="2">
      <t>カワモト</t>
    </rPh>
    <rPh sb="2" eb="4">
      <t>マヤ</t>
    </rPh>
    <phoneticPr fontId="1"/>
  </si>
  <si>
    <t>安東和美</t>
    <rPh sb="0" eb="2">
      <t>アンドウ</t>
    </rPh>
    <rPh sb="2" eb="4">
      <t>カズミ</t>
    </rPh>
    <phoneticPr fontId="1"/>
  </si>
  <si>
    <t>安山菫</t>
    <rPh sb="0" eb="2">
      <t>ヤスヤマ</t>
    </rPh>
    <rPh sb="2" eb="3">
      <t>スミレ</t>
    </rPh>
    <phoneticPr fontId="1"/>
  </si>
  <si>
    <t>佐藤真帆</t>
    <rPh sb="0" eb="2">
      <t>サトウ</t>
    </rPh>
    <rPh sb="2" eb="4">
      <t>マホ</t>
    </rPh>
    <phoneticPr fontId="1"/>
  </si>
  <si>
    <t>黒川亜香里</t>
    <rPh sb="0" eb="2">
      <t>クロカワ</t>
    </rPh>
    <rPh sb="2" eb="3">
      <t>ア</t>
    </rPh>
    <rPh sb="3" eb="4">
      <t>カ</t>
    </rPh>
    <rPh sb="4" eb="5">
      <t>リ</t>
    </rPh>
    <phoneticPr fontId="1"/>
  </si>
  <si>
    <t>秋山蘭</t>
    <rPh sb="0" eb="2">
      <t>アキヤマ</t>
    </rPh>
    <rPh sb="2" eb="3">
      <t>ラン</t>
    </rPh>
    <phoneticPr fontId="1"/>
  </si>
  <si>
    <t>森龍哉</t>
    <rPh sb="0" eb="1">
      <t>モリ</t>
    </rPh>
    <rPh sb="1" eb="2">
      <t>リュウ</t>
    </rPh>
    <rPh sb="2" eb="3">
      <t>ヤ</t>
    </rPh>
    <phoneticPr fontId="1"/>
  </si>
  <si>
    <t>石原七海</t>
    <rPh sb="0" eb="2">
      <t>イシハラ</t>
    </rPh>
    <rPh sb="2" eb="4">
      <t>ナナミ</t>
    </rPh>
    <phoneticPr fontId="1"/>
  </si>
  <si>
    <t>森本沙斗美</t>
    <rPh sb="0" eb="2">
      <t>モリモト</t>
    </rPh>
    <rPh sb="2" eb="3">
      <t>サ</t>
    </rPh>
    <rPh sb="3" eb="4">
      <t>ト</t>
    </rPh>
    <rPh sb="4" eb="5">
      <t>ミ</t>
    </rPh>
    <phoneticPr fontId="1"/>
  </si>
  <si>
    <t>中村眞子</t>
    <rPh sb="0" eb="2">
      <t>ナカムラ</t>
    </rPh>
    <rPh sb="2" eb="4">
      <t>マコ</t>
    </rPh>
    <phoneticPr fontId="1"/>
  </si>
  <si>
    <t>小山稜也</t>
    <rPh sb="0" eb="2">
      <t>コヤマ</t>
    </rPh>
    <rPh sb="2" eb="3">
      <t>リョウ</t>
    </rPh>
    <rPh sb="3" eb="4">
      <t>ヤ</t>
    </rPh>
    <phoneticPr fontId="1"/>
  </si>
  <si>
    <t>野中彩奈</t>
    <rPh sb="0" eb="2">
      <t>ノナカ</t>
    </rPh>
    <rPh sb="2" eb="3">
      <t>アヤ</t>
    </rPh>
    <rPh sb="3" eb="4">
      <t>ナ</t>
    </rPh>
    <phoneticPr fontId="1"/>
  </si>
  <si>
    <t>大川和泉</t>
    <rPh sb="0" eb="2">
      <t>オオカワ</t>
    </rPh>
    <rPh sb="2" eb="4">
      <t>イズミ</t>
    </rPh>
    <phoneticPr fontId="1"/>
  </si>
  <si>
    <t>宮前おおぞら保育園</t>
    <rPh sb="0" eb="2">
      <t>ミヤマエ</t>
    </rPh>
    <rPh sb="6" eb="9">
      <t>ホイクエン</t>
    </rPh>
    <phoneticPr fontId="9"/>
  </si>
  <si>
    <t>施設長</t>
  </si>
  <si>
    <t>副施設長</t>
    <rPh sb="0" eb="1">
      <t>フク</t>
    </rPh>
    <rPh sb="1" eb="3">
      <t>シセツ</t>
    </rPh>
    <rPh sb="3" eb="4">
      <t>チョウ</t>
    </rPh>
    <phoneticPr fontId="9"/>
  </si>
  <si>
    <t>指導職（副主任）</t>
    <rPh sb="4" eb="5">
      <t>フク</t>
    </rPh>
    <phoneticPr fontId="9"/>
  </si>
  <si>
    <t>常勤管理栄養士</t>
    <rPh sb="2" eb="4">
      <t>カンリ</t>
    </rPh>
    <rPh sb="4" eb="7">
      <t>エイヨウシ</t>
    </rPh>
    <phoneticPr fontId="9"/>
  </si>
  <si>
    <t>常勤調理師</t>
    <rPh sb="2" eb="5">
      <t>チョウリシ</t>
    </rPh>
    <phoneticPr fontId="9"/>
  </si>
  <si>
    <t>指導職（副主任）</t>
  </si>
  <si>
    <t>フリ―</t>
  </si>
  <si>
    <t>1歳児担任 クラスリーダー</t>
  </si>
  <si>
    <t>3歳児担任 クラスリーダー</t>
    <rPh sb="1" eb="3">
      <t>サイジ</t>
    </rPh>
    <rPh sb="3" eb="5">
      <t>タンニン</t>
    </rPh>
    <phoneticPr fontId="1"/>
  </si>
  <si>
    <t>0歳児担任 クラスリーダー</t>
    <rPh sb="3" eb="5">
      <t>タンニン</t>
    </rPh>
    <phoneticPr fontId="1"/>
  </si>
  <si>
    <t>0歳児担任</t>
    <rPh sb="3" eb="5">
      <t>タンニン</t>
    </rPh>
    <phoneticPr fontId="1"/>
  </si>
  <si>
    <t>4歳児担任 クラスリーダー</t>
    <rPh sb="1" eb="3">
      <t>サイジ</t>
    </rPh>
    <rPh sb="3" eb="5">
      <t>タンニン</t>
    </rPh>
    <phoneticPr fontId="1"/>
  </si>
  <si>
    <t>5歳児担任 クラスリーダー</t>
    <rPh sb="1" eb="3">
      <t>サイジ</t>
    </rPh>
    <rPh sb="3" eb="5">
      <t>タンニン</t>
    </rPh>
    <phoneticPr fontId="1"/>
  </si>
  <si>
    <t>1歳児担任 クラスリーダー</t>
    <rPh sb="1" eb="3">
      <t>サイジ</t>
    </rPh>
    <rPh sb="3" eb="5">
      <t>タンニン</t>
    </rPh>
    <phoneticPr fontId="1"/>
  </si>
  <si>
    <t>2歳児担任 クラスリーダー</t>
    <rPh sb="1" eb="3">
      <t>サイジ</t>
    </rPh>
    <rPh sb="3" eb="5">
      <t>タンニン</t>
    </rPh>
    <phoneticPr fontId="1"/>
  </si>
  <si>
    <t>3歳児障害児担当</t>
    <rPh sb="1" eb="3">
      <t>サイジ</t>
    </rPh>
    <rPh sb="3" eb="6">
      <t>ショウガイジ</t>
    </rPh>
    <rPh sb="6" eb="8">
      <t>タントウ</t>
    </rPh>
    <phoneticPr fontId="1"/>
  </si>
  <si>
    <t>2歳児担任</t>
    <rPh sb="1" eb="3">
      <t>サイジ</t>
    </rPh>
    <rPh sb="3" eb="5">
      <t>タンニン</t>
    </rPh>
    <phoneticPr fontId="1"/>
  </si>
  <si>
    <t>1歳児担任</t>
    <rPh sb="1" eb="3">
      <t>サイジ</t>
    </rPh>
    <rPh sb="3" eb="5">
      <t>タンニン</t>
    </rPh>
    <phoneticPr fontId="1"/>
  </si>
  <si>
    <t>2歳児担任</t>
    <rPh sb="1" eb="2">
      <t>サイ</t>
    </rPh>
    <rPh sb="2" eb="3">
      <t>ジ</t>
    </rPh>
    <rPh sb="3" eb="5">
      <t>タンニン</t>
    </rPh>
    <phoneticPr fontId="1"/>
  </si>
  <si>
    <t>常勤看護師</t>
    <rPh sb="0" eb="2">
      <t>ジョウキン</t>
    </rPh>
    <rPh sb="2" eb="5">
      <t>カンゴシ</t>
    </rPh>
    <phoneticPr fontId="9"/>
  </si>
  <si>
    <t>岸田幸格</t>
    <rPh sb="0" eb="2">
      <t>キシダ</t>
    </rPh>
    <rPh sb="2" eb="3">
      <t>ユキ</t>
    </rPh>
    <rPh sb="3" eb="4">
      <t>カク</t>
    </rPh>
    <phoneticPr fontId="1"/>
  </si>
  <si>
    <t>千葉みどり</t>
    <rPh sb="0" eb="2">
      <t>チバ</t>
    </rPh>
    <phoneticPr fontId="1"/>
  </si>
  <si>
    <t>二木典子</t>
    <rPh sb="0" eb="2">
      <t>ニキ</t>
    </rPh>
    <rPh sb="2" eb="4">
      <t>ノリコ</t>
    </rPh>
    <phoneticPr fontId="1"/>
  </si>
  <si>
    <t>前川佳美</t>
    <rPh sb="0" eb="2">
      <t>マエカワ</t>
    </rPh>
    <rPh sb="2" eb="4">
      <t>ヨシミ</t>
    </rPh>
    <phoneticPr fontId="1"/>
  </si>
  <si>
    <t>久岡茉莉香</t>
    <rPh sb="0" eb="2">
      <t>ヒサオカ</t>
    </rPh>
    <rPh sb="2" eb="4">
      <t>マリ</t>
    </rPh>
    <rPh sb="4" eb="5">
      <t>カ</t>
    </rPh>
    <phoneticPr fontId="1"/>
  </si>
  <si>
    <t>沼尾仙恵</t>
    <rPh sb="0" eb="2">
      <t>ヌマオ</t>
    </rPh>
    <rPh sb="2" eb="3">
      <t>セン</t>
    </rPh>
    <rPh sb="3" eb="4">
      <t>エ</t>
    </rPh>
    <phoneticPr fontId="12"/>
  </si>
  <si>
    <t>遠藤智寛</t>
    <rPh sb="0" eb="2">
      <t>エンドウ</t>
    </rPh>
    <rPh sb="2" eb="3">
      <t>トモ</t>
    </rPh>
    <rPh sb="3" eb="4">
      <t>ヒロ</t>
    </rPh>
    <phoneticPr fontId="12"/>
  </si>
  <si>
    <t>青木紀樹</t>
    <rPh sb="0" eb="2">
      <t>アオキ</t>
    </rPh>
    <rPh sb="2" eb="3">
      <t>キ</t>
    </rPh>
    <rPh sb="3" eb="4">
      <t>キ</t>
    </rPh>
    <phoneticPr fontId="12"/>
  </si>
  <si>
    <t>小山貴佳</t>
    <rPh sb="0" eb="2">
      <t>オヤマ</t>
    </rPh>
    <rPh sb="2" eb="3">
      <t>タカ</t>
    </rPh>
    <rPh sb="3" eb="4">
      <t>ヨシ</t>
    </rPh>
    <phoneticPr fontId="12"/>
  </si>
  <si>
    <t>福西桃子</t>
    <rPh sb="0" eb="2">
      <t>フクニシ</t>
    </rPh>
    <rPh sb="2" eb="4">
      <t>モモコ</t>
    </rPh>
    <phoneticPr fontId="1"/>
  </si>
  <si>
    <t>白井久仁</t>
    <rPh sb="0" eb="2">
      <t>シライ</t>
    </rPh>
    <rPh sb="2" eb="3">
      <t>ヒサ</t>
    </rPh>
    <rPh sb="3" eb="4">
      <t>ジン</t>
    </rPh>
    <phoneticPr fontId="12"/>
  </si>
  <si>
    <t>石井卓弥</t>
    <rPh sb="0" eb="2">
      <t>イシイ</t>
    </rPh>
    <rPh sb="2" eb="4">
      <t>タクヤ</t>
    </rPh>
    <phoneticPr fontId="1"/>
  </si>
  <si>
    <t>大場朋子</t>
    <rPh sb="0" eb="2">
      <t>オオバ</t>
    </rPh>
    <rPh sb="2" eb="4">
      <t>トモコ</t>
    </rPh>
    <phoneticPr fontId="1"/>
  </si>
  <si>
    <t>大神田育子</t>
    <rPh sb="0" eb="3">
      <t>オオカンダ</t>
    </rPh>
    <rPh sb="3" eb="5">
      <t>イクコ</t>
    </rPh>
    <phoneticPr fontId="12"/>
  </si>
  <si>
    <t>櫻庭純子</t>
    <rPh sb="0" eb="2">
      <t>サクラバ</t>
    </rPh>
    <rPh sb="2" eb="4">
      <t>ジュンコ</t>
    </rPh>
    <phoneticPr fontId="1"/>
  </si>
  <si>
    <t>古里麻里</t>
    <rPh sb="0" eb="2">
      <t>フルサト</t>
    </rPh>
    <rPh sb="2" eb="4">
      <t>マリ</t>
    </rPh>
    <phoneticPr fontId="1"/>
  </si>
  <si>
    <t>生田侑子</t>
    <rPh sb="0" eb="2">
      <t>イクタ</t>
    </rPh>
    <rPh sb="2" eb="4">
      <t>ユキコ</t>
    </rPh>
    <phoneticPr fontId="1"/>
  </si>
  <si>
    <t>武田美咲</t>
    <rPh sb="0" eb="2">
      <t>タケダ</t>
    </rPh>
    <rPh sb="2" eb="4">
      <t>ミサキ</t>
    </rPh>
    <phoneticPr fontId="12"/>
  </si>
  <si>
    <t>輿石健児</t>
    <rPh sb="0" eb="2">
      <t>コシイシ</t>
    </rPh>
    <rPh sb="2" eb="4">
      <t>ケンジ</t>
    </rPh>
    <phoneticPr fontId="1"/>
  </si>
  <si>
    <t>髙橋昌子</t>
    <rPh sb="0" eb="2">
      <t>タカハシ</t>
    </rPh>
    <rPh sb="2" eb="4">
      <t>マサコ</t>
    </rPh>
    <phoneticPr fontId="1"/>
  </si>
  <si>
    <t>福谷恵梨</t>
    <rPh sb="0" eb="2">
      <t>フクタニ</t>
    </rPh>
    <rPh sb="2" eb="4">
      <t>エリ</t>
    </rPh>
    <phoneticPr fontId="12"/>
  </si>
  <si>
    <t>南晃子</t>
    <rPh sb="0" eb="1">
      <t>ミナミ</t>
    </rPh>
    <rPh sb="1" eb="3">
      <t>アキコ</t>
    </rPh>
    <phoneticPr fontId="12"/>
  </si>
  <si>
    <t>水上留奈</t>
    <rPh sb="0" eb="2">
      <t>ミズカミ</t>
    </rPh>
    <rPh sb="2" eb="4">
      <t>ルナ</t>
    </rPh>
    <phoneticPr fontId="3"/>
  </si>
  <si>
    <t>志村梨奈</t>
    <rPh sb="0" eb="2">
      <t>シムラ</t>
    </rPh>
    <rPh sb="2" eb="4">
      <t>リナ</t>
    </rPh>
    <phoneticPr fontId="3"/>
  </si>
  <si>
    <t>前田温友</t>
    <rPh sb="0" eb="2">
      <t>マエダ</t>
    </rPh>
    <rPh sb="2" eb="3">
      <t>オン</t>
    </rPh>
    <rPh sb="3" eb="4">
      <t>トモ</t>
    </rPh>
    <phoneticPr fontId="3"/>
  </si>
  <si>
    <t>藤野京太</t>
    <rPh sb="0" eb="2">
      <t>フジノ</t>
    </rPh>
    <rPh sb="2" eb="4">
      <t>キョウタ</t>
    </rPh>
    <phoneticPr fontId="1"/>
  </si>
  <si>
    <t>練馬区立南大泉保育園</t>
    <rPh sb="0" eb="4">
      <t>ネリマクリツ</t>
    </rPh>
    <rPh sb="4" eb="7">
      <t>ミナミオオイズミ</t>
    </rPh>
    <rPh sb="7" eb="10">
      <t>ホイクエン</t>
    </rPh>
    <phoneticPr fontId="9"/>
  </si>
  <si>
    <t>施設長</t>
    <rPh sb="0" eb="3">
      <t>シセツチョウ</t>
    </rPh>
    <phoneticPr fontId="9"/>
  </si>
  <si>
    <t>施設整備責任者</t>
    <rPh sb="0" eb="2">
      <t>シセツ</t>
    </rPh>
    <rPh sb="2" eb="4">
      <t>セイビ</t>
    </rPh>
    <rPh sb="4" eb="6">
      <t>セキニン</t>
    </rPh>
    <rPh sb="6" eb="7">
      <t>シャ</t>
    </rPh>
    <phoneticPr fontId="1"/>
  </si>
  <si>
    <t>常勤看護師</t>
    <rPh sb="0" eb="2">
      <t>ジョウキン</t>
    </rPh>
    <phoneticPr fontId="9"/>
  </si>
  <si>
    <t>常勤管理栄養士</t>
    <rPh sb="0" eb="2">
      <t>ジョウキン</t>
    </rPh>
    <rPh sb="2" eb="4">
      <t>カンリ</t>
    </rPh>
    <rPh sb="4" eb="7">
      <t>エイヨウシ</t>
    </rPh>
    <phoneticPr fontId="9"/>
  </si>
  <si>
    <t>常勤栄養士</t>
  </si>
  <si>
    <t>常勤調理師</t>
  </si>
  <si>
    <t>常勤用務員</t>
    <rPh sb="2" eb="5">
      <t>ヨウムイン</t>
    </rPh>
    <phoneticPr fontId="3"/>
  </si>
  <si>
    <t>4歳児リーダー</t>
    <rPh sb="1" eb="3">
      <t>サイジ</t>
    </rPh>
    <phoneticPr fontId="1"/>
  </si>
  <si>
    <t>0歳児リーダー</t>
    <rPh sb="1" eb="3">
      <t>サイジ</t>
    </rPh>
    <phoneticPr fontId="1"/>
  </si>
  <si>
    <t>3歳児リーダー</t>
    <rPh sb="1" eb="3">
      <t>サイジ</t>
    </rPh>
    <phoneticPr fontId="1"/>
  </si>
  <si>
    <t>0歳児担任</t>
    <rPh sb="1" eb="3">
      <t>サイジ</t>
    </rPh>
    <rPh sb="3" eb="5">
      <t>タンニン</t>
    </rPh>
    <phoneticPr fontId="1"/>
  </si>
  <si>
    <t>4歳児担任</t>
    <rPh sb="1" eb="3">
      <t>サイジ</t>
    </rPh>
    <rPh sb="3" eb="5">
      <t>タンニン</t>
    </rPh>
    <phoneticPr fontId="1"/>
  </si>
  <si>
    <t>2歳児リーダー</t>
    <rPh sb="1" eb="3">
      <t>サイジ</t>
    </rPh>
    <phoneticPr fontId="1"/>
  </si>
  <si>
    <t>1歳児リーダー</t>
    <rPh sb="1" eb="3">
      <t>サイジ</t>
    </rPh>
    <phoneticPr fontId="1"/>
  </si>
  <si>
    <t>5歳児リーダー</t>
    <rPh sb="1" eb="3">
      <t>サイジ</t>
    </rPh>
    <phoneticPr fontId="1"/>
  </si>
  <si>
    <t>5歳児担任</t>
    <rPh sb="1" eb="3">
      <t>サイジ</t>
    </rPh>
    <rPh sb="3" eb="5">
      <t>タンニン</t>
    </rPh>
    <phoneticPr fontId="1"/>
  </si>
  <si>
    <t>3歳児担任</t>
    <rPh sb="1" eb="3">
      <t>サイジ</t>
    </rPh>
    <rPh sb="3" eb="5">
      <t>タンニン</t>
    </rPh>
    <phoneticPr fontId="1"/>
  </si>
  <si>
    <t>平間正人</t>
    <rPh sb="0" eb="2">
      <t>ヒラマ</t>
    </rPh>
    <rPh sb="2" eb="4">
      <t>マサト</t>
    </rPh>
    <phoneticPr fontId="1"/>
  </si>
  <si>
    <t>落合誠一郎</t>
    <rPh sb="0" eb="2">
      <t>オチアイ</t>
    </rPh>
    <rPh sb="2" eb="5">
      <t>セイイチロウ</t>
    </rPh>
    <phoneticPr fontId="12"/>
  </si>
  <si>
    <t>笛木光枝</t>
    <rPh sb="0" eb="2">
      <t>フエキ</t>
    </rPh>
    <rPh sb="2" eb="4">
      <t>ミツエ</t>
    </rPh>
    <phoneticPr fontId="1"/>
  </si>
  <si>
    <t>和久井千尋</t>
    <rPh sb="0" eb="3">
      <t>ワクイ</t>
    </rPh>
    <rPh sb="3" eb="5">
      <t>チズ</t>
    </rPh>
    <phoneticPr fontId="1"/>
  </si>
  <si>
    <t>大野一美</t>
    <rPh sb="0" eb="2">
      <t>オオノ</t>
    </rPh>
    <rPh sb="2" eb="3">
      <t>イチ</t>
    </rPh>
    <rPh sb="3" eb="4">
      <t>ミ</t>
    </rPh>
    <phoneticPr fontId="1"/>
  </si>
  <si>
    <t>須永直道</t>
    <rPh sb="0" eb="2">
      <t>スナガ</t>
    </rPh>
    <rPh sb="2" eb="4">
      <t>ナオミチ</t>
    </rPh>
    <phoneticPr fontId="12"/>
  </si>
  <si>
    <t>小野清人</t>
    <rPh sb="0" eb="2">
      <t>オノ</t>
    </rPh>
    <rPh sb="2" eb="4">
      <t>キヨヒト</t>
    </rPh>
    <phoneticPr fontId="12"/>
  </si>
  <si>
    <t>佐藤愛</t>
    <rPh sb="0" eb="2">
      <t>サトウ</t>
    </rPh>
    <rPh sb="2" eb="3">
      <t>アイ</t>
    </rPh>
    <phoneticPr fontId="1"/>
  </si>
  <si>
    <t>森裕子</t>
    <rPh sb="0" eb="1">
      <t>モリ</t>
    </rPh>
    <rPh sb="1" eb="3">
      <t>ユウコ</t>
    </rPh>
    <phoneticPr fontId="1"/>
  </si>
  <si>
    <t>韓成喜</t>
    <rPh sb="0" eb="1">
      <t>カン</t>
    </rPh>
    <rPh sb="1" eb="2">
      <t>ナ</t>
    </rPh>
    <rPh sb="2" eb="3">
      <t>キ</t>
    </rPh>
    <phoneticPr fontId="1"/>
  </si>
  <si>
    <t>長谷川祐子</t>
    <rPh sb="0" eb="3">
      <t>ハセガワ</t>
    </rPh>
    <rPh sb="3" eb="5">
      <t>ユウコ</t>
    </rPh>
    <phoneticPr fontId="1"/>
  </si>
  <si>
    <t>木村友美</t>
    <rPh sb="0" eb="2">
      <t>キムラ</t>
    </rPh>
    <rPh sb="2" eb="4">
      <t>トモミ</t>
    </rPh>
    <phoneticPr fontId="1"/>
  </si>
  <si>
    <t>亀井恵美子</t>
    <rPh sb="0" eb="2">
      <t>カメイ</t>
    </rPh>
    <rPh sb="2" eb="5">
      <t>エミコ</t>
    </rPh>
    <phoneticPr fontId="12"/>
  </si>
  <si>
    <t>菅原悠</t>
    <rPh sb="0" eb="2">
      <t>スガワラ</t>
    </rPh>
    <rPh sb="2" eb="3">
      <t>ユウ</t>
    </rPh>
    <phoneticPr fontId="1"/>
  </si>
  <si>
    <t>加藤一美</t>
    <rPh sb="0" eb="2">
      <t>カトウ</t>
    </rPh>
    <rPh sb="2" eb="4">
      <t>カズミ</t>
    </rPh>
    <phoneticPr fontId="1"/>
  </si>
  <si>
    <t>松野真美</t>
    <rPh sb="0" eb="2">
      <t>マツノ</t>
    </rPh>
    <rPh sb="2" eb="4">
      <t>マミ</t>
    </rPh>
    <phoneticPr fontId="1"/>
  </si>
  <si>
    <t>内田晶子</t>
    <rPh sb="2" eb="4">
      <t>アキコ</t>
    </rPh>
    <phoneticPr fontId="12"/>
  </si>
  <si>
    <t>石井はるか</t>
    <rPh sb="0" eb="2">
      <t>イシイ</t>
    </rPh>
    <phoneticPr fontId="12"/>
  </si>
  <si>
    <t>山下春香</t>
    <rPh sb="0" eb="2">
      <t>ヤマシタ</t>
    </rPh>
    <rPh sb="2" eb="3">
      <t>ハル</t>
    </rPh>
    <rPh sb="3" eb="4">
      <t>カオ</t>
    </rPh>
    <phoneticPr fontId="1"/>
  </si>
  <si>
    <t>織田千遥</t>
    <rPh sb="0" eb="2">
      <t>オダ</t>
    </rPh>
    <rPh sb="2" eb="3">
      <t>チ</t>
    </rPh>
    <rPh sb="3" eb="4">
      <t>ハル</t>
    </rPh>
    <phoneticPr fontId="12"/>
  </si>
  <si>
    <t>長村直美</t>
    <rPh sb="0" eb="2">
      <t>オサムラ</t>
    </rPh>
    <rPh sb="2" eb="4">
      <t>ナオミ</t>
    </rPh>
    <phoneticPr fontId="1"/>
  </si>
  <si>
    <t>橘田瑞希</t>
    <rPh sb="0" eb="2">
      <t>キッタ</t>
    </rPh>
    <rPh sb="2" eb="4">
      <t>ミズキ</t>
    </rPh>
    <phoneticPr fontId="3"/>
  </si>
  <si>
    <t>阿部春姫</t>
    <rPh sb="0" eb="2">
      <t>アベ</t>
    </rPh>
    <rPh sb="2" eb="4">
      <t>ハルヒ</t>
    </rPh>
    <phoneticPr fontId="1"/>
  </si>
  <si>
    <t>浅川優樹</t>
    <rPh sb="0" eb="2">
      <t>アサカワ</t>
    </rPh>
    <rPh sb="2" eb="4">
      <t>マサキ</t>
    </rPh>
    <phoneticPr fontId="1"/>
  </si>
  <si>
    <t>伊藤しげみ</t>
    <rPh sb="0" eb="2">
      <t>イトウ</t>
    </rPh>
    <phoneticPr fontId="12"/>
  </si>
  <si>
    <t>森本照代</t>
    <rPh sb="0" eb="2">
      <t>モリモト</t>
    </rPh>
    <rPh sb="2" eb="4">
      <t>テルヨ</t>
    </rPh>
    <phoneticPr fontId="12"/>
  </si>
  <si>
    <t>練馬区立光が丘保育園</t>
    <rPh sb="0" eb="4">
      <t>ネリマクリツ</t>
    </rPh>
    <rPh sb="4" eb="5">
      <t>ヒカリ</t>
    </rPh>
    <rPh sb="6" eb="7">
      <t>オカ</t>
    </rPh>
    <rPh sb="7" eb="10">
      <t>ホイクエン</t>
    </rPh>
    <phoneticPr fontId="9"/>
  </si>
  <si>
    <t>常勤調理師</t>
    <rPh sb="0" eb="2">
      <t>ジョウキン</t>
    </rPh>
    <rPh sb="2" eb="5">
      <t>チョウリシ</t>
    </rPh>
    <phoneticPr fontId="9"/>
  </si>
  <si>
    <t>指導職（主任）</t>
    <rPh sb="0" eb="3">
      <t>シドウショク</t>
    </rPh>
    <rPh sb="4" eb="6">
      <t>シュニン</t>
    </rPh>
    <phoneticPr fontId="3"/>
  </si>
  <si>
    <t>用務担当</t>
    <rPh sb="0" eb="2">
      <t>ヨウム</t>
    </rPh>
    <rPh sb="2" eb="4">
      <t>タントウ</t>
    </rPh>
    <phoneticPr fontId="1"/>
  </si>
  <si>
    <t>指導職（副主任）</t>
    <rPh sb="0" eb="3">
      <t>シドウショク</t>
    </rPh>
    <rPh sb="4" eb="5">
      <t>フク</t>
    </rPh>
    <rPh sb="5" eb="7">
      <t>シュニン</t>
    </rPh>
    <phoneticPr fontId="3"/>
  </si>
  <si>
    <t>3歳児クラス クラスリーダー</t>
    <rPh sb="1" eb="3">
      <t>サイジ</t>
    </rPh>
    <phoneticPr fontId="1"/>
  </si>
  <si>
    <t>1歳児クラス担当</t>
    <rPh sb="1" eb="3">
      <t>サイジ</t>
    </rPh>
    <rPh sb="6" eb="8">
      <t>タントウ</t>
    </rPh>
    <phoneticPr fontId="1"/>
  </si>
  <si>
    <t>4歳児クラス  クラスリーダー</t>
    <rPh sb="1" eb="3">
      <t>サイジ</t>
    </rPh>
    <phoneticPr fontId="1"/>
  </si>
  <si>
    <t>1歳児クラス クラスリーダー</t>
    <rPh sb="1" eb="3">
      <t>サイジ</t>
    </rPh>
    <phoneticPr fontId="1"/>
  </si>
  <si>
    <t>2歳児クラス担当・フリー</t>
    <rPh sb="1" eb="3">
      <t>サイジ</t>
    </rPh>
    <rPh sb="6" eb="8">
      <t>タントウ</t>
    </rPh>
    <phoneticPr fontId="1"/>
  </si>
  <si>
    <t>5歳児クラス担当</t>
    <rPh sb="1" eb="3">
      <t>サイジ</t>
    </rPh>
    <rPh sb="6" eb="8">
      <t>タントウ</t>
    </rPh>
    <phoneticPr fontId="1"/>
  </si>
  <si>
    <t>5歳児クラス クラスリーダー</t>
    <rPh sb="1" eb="3">
      <t>サイジ</t>
    </rPh>
    <phoneticPr fontId="1"/>
  </si>
  <si>
    <t>2歳児クラス クラスリーダー</t>
    <rPh sb="1" eb="3">
      <t>サイジ</t>
    </rPh>
    <phoneticPr fontId="1"/>
  </si>
  <si>
    <t>0歳児クラス クラスリーダー</t>
    <rPh sb="1" eb="3">
      <t>サイジ</t>
    </rPh>
    <phoneticPr fontId="1"/>
  </si>
  <si>
    <t>3歳児クラス担当</t>
    <rPh sb="1" eb="3">
      <t>サイジ</t>
    </rPh>
    <rPh sb="6" eb="8">
      <t>タントウ</t>
    </rPh>
    <phoneticPr fontId="1"/>
  </si>
  <si>
    <t>0歳児クラス担当</t>
    <rPh sb="1" eb="3">
      <t>サイジ</t>
    </rPh>
    <rPh sb="6" eb="8">
      <t>タントウ</t>
    </rPh>
    <phoneticPr fontId="1"/>
  </si>
  <si>
    <t>2歳児クラス担当</t>
    <rPh sb="1" eb="3">
      <t>サイジ</t>
    </rPh>
    <rPh sb="6" eb="8">
      <t>タントウ</t>
    </rPh>
    <phoneticPr fontId="1"/>
  </si>
  <si>
    <t>練馬区立光が丘保育園</t>
    <rPh sb="0" eb="4">
      <t>ネリマクリツ</t>
    </rPh>
    <rPh sb="4" eb="5">
      <t>ヒカリ</t>
    </rPh>
    <rPh sb="6" eb="10">
      <t>オカホイクエン</t>
    </rPh>
    <phoneticPr fontId="17"/>
  </si>
  <si>
    <t>常勤看護師</t>
    <rPh sb="0" eb="2">
      <t>ジョウキン</t>
    </rPh>
    <rPh sb="2" eb="5">
      <t>カンゴシ</t>
    </rPh>
    <phoneticPr fontId="17"/>
  </si>
  <si>
    <t>滝口幸一</t>
    <rPh sb="0" eb="2">
      <t>タキグチ</t>
    </rPh>
    <rPh sb="2" eb="4">
      <t>コウイチ</t>
    </rPh>
    <phoneticPr fontId="1"/>
  </si>
  <si>
    <t>坂田恵美子</t>
    <rPh sb="0" eb="2">
      <t>サカタ</t>
    </rPh>
    <rPh sb="2" eb="5">
      <t>エミコ</t>
    </rPh>
    <phoneticPr fontId="1"/>
  </si>
  <si>
    <t>清水信子</t>
    <rPh sb="0" eb="2">
      <t>シミズ</t>
    </rPh>
    <rPh sb="2" eb="4">
      <t>ノブコ</t>
    </rPh>
    <phoneticPr fontId="1"/>
  </si>
  <si>
    <t>矢澤糸乃</t>
    <rPh sb="0" eb="2">
      <t>ヤザワ</t>
    </rPh>
    <rPh sb="2" eb="3">
      <t>イト</t>
    </rPh>
    <rPh sb="3" eb="4">
      <t>ノ</t>
    </rPh>
    <phoneticPr fontId="12"/>
  </si>
  <si>
    <t>宮城裕子</t>
    <rPh sb="0" eb="2">
      <t>ミヤギ</t>
    </rPh>
    <rPh sb="2" eb="4">
      <t>ユウコ</t>
    </rPh>
    <phoneticPr fontId="1"/>
  </si>
  <si>
    <t>松平純子</t>
    <rPh sb="0" eb="2">
      <t>マツダイラ</t>
    </rPh>
    <rPh sb="2" eb="4">
      <t>スミコ</t>
    </rPh>
    <phoneticPr fontId="1"/>
  </si>
  <si>
    <t>成瀬汐莉</t>
    <rPh sb="0" eb="2">
      <t>ナルセ</t>
    </rPh>
    <rPh sb="2" eb="4">
      <t>シオリ</t>
    </rPh>
    <phoneticPr fontId="12"/>
  </si>
  <si>
    <t>田中大貴</t>
    <rPh sb="0" eb="2">
      <t>タナカ</t>
    </rPh>
    <rPh sb="2" eb="3">
      <t>ダイ</t>
    </rPh>
    <rPh sb="3" eb="4">
      <t>キ</t>
    </rPh>
    <phoneticPr fontId="1"/>
  </si>
  <si>
    <t>渡辺沙央里</t>
    <rPh sb="0" eb="2">
      <t>ワタナベ</t>
    </rPh>
    <rPh sb="2" eb="3">
      <t>サ</t>
    </rPh>
    <rPh sb="3" eb="4">
      <t>オウ</t>
    </rPh>
    <rPh sb="4" eb="5">
      <t>リ</t>
    </rPh>
    <phoneticPr fontId="1"/>
  </si>
  <si>
    <t>小林敦美</t>
    <rPh sb="0" eb="2">
      <t>コバヤシ</t>
    </rPh>
    <phoneticPr fontId="12"/>
  </si>
  <si>
    <t>梅津友美</t>
    <rPh sb="0" eb="2">
      <t>ウメヅ</t>
    </rPh>
    <rPh sb="2" eb="4">
      <t>トモミ</t>
    </rPh>
    <phoneticPr fontId="1"/>
  </si>
  <si>
    <t>小島明香里</t>
    <rPh sb="0" eb="2">
      <t>コジマ</t>
    </rPh>
    <rPh sb="2" eb="3">
      <t>メイ</t>
    </rPh>
    <rPh sb="3" eb="4">
      <t>カ</t>
    </rPh>
    <rPh sb="4" eb="5">
      <t>リ</t>
    </rPh>
    <phoneticPr fontId="1"/>
  </si>
  <si>
    <t>宮守敏美</t>
    <rPh sb="0" eb="2">
      <t>ミヤモリ</t>
    </rPh>
    <rPh sb="2" eb="4">
      <t>トシミ</t>
    </rPh>
    <phoneticPr fontId="1"/>
  </si>
  <si>
    <t>安原綾乃</t>
    <rPh sb="0" eb="2">
      <t>ヤスハラ</t>
    </rPh>
    <rPh sb="2" eb="4">
      <t>アヤノ</t>
    </rPh>
    <phoneticPr fontId="1"/>
  </si>
  <si>
    <t>岩田瑠璃</t>
    <rPh sb="0" eb="2">
      <t>イワタ</t>
    </rPh>
    <rPh sb="2" eb="4">
      <t>ルリ</t>
    </rPh>
    <phoneticPr fontId="12"/>
  </si>
  <si>
    <t>樋口順子</t>
    <rPh sb="0" eb="2">
      <t>ヒグチ</t>
    </rPh>
    <rPh sb="2" eb="4">
      <t>ジュンコ</t>
    </rPh>
    <phoneticPr fontId="12"/>
  </si>
  <si>
    <t>大柴美沙貴</t>
    <rPh sb="0" eb="2">
      <t>オオシバ</t>
    </rPh>
    <rPh sb="2" eb="3">
      <t>ミ</t>
    </rPh>
    <rPh sb="3" eb="4">
      <t>サ</t>
    </rPh>
    <rPh sb="4" eb="5">
      <t>キ</t>
    </rPh>
    <phoneticPr fontId="1"/>
  </si>
  <si>
    <t>望月和</t>
    <rPh sb="2" eb="3">
      <t>ワ</t>
    </rPh>
    <phoneticPr fontId="1"/>
  </si>
  <si>
    <t>高西梨紗</t>
    <rPh sb="0" eb="2">
      <t>タカニシ</t>
    </rPh>
    <rPh sb="2" eb="4">
      <t>リサ</t>
    </rPh>
    <phoneticPr fontId="12"/>
  </si>
  <si>
    <t>安島歩</t>
    <rPh sb="0" eb="2">
      <t>アジマ</t>
    </rPh>
    <rPh sb="2" eb="3">
      <t>アユミ</t>
    </rPh>
    <phoneticPr fontId="12"/>
  </si>
  <si>
    <t>石井杏実</t>
    <rPh sb="0" eb="2">
      <t>イシイ</t>
    </rPh>
    <rPh sb="2" eb="3">
      <t>アン</t>
    </rPh>
    <rPh sb="3" eb="4">
      <t>ミ</t>
    </rPh>
    <phoneticPr fontId="12"/>
  </si>
  <si>
    <t>波多野萌</t>
    <rPh sb="0" eb="3">
      <t>ハタノ</t>
    </rPh>
    <rPh sb="3" eb="4">
      <t>モエ</t>
    </rPh>
    <phoneticPr fontId="1"/>
  </si>
  <si>
    <t>瀬尾明日香</t>
    <rPh sb="0" eb="2">
      <t>セオ</t>
    </rPh>
    <rPh sb="2" eb="5">
      <t>アスカ</t>
    </rPh>
    <phoneticPr fontId="3"/>
  </si>
  <si>
    <t>加藤綾子</t>
    <rPh sb="0" eb="2">
      <t>カトウ</t>
    </rPh>
    <rPh sb="2" eb="4">
      <t>アヤコ</t>
    </rPh>
    <phoneticPr fontId="12"/>
  </si>
  <si>
    <t>渡辺麗雪</t>
    <rPh sb="0" eb="2">
      <t>ワタナベ</t>
    </rPh>
    <rPh sb="2" eb="3">
      <t>レイ</t>
    </rPh>
    <rPh sb="3" eb="4">
      <t>ユキ</t>
    </rPh>
    <phoneticPr fontId="12"/>
  </si>
  <si>
    <t>河野達也</t>
    <rPh sb="0" eb="2">
      <t>コウノ</t>
    </rPh>
    <rPh sb="2" eb="4">
      <t>タツヤ</t>
    </rPh>
    <phoneticPr fontId="3"/>
  </si>
  <si>
    <t>富士本保育園</t>
    <rPh sb="0" eb="3">
      <t>フジモト</t>
    </rPh>
    <rPh sb="3" eb="6">
      <t>ホイクエン</t>
    </rPh>
    <phoneticPr fontId="9"/>
  </si>
  <si>
    <t>5歳児クラス（リーダー）副主任</t>
    <rPh sb="1" eb="3">
      <t>サイジ</t>
    </rPh>
    <rPh sb="12" eb="15">
      <t>フクシュニン</t>
    </rPh>
    <phoneticPr fontId="1"/>
  </si>
  <si>
    <t>3歳児クラス（リーダー）副主任</t>
    <rPh sb="1" eb="3">
      <t>サイジ</t>
    </rPh>
    <rPh sb="12" eb="15">
      <t>フクシュニン</t>
    </rPh>
    <phoneticPr fontId="1"/>
  </si>
  <si>
    <t>2歳児クラス</t>
    <rPh sb="1" eb="3">
      <t>サイジ</t>
    </rPh>
    <phoneticPr fontId="1"/>
  </si>
  <si>
    <t>0歳児クラス</t>
    <rPh sb="1" eb="3">
      <t>サイジ</t>
    </rPh>
    <phoneticPr fontId="1"/>
  </si>
  <si>
    <t>0歳児クラス（リーダー）</t>
    <rPh sb="1" eb="3">
      <t>サイジ</t>
    </rPh>
    <phoneticPr fontId="1"/>
  </si>
  <si>
    <t>1歳児クラス</t>
    <rPh sb="1" eb="3">
      <t>サイジ</t>
    </rPh>
    <phoneticPr fontId="1"/>
  </si>
  <si>
    <t>1歳児クラス（リーダー）</t>
    <rPh sb="1" eb="3">
      <t>サイジ</t>
    </rPh>
    <phoneticPr fontId="1"/>
  </si>
  <si>
    <t>2歳児クラス（リーダー）</t>
    <rPh sb="1" eb="3">
      <t>サイジ</t>
    </rPh>
    <phoneticPr fontId="1"/>
  </si>
  <si>
    <t>4歳児クラス（リーダー）</t>
    <rPh sb="1" eb="3">
      <t>サイジ</t>
    </rPh>
    <phoneticPr fontId="1"/>
  </si>
  <si>
    <t>4歳児クラス</t>
    <rPh sb="1" eb="3">
      <t>サイジ</t>
    </rPh>
    <phoneticPr fontId="1"/>
  </si>
  <si>
    <t>5歳児クラス</t>
    <rPh sb="1" eb="3">
      <t>サイジ</t>
    </rPh>
    <phoneticPr fontId="1"/>
  </si>
  <si>
    <t>3歳児クラス</t>
    <rPh sb="1" eb="3">
      <t>サイジ</t>
    </rPh>
    <phoneticPr fontId="1"/>
  </si>
  <si>
    <t>大石雅一</t>
    <rPh sb="0" eb="2">
      <t>オオイシ</t>
    </rPh>
    <rPh sb="2" eb="4">
      <t>マサカズ</t>
    </rPh>
    <phoneticPr fontId="1"/>
  </si>
  <si>
    <t>杉山亜佑美</t>
    <rPh sb="0" eb="2">
      <t>スギヤマ</t>
    </rPh>
    <rPh sb="2" eb="3">
      <t>ア</t>
    </rPh>
    <rPh sb="3" eb="4">
      <t>ユウ</t>
    </rPh>
    <rPh sb="4" eb="5">
      <t>ミ</t>
    </rPh>
    <phoneticPr fontId="12"/>
  </si>
  <si>
    <t>佐原真己子</t>
    <rPh sb="0" eb="2">
      <t>サハラ</t>
    </rPh>
    <rPh sb="2" eb="3">
      <t>マ</t>
    </rPh>
    <rPh sb="3" eb="4">
      <t>キ</t>
    </rPh>
    <rPh sb="4" eb="5">
      <t>コ</t>
    </rPh>
    <phoneticPr fontId="12"/>
  </si>
  <si>
    <t>熊谷竹美</t>
    <rPh sb="0" eb="2">
      <t>クマガイ</t>
    </rPh>
    <rPh sb="2" eb="4">
      <t>タケミ</t>
    </rPh>
    <phoneticPr fontId="1"/>
  </si>
  <si>
    <t>松林真穂</t>
    <rPh sb="0" eb="2">
      <t>マツバヤシ</t>
    </rPh>
    <rPh sb="2" eb="4">
      <t>マホ</t>
    </rPh>
    <phoneticPr fontId="1"/>
  </si>
  <si>
    <t>常勤管理栄養士</t>
    <rPh sb="2" eb="4">
      <t>カンリ</t>
    </rPh>
    <phoneticPr fontId="9"/>
  </si>
  <si>
    <t>中山美香</t>
    <rPh sb="0" eb="2">
      <t>ナカヤマ</t>
    </rPh>
    <rPh sb="2" eb="4">
      <t>ミカ</t>
    </rPh>
    <phoneticPr fontId="1"/>
  </si>
  <si>
    <t>佐藤由依</t>
    <rPh sb="0" eb="2">
      <t>サトウ</t>
    </rPh>
    <rPh sb="2" eb="4">
      <t>ユイ</t>
    </rPh>
    <phoneticPr fontId="1"/>
  </si>
  <si>
    <t>髙木てるみ</t>
    <rPh sb="0" eb="2">
      <t>タカギ</t>
    </rPh>
    <phoneticPr fontId="1"/>
  </si>
  <si>
    <t>十亀香奈</t>
    <rPh sb="0" eb="2">
      <t>ソガメ</t>
    </rPh>
    <rPh sb="2" eb="3">
      <t>カオリ</t>
    </rPh>
    <rPh sb="3" eb="4">
      <t>ナ</t>
    </rPh>
    <phoneticPr fontId="12"/>
  </si>
  <si>
    <t>富澤富士美</t>
    <rPh sb="0" eb="2">
      <t>トミザワ</t>
    </rPh>
    <rPh sb="2" eb="4">
      <t>フジ</t>
    </rPh>
    <rPh sb="4" eb="5">
      <t>ミ</t>
    </rPh>
    <phoneticPr fontId="1"/>
  </si>
  <si>
    <t>長小田絵梨</t>
    <rPh sb="0" eb="3">
      <t>ナガオダ</t>
    </rPh>
    <rPh sb="3" eb="5">
      <t>エリ</t>
    </rPh>
    <phoneticPr fontId="12"/>
  </si>
  <si>
    <t>染谷悦子</t>
    <rPh sb="0" eb="2">
      <t>ソメヤ</t>
    </rPh>
    <rPh sb="2" eb="4">
      <t>エツコ</t>
    </rPh>
    <phoneticPr fontId="1"/>
  </si>
  <si>
    <t>村田静香</t>
    <rPh sb="0" eb="2">
      <t>ムラタ</t>
    </rPh>
    <rPh sb="2" eb="4">
      <t>シズカ</t>
    </rPh>
    <phoneticPr fontId="1"/>
  </si>
  <si>
    <t>山本友里奈</t>
    <rPh sb="0" eb="2">
      <t>ヤマモト</t>
    </rPh>
    <rPh sb="2" eb="3">
      <t>ユウ</t>
    </rPh>
    <rPh sb="3" eb="4">
      <t>リ</t>
    </rPh>
    <rPh sb="4" eb="5">
      <t>ナ</t>
    </rPh>
    <phoneticPr fontId="12"/>
  </si>
  <si>
    <t>姜成美</t>
    <rPh sb="0" eb="1">
      <t>カン</t>
    </rPh>
    <rPh sb="1" eb="3">
      <t>ナルミ</t>
    </rPh>
    <phoneticPr fontId="1"/>
  </si>
  <si>
    <t>澤野香住</t>
    <rPh sb="0" eb="2">
      <t>サワノ</t>
    </rPh>
    <rPh sb="2" eb="3">
      <t>カ</t>
    </rPh>
    <rPh sb="3" eb="4">
      <t>スミ</t>
    </rPh>
    <phoneticPr fontId="12"/>
  </si>
  <si>
    <t>澁谷萌</t>
    <rPh sb="0" eb="2">
      <t>シブヤ</t>
    </rPh>
    <rPh sb="2" eb="3">
      <t>モエ</t>
    </rPh>
    <phoneticPr fontId="1"/>
  </si>
  <si>
    <t>星村愛梨</t>
    <rPh sb="0" eb="2">
      <t>ホシムラ</t>
    </rPh>
    <rPh sb="2" eb="3">
      <t>アイ</t>
    </rPh>
    <rPh sb="3" eb="4">
      <t>リ</t>
    </rPh>
    <phoneticPr fontId="1"/>
  </si>
  <si>
    <t>穐山翔太</t>
    <rPh sb="0" eb="2">
      <t>アキヤマ</t>
    </rPh>
    <rPh sb="2" eb="4">
      <t>ショウタ</t>
    </rPh>
    <phoneticPr fontId="1"/>
  </si>
  <si>
    <t>佐野耀太</t>
    <rPh sb="0" eb="2">
      <t>サノ</t>
    </rPh>
    <rPh sb="2" eb="3">
      <t>ヨウ</t>
    </rPh>
    <rPh sb="3" eb="4">
      <t>タ</t>
    </rPh>
    <phoneticPr fontId="12"/>
  </si>
  <si>
    <t>唐澤美優</t>
    <rPh sb="0" eb="2">
      <t>カラサワ</t>
    </rPh>
    <rPh sb="2" eb="3">
      <t>ミ</t>
    </rPh>
    <rPh sb="3" eb="4">
      <t>ユウ</t>
    </rPh>
    <phoneticPr fontId="1"/>
  </si>
  <si>
    <t>日下志穂</t>
    <rPh sb="0" eb="2">
      <t>クサカ</t>
    </rPh>
    <rPh sb="2" eb="4">
      <t>シホ</t>
    </rPh>
    <phoneticPr fontId="12"/>
  </si>
  <si>
    <t>木戸菜穂子</t>
    <rPh sb="0" eb="2">
      <t>キド</t>
    </rPh>
    <rPh sb="2" eb="5">
      <t>ナホコ</t>
    </rPh>
    <phoneticPr fontId="12"/>
  </si>
  <si>
    <t>秋山瑞姫</t>
    <rPh sb="0" eb="2">
      <t>アキヤマ</t>
    </rPh>
    <rPh sb="2" eb="3">
      <t>ズイ</t>
    </rPh>
    <rPh sb="3" eb="4">
      <t>ヒメ</t>
    </rPh>
    <phoneticPr fontId="12"/>
  </si>
  <si>
    <t>中山丈夫</t>
    <rPh sb="0" eb="2">
      <t>ナカヤマ</t>
    </rPh>
    <rPh sb="2" eb="4">
      <t>タケオ</t>
    </rPh>
    <phoneticPr fontId="12"/>
  </si>
  <si>
    <t>本菜摘</t>
    <rPh sb="0" eb="1">
      <t>モト</t>
    </rPh>
    <rPh sb="1" eb="3">
      <t>ナツミ</t>
    </rPh>
    <phoneticPr fontId="12"/>
  </si>
  <si>
    <t>0歳児担任クラスリーダー</t>
    <rPh sb="1" eb="3">
      <t>サイジ</t>
    </rPh>
    <rPh sb="3" eb="5">
      <t>タンニン</t>
    </rPh>
    <phoneticPr fontId="3"/>
  </si>
  <si>
    <t>3歳児担任クラスリーダー</t>
    <rPh sb="1" eb="3">
      <t>サイジ</t>
    </rPh>
    <rPh sb="3" eb="5">
      <t>タンニン</t>
    </rPh>
    <phoneticPr fontId="3"/>
  </si>
  <si>
    <t>1歳児担任クラスリーダー</t>
    <rPh sb="1" eb="3">
      <t>サイジ</t>
    </rPh>
    <rPh sb="3" eb="5">
      <t>タンニン</t>
    </rPh>
    <phoneticPr fontId="1"/>
  </si>
  <si>
    <t>2歳児担任クラスリーダー</t>
    <rPh sb="1" eb="3">
      <t>サイジ</t>
    </rPh>
    <rPh sb="3" eb="5">
      <t>タンニン</t>
    </rPh>
    <phoneticPr fontId="1"/>
  </si>
  <si>
    <t>5歳児担任クラスリーダー</t>
    <rPh sb="1" eb="3">
      <t>サイジ</t>
    </rPh>
    <rPh sb="3" eb="5">
      <t>タンニン</t>
    </rPh>
    <phoneticPr fontId="1"/>
  </si>
  <si>
    <t>4歳児担任クラスリーダー</t>
    <rPh sb="1" eb="3">
      <t>サイジ</t>
    </rPh>
    <rPh sb="3" eb="5">
      <t>タンニン</t>
    </rPh>
    <phoneticPr fontId="1"/>
  </si>
  <si>
    <t>1歳児担任</t>
    <rPh sb="1" eb="5">
      <t>サイジタンニン</t>
    </rPh>
    <phoneticPr fontId="1"/>
  </si>
  <si>
    <t>常勤調理員</t>
    <rPh sb="2" eb="5">
      <t>チョウリイン</t>
    </rPh>
    <phoneticPr fontId="3"/>
  </si>
  <si>
    <t>常勤保育士</t>
    <rPh sb="2" eb="5">
      <t>ホイクシ</t>
    </rPh>
    <phoneticPr fontId="3"/>
  </si>
  <si>
    <t>田原佳江</t>
    <rPh sb="0" eb="2">
      <t>タハラ</t>
    </rPh>
    <rPh sb="2" eb="4">
      <t>ヨシエ</t>
    </rPh>
    <phoneticPr fontId="1"/>
  </si>
  <si>
    <t>杉浦理香</t>
    <rPh sb="0" eb="2">
      <t>スギウラ</t>
    </rPh>
    <rPh sb="2" eb="4">
      <t>リカ</t>
    </rPh>
    <phoneticPr fontId="1"/>
  </si>
  <si>
    <t>菅野智美</t>
    <rPh sb="0" eb="2">
      <t>カンノ</t>
    </rPh>
    <rPh sb="2" eb="4">
      <t>トモミ</t>
    </rPh>
    <phoneticPr fontId="1"/>
  </si>
  <si>
    <t>小松香澄</t>
    <rPh sb="0" eb="2">
      <t>コマツ</t>
    </rPh>
    <rPh sb="2" eb="4">
      <t>カスミ</t>
    </rPh>
    <phoneticPr fontId="1"/>
  </si>
  <si>
    <t>安澤美貴</t>
    <rPh sb="0" eb="2">
      <t>アンザワ</t>
    </rPh>
    <rPh sb="2" eb="4">
      <t>ミキ</t>
    </rPh>
    <phoneticPr fontId="12"/>
  </si>
  <si>
    <t>野村恵</t>
    <rPh sb="0" eb="2">
      <t>ノムラ</t>
    </rPh>
    <rPh sb="2" eb="3">
      <t>メグミ</t>
    </rPh>
    <phoneticPr fontId="1"/>
  </si>
  <si>
    <t>奥山朋美</t>
    <rPh sb="0" eb="2">
      <t>オクヤマ</t>
    </rPh>
    <rPh sb="2" eb="4">
      <t>トモミ</t>
    </rPh>
    <phoneticPr fontId="1"/>
  </si>
  <si>
    <t>近藤敬子</t>
    <rPh sb="0" eb="2">
      <t>コンドウ</t>
    </rPh>
    <rPh sb="2" eb="4">
      <t>ケイコ</t>
    </rPh>
    <phoneticPr fontId="1"/>
  </si>
  <si>
    <t>平出美由紀</t>
    <rPh sb="0" eb="2">
      <t>ヒライデ</t>
    </rPh>
    <rPh sb="2" eb="5">
      <t>ミユキ</t>
    </rPh>
    <phoneticPr fontId="1"/>
  </si>
  <si>
    <t>能登谷雅子</t>
    <rPh sb="0" eb="3">
      <t>ノトヤ</t>
    </rPh>
    <rPh sb="3" eb="5">
      <t>マサコ</t>
    </rPh>
    <phoneticPr fontId="1"/>
  </si>
  <si>
    <t>佐藤佐知子</t>
    <rPh sb="0" eb="2">
      <t>サトウ</t>
    </rPh>
    <rPh sb="2" eb="5">
      <t>サチコ</t>
    </rPh>
    <phoneticPr fontId="1"/>
  </si>
  <si>
    <t>阿部祐香</t>
    <rPh sb="0" eb="2">
      <t>アベ</t>
    </rPh>
    <rPh sb="2" eb="3">
      <t>ユウ</t>
    </rPh>
    <rPh sb="3" eb="4">
      <t>カ</t>
    </rPh>
    <phoneticPr fontId="12"/>
  </si>
  <si>
    <t>山川光流</t>
    <rPh sb="0" eb="2">
      <t>ヤマカワ</t>
    </rPh>
    <rPh sb="2" eb="3">
      <t>ミツ</t>
    </rPh>
    <rPh sb="3" eb="4">
      <t>ル</t>
    </rPh>
    <phoneticPr fontId="1"/>
  </si>
  <si>
    <t>新倉愛海</t>
    <rPh sb="0" eb="2">
      <t>ニイクラ</t>
    </rPh>
    <rPh sb="2" eb="3">
      <t>アイ</t>
    </rPh>
    <rPh sb="3" eb="4">
      <t>ウミ</t>
    </rPh>
    <phoneticPr fontId="3"/>
  </si>
  <si>
    <t>植村恵美</t>
    <rPh sb="0" eb="2">
      <t>ウエムラ</t>
    </rPh>
    <rPh sb="2" eb="3">
      <t>メグミ</t>
    </rPh>
    <rPh sb="3" eb="4">
      <t>ミ</t>
    </rPh>
    <phoneticPr fontId="12"/>
  </si>
  <si>
    <t>松田理沙</t>
    <rPh sb="0" eb="2">
      <t>マツダ</t>
    </rPh>
    <rPh sb="2" eb="4">
      <t>リサ</t>
    </rPh>
    <phoneticPr fontId="1"/>
  </si>
  <si>
    <t>篠崎奈々</t>
    <rPh sb="0" eb="2">
      <t>シノザキ</t>
    </rPh>
    <rPh sb="2" eb="4">
      <t>ナナ</t>
    </rPh>
    <phoneticPr fontId="3"/>
  </si>
  <si>
    <t>篠塚摩耶</t>
    <rPh sb="0" eb="2">
      <t>シノヅカ</t>
    </rPh>
    <rPh sb="2" eb="4">
      <t>マヤ</t>
    </rPh>
    <phoneticPr fontId="12"/>
  </si>
  <si>
    <t>村澤沙耶佳</t>
    <rPh sb="0" eb="2">
      <t>ムラサワ</t>
    </rPh>
    <rPh sb="2" eb="3">
      <t>サ</t>
    </rPh>
    <rPh sb="3" eb="4">
      <t>ヤ</t>
    </rPh>
    <rPh sb="4" eb="5">
      <t>カ</t>
    </rPh>
    <phoneticPr fontId="12"/>
  </si>
  <si>
    <t>五十嵐美穂</t>
    <rPh sb="0" eb="3">
      <t>イガラシ</t>
    </rPh>
    <rPh sb="3" eb="5">
      <t>ミホ</t>
    </rPh>
    <phoneticPr fontId="12"/>
  </si>
  <si>
    <t>福永桃乃</t>
    <rPh sb="0" eb="2">
      <t>フクナガ</t>
    </rPh>
    <rPh sb="2" eb="3">
      <t>モモ</t>
    </rPh>
    <rPh sb="3" eb="4">
      <t>ノ</t>
    </rPh>
    <phoneticPr fontId="12"/>
  </si>
  <si>
    <t>国立ひまわり保育園</t>
    <rPh sb="0" eb="2">
      <t>クニタチ</t>
    </rPh>
    <rPh sb="6" eb="9">
      <t>ホイクエン</t>
    </rPh>
    <phoneticPr fontId="9"/>
  </si>
  <si>
    <t>常勤栄養士</t>
    <rPh sb="2" eb="4">
      <t>エイヨウ</t>
    </rPh>
    <phoneticPr fontId="9"/>
  </si>
  <si>
    <t>3歳児加配担当</t>
    <rPh sb="1" eb="3">
      <t>サイジ</t>
    </rPh>
    <rPh sb="3" eb="5">
      <t>カハイ</t>
    </rPh>
    <rPh sb="5" eb="7">
      <t>タントウ</t>
    </rPh>
    <phoneticPr fontId="1"/>
  </si>
  <si>
    <t>一時保育室担任</t>
    <rPh sb="0" eb="2">
      <t>イチジ</t>
    </rPh>
    <rPh sb="2" eb="5">
      <t>ホイクシツ</t>
    </rPh>
    <rPh sb="5" eb="7">
      <t>タンニン</t>
    </rPh>
    <phoneticPr fontId="1"/>
  </si>
  <si>
    <t>0歳児担任・クラスリーダー</t>
    <rPh sb="1" eb="3">
      <t>サイジ</t>
    </rPh>
    <rPh sb="3" eb="5">
      <t>タンニン</t>
    </rPh>
    <phoneticPr fontId="1"/>
  </si>
  <si>
    <t>1歳児担任・クラスリーダー</t>
    <rPh sb="1" eb="3">
      <t>サイジ</t>
    </rPh>
    <rPh sb="3" eb="5">
      <t>タンニン</t>
    </rPh>
    <phoneticPr fontId="1"/>
  </si>
  <si>
    <t>4歳児加配担当</t>
    <rPh sb="1" eb="3">
      <t>サイジ</t>
    </rPh>
    <rPh sb="3" eb="5">
      <t>カハイ</t>
    </rPh>
    <rPh sb="5" eb="7">
      <t>タントウ</t>
    </rPh>
    <phoneticPr fontId="1"/>
  </si>
  <si>
    <t>4歳児担任・クラスリーダー</t>
    <rPh sb="1" eb="3">
      <t>サイジ</t>
    </rPh>
    <rPh sb="3" eb="5">
      <t>タンニン</t>
    </rPh>
    <phoneticPr fontId="1"/>
  </si>
  <si>
    <t>2歳児担任・クラスリーダー</t>
    <rPh sb="1" eb="3">
      <t>サイジ</t>
    </rPh>
    <rPh sb="3" eb="5">
      <t>タンニン</t>
    </rPh>
    <phoneticPr fontId="1"/>
  </si>
  <si>
    <t>3歳児担任・クラスリーダー</t>
    <rPh sb="1" eb="3">
      <t>サイジ</t>
    </rPh>
    <rPh sb="3" eb="5">
      <t>タンニン</t>
    </rPh>
    <phoneticPr fontId="1"/>
  </si>
  <si>
    <t>5歳児担任・クラスリーダー</t>
    <rPh sb="1" eb="3">
      <t>サイジ</t>
    </rPh>
    <rPh sb="3" eb="5">
      <t>タンニン</t>
    </rPh>
    <phoneticPr fontId="1"/>
  </si>
  <si>
    <t>山本菜穂子</t>
    <rPh sb="0" eb="2">
      <t>ヤマモト</t>
    </rPh>
    <rPh sb="2" eb="5">
      <t>ナホコ</t>
    </rPh>
    <phoneticPr fontId="1"/>
  </si>
  <si>
    <t>奥村利恵</t>
    <rPh sb="0" eb="2">
      <t>オクムラ</t>
    </rPh>
    <rPh sb="2" eb="4">
      <t>リエ</t>
    </rPh>
    <phoneticPr fontId="1"/>
  </si>
  <si>
    <t>本谷友里</t>
    <rPh sb="0" eb="2">
      <t>ホンヤ</t>
    </rPh>
    <rPh sb="2" eb="4">
      <t>ユリ</t>
    </rPh>
    <phoneticPr fontId="1"/>
  </si>
  <si>
    <t>中村瑠美子</t>
    <rPh sb="0" eb="2">
      <t>ナカムラ</t>
    </rPh>
    <rPh sb="2" eb="5">
      <t>ルミコ</t>
    </rPh>
    <phoneticPr fontId="1"/>
  </si>
  <si>
    <t>持田聡子</t>
    <rPh sb="0" eb="2">
      <t>モチダ</t>
    </rPh>
    <rPh sb="2" eb="4">
      <t>サトコ</t>
    </rPh>
    <phoneticPr fontId="1"/>
  </si>
  <si>
    <t>日浦陽子</t>
    <rPh sb="0" eb="2">
      <t>ヒウラ</t>
    </rPh>
    <rPh sb="2" eb="4">
      <t>ヨウコ</t>
    </rPh>
    <phoneticPr fontId="1"/>
  </si>
  <si>
    <t>小田亜紀</t>
    <rPh sb="0" eb="2">
      <t>オダ</t>
    </rPh>
    <rPh sb="2" eb="4">
      <t>アキ</t>
    </rPh>
    <phoneticPr fontId="1"/>
  </si>
  <si>
    <t>久米文</t>
    <rPh sb="0" eb="2">
      <t>クメ</t>
    </rPh>
    <rPh sb="2" eb="3">
      <t>フミ</t>
    </rPh>
    <phoneticPr fontId="1"/>
  </si>
  <si>
    <t>盛重浩美</t>
    <rPh sb="0" eb="2">
      <t>モリシゲ</t>
    </rPh>
    <rPh sb="2" eb="4">
      <t>ヒロミ</t>
    </rPh>
    <phoneticPr fontId="1"/>
  </si>
  <si>
    <t>元木純菜</t>
    <rPh sb="0" eb="2">
      <t>モトキ</t>
    </rPh>
    <rPh sb="2" eb="3">
      <t>ジュン</t>
    </rPh>
    <rPh sb="3" eb="4">
      <t>ナ</t>
    </rPh>
    <phoneticPr fontId="1"/>
  </si>
  <si>
    <t>藤原佑里</t>
    <rPh sb="0" eb="2">
      <t>フジワラ</t>
    </rPh>
    <rPh sb="2" eb="3">
      <t>ユウ</t>
    </rPh>
    <rPh sb="3" eb="4">
      <t>リ</t>
    </rPh>
    <phoneticPr fontId="1"/>
  </si>
  <si>
    <t>榎園彩</t>
    <rPh sb="0" eb="2">
      <t>エノキゾノ</t>
    </rPh>
    <rPh sb="2" eb="3">
      <t>アヤ</t>
    </rPh>
    <phoneticPr fontId="1"/>
  </si>
  <si>
    <t>小菅ひとみ</t>
    <rPh sb="0" eb="2">
      <t>コスゲ</t>
    </rPh>
    <phoneticPr fontId="1"/>
  </si>
  <si>
    <t>望月舞</t>
    <rPh sb="0" eb="2">
      <t>モチヅキ</t>
    </rPh>
    <rPh sb="2" eb="3">
      <t>マイ</t>
    </rPh>
    <phoneticPr fontId="12"/>
  </si>
  <si>
    <t>石川裕子</t>
    <rPh sb="0" eb="2">
      <t>イシカワ</t>
    </rPh>
    <rPh sb="2" eb="4">
      <t>ユウコ</t>
    </rPh>
    <phoneticPr fontId="1"/>
  </si>
  <si>
    <t>徳重楓</t>
    <rPh sb="0" eb="2">
      <t>トクシゲ</t>
    </rPh>
    <rPh sb="2" eb="3">
      <t>カエデ</t>
    </rPh>
    <phoneticPr fontId="12"/>
  </si>
  <si>
    <t>小林円香</t>
    <rPh sb="0" eb="2">
      <t>コバヤシ</t>
    </rPh>
    <rPh sb="2" eb="3">
      <t>マドカ</t>
    </rPh>
    <rPh sb="3" eb="4">
      <t>カ</t>
    </rPh>
    <phoneticPr fontId="1"/>
  </si>
  <si>
    <t>松信杏奈</t>
    <rPh sb="0" eb="2">
      <t>マツノブ</t>
    </rPh>
    <rPh sb="2" eb="4">
      <t>アンナ</t>
    </rPh>
    <phoneticPr fontId="1"/>
  </si>
  <si>
    <t>常勤栄養士</t>
    <rPh sb="0" eb="2">
      <t>ジョウキン</t>
    </rPh>
    <rPh sb="2" eb="5">
      <t>エイヨウシ</t>
    </rPh>
    <phoneticPr fontId="3"/>
  </si>
  <si>
    <t>常勤調理師</t>
    <rPh sb="0" eb="2">
      <t>ジョウキン</t>
    </rPh>
    <rPh sb="2" eb="5">
      <t>チョウリシ</t>
    </rPh>
    <phoneticPr fontId="3"/>
  </si>
  <si>
    <t>1歳児クラスリーダー</t>
    <rPh sb="1" eb="3">
      <t>サイジ</t>
    </rPh>
    <phoneticPr fontId="1"/>
  </si>
  <si>
    <t>0歳児クラスリーダー</t>
    <rPh sb="1" eb="3">
      <t>サイジ</t>
    </rPh>
    <phoneticPr fontId="1"/>
  </si>
  <si>
    <t>2歳児クラスリーダー</t>
    <rPh sb="1" eb="3">
      <t>サイジ</t>
    </rPh>
    <phoneticPr fontId="1"/>
  </si>
  <si>
    <t>0歳児クラス担任</t>
    <rPh sb="1" eb="3">
      <t>サイジ</t>
    </rPh>
    <rPh sb="6" eb="8">
      <t>タンニン</t>
    </rPh>
    <phoneticPr fontId="3"/>
  </si>
  <si>
    <t>松崎郁子</t>
    <rPh sb="0" eb="2">
      <t>マツサキ</t>
    </rPh>
    <rPh sb="2" eb="4">
      <t>イクコ</t>
    </rPh>
    <phoneticPr fontId="1"/>
  </si>
  <si>
    <t>清水鏡</t>
    <rPh sb="0" eb="2">
      <t>シミズ</t>
    </rPh>
    <rPh sb="2" eb="3">
      <t>キョウ</t>
    </rPh>
    <phoneticPr fontId="12"/>
  </si>
  <si>
    <t>椎名幸子</t>
    <rPh sb="0" eb="2">
      <t>シイナ</t>
    </rPh>
    <rPh sb="2" eb="4">
      <t>サチコ</t>
    </rPh>
    <phoneticPr fontId="1"/>
  </si>
  <si>
    <t>加賀美静香</t>
    <rPh sb="0" eb="3">
      <t>カガミ</t>
    </rPh>
    <rPh sb="3" eb="5">
      <t>シズカ</t>
    </rPh>
    <phoneticPr fontId="1"/>
  </si>
  <si>
    <t>平井麻未</t>
    <rPh sb="0" eb="2">
      <t>ヒライ</t>
    </rPh>
    <rPh sb="2" eb="4">
      <t>マミ</t>
    </rPh>
    <phoneticPr fontId="12"/>
  </si>
  <si>
    <t>鈴木希美子</t>
    <rPh sb="0" eb="2">
      <t>スズキ</t>
    </rPh>
    <rPh sb="2" eb="5">
      <t>キミコ</t>
    </rPh>
    <phoneticPr fontId="12"/>
  </si>
  <si>
    <t>石井若菜</t>
    <rPh sb="0" eb="2">
      <t>イシイ</t>
    </rPh>
    <rPh sb="2" eb="4">
      <t>ワカナ</t>
    </rPh>
    <phoneticPr fontId="12"/>
  </si>
  <si>
    <t>石母田瞳</t>
    <rPh sb="0" eb="3">
      <t>イシモタ</t>
    </rPh>
    <rPh sb="3" eb="4">
      <t>ヒトミ</t>
    </rPh>
    <phoneticPr fontId="1"/>
  </si>
  <si>
    <t>岩下文枝</t>
    <rPh sb="0" eb="2">
      <t>イワシタ</t>
    </rPh>
    <rPh sb="2" eb="4">
      <t>フミエ</t>
    </rPh>
    <phoneticPr fontId="12"/>
  </si>
  <si>
    <t>小川理子</t>
    <rPh sb="0" eb="2">
      <t>オガワ</t>
    </rPh>
    <rPh sb="2" eb="4">
      <t>マサコ</t>
    </rPh>
    <phoneticPr fontId="1"/>
  </si>
  <si>
    <t>鈴木梓</t>
    <rPh sb="0" eb="2">
      <t>スズキ</t>
    </rPh>
    <rPh sb="2" eb="3">
      <t>アズサ</t>
    </rPh>
    <phoneticPr fontId="1"/>
  </si>
  <si>
    <t>宮下裕梨佳</t>
    <rPh sb="0" eb="2">
      <t>ミヤシタ</t>
    </rPh>
    <rPh sb="2" eb="3">
      <t>ユウ</t>
    </rPh>
    <rPh sb="3" eb="4">
      <t>リ</t>
    </rPh>
    <rPh sb="4" eb="5">
      <t>カ</t>
    </rPh>
    <phoneticPr fontId="12"/>
  </si>
  <si>
    <t>三浦沙耶</t>
    <rPh sb="0" eb="2">
      <t>ミウラ</t>
    </rPh>
    <rPh sb="2" eb="4">
      <t>サヤ</t>
    </rPh>
    <phoneticPr fontId="12"/>
  </si>
  <si>
    <t>樋川穂波</t>
    <rPh sb="0" eb="2">
      <t>ヒカワ</t>
    </rPh>
    <rPh sb="2" eb="3">
      <t>ホ</t>
    </rPh>
    <rPh sb="3" eb="4">
      <t>ナミ</t>
    </rPh>
    <phoneticPr fontId="1"/>
  </si>
  <si>
    <t>小林奈美</t>
    <rPh sb="0" eb="2">
      <t>コバヤシ</t>
    </rPh>
    <rPh sb="2" eb="4">
      <t>ナミ</t>
    </rPh>
    <phoneticPr fontId="1"/>
  </si>
  <si>
    <t>木﨑詩乃</t>
    <rPh sb="0" eb="2">
      <t>キザキ</t>
    </rPh>
    <rPh sb="2" eb="3">
      <t>シ</t>
    </rPh>
    <rPh sb="3" eb="4">
      <t>ノ</t>
    </rPh>
    <phoneticPr fontId="1"/>
  </si>
  <si>
    <t>松澤恵理子</t>
    <rPh sb="0" eb="2">
      <t>マツザワ</t>
    </rPh>
    <rPh sb="2" eb="5">
      <t>エリコ</t>
    </rPh>
    <phoneticPr fontId="12"/>
  </si>
  <si>
    <t>服田晃幸</t>
    <rPh sb="0" eb="2">
      <t>ハッタ</t>
    </rPh>
    <rPh sb="2" eb="3">
      <t>アキラ</t>
    </rPh>
    <rPh sb="3" eb="4">
      <t>ユキ</t>
    </rPh>
    <phoneticPr fontId="1"/>
  </si>
  <si>
    <t>田中由貴</t>
    <rPh sb="0" eb="2">
      <t>タナカ</t>
    </rPh>
    <rPh sb="2" eb="4">
      <t>ユキ</t>
    </rPh>
    <phoneticPr fontId="12"/>
  </si>
  <si>
    <t>松澤来未</t>
    <rPh sb="0" eb="2">
      <t>マツザワ</t>
    </rPh>
    <rPh sb="2" eb="3">
      <t>ライ</t>
    </rPh>
    <rPh sb="3" eb="4">
      <t>ミ</t>
    </rPh>
    <phoneticPr fontId="12"/>
  </si>
  <si>
    <t>渡辺加奈子</t>
    <rPh sb="0" eb="2">
      <t>ワタナベ</t>
    </rPh>
    <rPh sb="2" eb="5">
      <t>カナコ</t>
    </rPh>
    <phoneticPr fontId="12"/>
  </si>
  <si>
    <t>常勤看護師</t>
  </si>
  <si>
    <t>常勤栄養士</t>
    <rPh sb="0" eb="2">
      <t>ジョウキン</t>
    </rPh>
    <rPh sb="2" eb="5">
      <t>エイヨウシ</t>
    </rPh>
    <phoneticPr fontId="9"/>
  </si>
  <si>
    <t>0歳児</t>
    <rPh sb="1" eb="3">
      <t>サイジ</t>
    </rPh>
    <phoneticPr fontId="1"/>
  </si>
  <si>
    <t>5歳児クラスリーダー</t>
    <rPh sb="1" eb="3">
      <t>サイジ</t>
    </rPh>
    <phoneticPr fontId="1"/>
  </si>
  <si>
    <t>2歳児</t>
    <rPh sb="1" eb="3">
      <t>サイジ</t>
    </rPh>
    <phoneticPr fontId="1"/>
  </si>
  <si>
    <t>4歳児クラスリーダー</t>
    <rPh sb="1" eb="3">
      <t>サイジ</t>
    </rPh>
    <phoneticPr fontId="1"/>
  </si>
  <si>
    <t>加藤幸絵</t>
    <rPh sb="0" eb="2">
      <t>カトウ</t>
    </rPh>
    <rPh sb="2" eb="4">
      <t>ユキエ</t>
    </rPh>
    <phoneticPr fontId="1"/>
  </si>
  <si>
    <t>山本加奈子</t>
    <rPh sb="0" eb="2">
      <t>ヤマモト</t>
    </rPh>
    <rPh sb="2" eb="5">
      <t>カナコ</t>
    </rPh>
    <phoneticPr fontId="1"/>
  </si>
  <si>
    <t>高倉文</t>
    <rPh sb="0" eb="2">
      <t>タカクラ</t>
    </rPh>
    <rPh sb="2" eb="3">
      <t>アヤ</t>
    </rPh>
    <phoneticPr fontId="1"/>
  </si>
  <si>
    <t>宮澤はるな</t>
    <rPh sb="0" eb="2">
      <t>ミヤザワ</t>
    </rPh>
    <phoneticPr fontId="1"/>
  </si>
  <si>
    <t>太田夕貴</t>
    <rPh sb="0" eb="2">
      <t>オオタ</t>
    </rPh>
    <rPh sb="2" eb="4">
      <t>ユウキ</t>
    </rPh>
    <phoneticPr fontId="1"/>
  </si>
  <si>
    <t>大平順子</t>
    <rPh sb="0" eb="2">
      <t>オオヒラ</t>
    </rPh>
    <rPh sb="2" eb="4">
      <t>ジュンコ</t>
    </rPh>
    <phoneticPr fontId="1"/>
  </si>
  <si>
    <t>鈴木民世</t>
    <rPh sb="0" eb="2">
      <t>スズキ</t>
    </rPh>
    <rPh sb="2" eb="3">
      <t>タミ</t>
    </rPh>
    <rPh sb="3" eb="4">
      <t>ヨ</t>
    </rPh>
    <phoneticPr fontId="1"/>
  </si>
  <si>
    <t>西茜</t>
    <rPh sb="0" eb="1">
      <t>ニシ</t>
    </rPh>
    <rPh sb="1" eb="2">
      <t>アカネ</t>
    </rPh>
    <phoneticPr fontId="1"/>
  </si>
  <si>
    <t>大城茜</t>
    <rPh sb="0" eb="2">
      <t>オオシロ</t>
    </rPh>
    <rPh sb="2" eb="3">
      <t>アカネ</t>
    </rPh>
    <phoneticPr fontId="1"/>
  </si>
  <si>
    <t>権田明日香</t>
    <rPh sb="0" eb="2">
      <t>ゴンダ</t>
    </rPh>
    <rPh sb="2" eb="5">
      <t>アスカ</t>
    </rPh>
    <phoneticPr fontId="1"/>
  </si>
  <si>
    <t>池田裕子</t>
    <rPh sb="0" eb="2">
      <t>イケダ</t>
    </rPh>
    <rPh sb="2" eb="4">
      <t>ユウコ</t>
    </rPh>
    <phoneticPr fontId="1"/>
  </si>
  <si>
    <t>北島恵子</t>
    <rPh sb="0" eb="2">
      <t>キタジマ</t>
    </rPh>
    <rPh sb="2" eb="4">
      <t>ケイコ</t>
    </rPh>
    <phoneticPr fontId="1"/>
  </si>
  <si>
    <t>石井秀美</t>
    <rPh sb="0" eb="2">
      <t>イシイ</t>
    </rPh>
    <rPh sb="2" eb="4">
      <t>ヒデミ</t>
    </rPh>
    <phoneticPr fontId="1"/>
  </si>
  <si>
    <t>伊藤慧将</t>
    <rPh sb="0" eb="2">
      <t>イトウ</t>
    </rPh>
    <rPh sb="2" eb="3">
      <t>ケイ</t>
    </rPh>
    <rPh sb="3" eb="4">
      <t>ショウ</t>
    </rPh>
    <phoneticPr fontId="1"/>
  </si>
  <si>
    <t>岡本美羽</t>
    <rPh sb="0" eb="2">
      <t>オカモト</t>
    </rPh>
    <rPh sb="2" eb="4">
      <t>ミウ</t>
    </rPh>
    <phoneticPr fontId="12"/>
  </si>
  <si>
    <t>南優衣</t>
    <rPh sb="0" eb="1">
      <t>ミナミ</t>
    </rPh>
    <rPh sb="1" eb="2">
      <t>ユウ</t>
    </rPh>
    <rPh sb="2" eb="3">
      <t>イ</t>
    </rPh>
    <phoneticPr fontId="12"/>
  </si>
  <si>
    <t>佐藤智子</t>
    <rPh sb="0" eb="2">
      <t>サトウ</t>
    </rPh>
    <rPh sb="2" eb="4">
      <t>トモコ</t>
    </rPh>
    <phoneticPr fontId="1"/>
  </si>
  <si>
    <t>田口亮人</t>
    <rPh sb="0" eb="2">
      <t>タグチ</t>
    </rPh>
    <rPh sb="2" eb="3">
      <t>リョウ</t>
    </rPh>
    <rPh sb="3" eb="4">
      <t>ヒト</t>
    </rPh>
    <phoneticPr fontId="1"/>
  </si>
  <si>
    <t>磯脇理恵子</t>
    <rPh sb="0" eb="2">
      <t>イソワキ</t>
    </rPh>
    <rPh sb="2" eb="5">
      <t>リエコ</t>
    </rPh>
    <phoneticPr fontId="12"/>
  </si>
  <si>
    <t>髙橋由子</t>
    <rPh sb="0" eb="2">
      <t>タカハシ</t>
    </rPh>
    <rPh sb="2" eb="4">
      <t>ユウコ</t>
    </rPh>
    <phoneticPr fontId="12"/>
  </si>
  <si>
    <t>副施設長</t>
    <rPh sb="0" eb="1">
      <t>フク</t>
    </rPh>
    <rPh sb="1" eb="4">
      <t>シセツチョウ</t>
    </rPh>
    <phoneticPr fontId="9"/>
  </si>
  <si>
    <t>国立保育園</t>
    <rPh sb="0" eb="2">
      <t>クニタチ</t>
    </rPh>
    <rPh sb="2" eb="5">
      <t>ホイクエン</t>
    </rPh>
    <phoneticPr fontId="9"/>
  </si>
  <si>
    <t>3歳児クラスリーダー</t>
    <rPh sb="1" eb="2">
      <t>サイ</t>
    </rPh>
    <rPh sb="2" eb="3">
      <t>ジ</t>
    </rPh>
    <phoneticPr fontId="1"/>
  </si>
  <si>
    <t>0歳児クラス担任</t>
    <rPh sb="1" eb="2">
      <t>サイ</t>
    </rPh>
    <rPh sb="2" eb="3">
      <t>ジ</t>
    </rPh>
    <rPh sb="6" eb="8">
      <t>タンニン</t>
    </rPh>
    <phoneticPr fontId="1"/>
  </si>
  <si>
    <t>0歳児クラスリーダー</t>
    <rPh sb="1" eb="2">
      <t>サイ</t>
    </rPh>
    <rPh sb="2" eb="3">
      <t>ジ</t>
    </rPh>
    <phoneticPr fontId="1"/>
  </si>
  <si>
    <t>有無</t>
    <rPh sb="0" eb="2">
      <t>ウム</t>
    </rPh>
    <phoneticPr fontId="18"/>
  </si>
  <si>
    <t>高椙和恵</t>
  </si>
  <si>
    <t>川畑孝久</t>
    <phoneticPr fontId="18"/>
  </si>
  <si>
    <t>久保井進</t>
    <phoneticPr fontId="18"/>
  </si>
  <si>
    <t>及川和昭</t>
    <phoneticPr fontId="18"/>
  </si>
  <si>
    <t>川又桃子</t>
    <phoneticPr fontId="18"/>
  </si>
  <si>
    <t>木村真奈美</t>
    <phoneticPr fontId="18"/>
  </si>
  <si>
    <t>藤本由紀子</t>
    <phoneticPr fontId="18"/>
  </si>
  <si>
    <t>松信杏奈</t>
    <rPh sb="0" eb="4">
      <t>マツノブアンナ</t>
    </rPh>
    <phoneticPr fontId="17"/>
  </si>
  <si>
    <t>飯島理恵</t>
    <rPh sb="2" eb="4">
      <t>リエ</t>
    </rPh>
    <phoneticPr fontId="20"/>
  </si>
  <si>
    <t>引地理子</t>
    <rPh sb="0" eb="2">
      <t>ヒキチ</t>
    </rPh>
    <rPh sb="2" eb="4">
      <t>リコ</t>
    </rPh>
    <phoneticPr fontId="17"/>
  </si>
  <si>
    <t>常松大介</t>
    <rPh sb="0" eb="2">
      <t>ツネマツ</t>
    </rPh>
    <rPh sb="2" eb="4">
      <t>ダイスケ</t>
    </rPh>
    <phoneticPr fontId="20"/>
  </si>
  <si>
    <t>森下達也</t>
    <rPh sb="0" eb="2">
      <t>モリシタ</t>
    </rPh>
    <rPh sb="2" eb="4">
      <t>タツヤ</t>
    </rPh>
    <phoneticPr fontId="20"/>
  </si>
  <si>
    <t>休職</t>
    <rPh sb="0" eb="2">
      <t>キュウショク</t>
    </rPh>
    <phoneticPr fontId="20"/>
  </si>
  <si>
    <t>休職</t>
    <rPh sb="0" eb="2">
      <t>キュウショク</t>
    </rPh>
    <phoneticPr fontId="18"/>
  </si>
  <si>
    <t>女</t>
    <rPh sb="0" eb="1">
      <t>オンナ</t>
    </rPh>
    <phoneticPr fontId="20"/>
  </si>
  <si>
    <t>女</t>
    <rPh sb="0" eb="1">
      <t>オンナ</t>
    </rPh>
    <phoneticPr fontId="18"/>
  </si>
  <si>
    <t>男</t>
    <rPh sb="0" eb="1">
      <t>オトコ</t>
    </rPh>
    <phoneticPr fontId="18"/>
  </si>
  <si>
    <t>入社年月日に無い</t>
    <rPh sb="0" eb="2">
      <t>ニュウシャ</t>
    </rPh>
    <rPh sb="2" eb="5">
      <t>ネンガッピ</t>
    </rPh>
    <rPh sb="6" eb="7">
      <t>ナ</t>
    </rPh>
    <phoneticPr fontId="18"/>
  </si>
  <si>
    <t>職務担当に存在しない</t>
    <rPh sb="0" eb="2">
      <t>ショクム</t>
    </rPh>
    <rPh sb="2" eb="4">
      <t>タントウ</t>
    </rPh>
    <rPh sb="5" eb="7">
      <t>ソンザイ</t>
    </rPh>
    <phoneticPr fontId="18"/>
  </si>
  <si>
    <t>保育士</t>
  </si>
  <si>
    <t>調理員</t>
    <rPh sb="0" eb="3">
      <t>チョウリイン</t>
    </rPh>
    <phoneticPr fontId="17"/>
  </si>
  <si>
    <t>看護師</t>
    <rPh sb="0" eb="3">
      <t>カンゴシ</t>
    </rPh>
    <phoneticPr fontId="17"/>
  </si>
  <si>
    <t>調理員</t>
    <rPh sb="0" eb="3">
      <t>チョウリイン</t>
    </rPh>
    <phoneticPr fontId="18"/>
  </si>
  <si>
    <t>保育士</t>
    <phoneticPr fontId="18"/>
  </si>
  <si>
    <t>事務用務員</t>
  </si>
  <si>
    <t>事務用務員</t>
    <phoneticPr fontId="18"/>
  </si>
  <si>
    <t>菊地志江</t>
    <rPh sb="0" eb="2">
      <t>キクチ</t>
    </rPh>
    <rPh sb="2" eb="3">
      <t>シ</t>
    </rPh>
    <rPh sb="3" eb="4">
      <t>エ</t>
    </rPh>
    <phoneticPr fontId="1"/>
  </si>
  <si>
    <t>関久美子</t>
    <rPh sb="0" eb="1">
      <t>セキ</t>
    </rPh>
    <rPh sb="1" eb="4">
      <t>クミコ</t>
    </rPh>
    <phoneticPr fontId="1"/>
  </si>
  <si>
    <t>看護師</t>
    <rPh sb="0" eb="3">
      <t>カンゴシ</t>
    </rPh>
    <phoneticPr fontId="1"/>
  </si>
  <si>
    <t>佐藤典子</t>
    <rPh sb="0" eb="2">
      <t>サトウ</t>
    </rPh>
    <rPh sb="2" eb="4">
      <t>ノリコ</t>
    </rPh>
    <phoneticPr fontId="1"/>
  </si>
  <si>
    <t>秋吉美樹</t>
    <rPh sb="0" eb="2">
      <t>アキヨシ</t>
    </rPh>
    <rPh sb="2" eb="4">
      <t>ミキ</t>
    </rPh>
    <phoneticPr fontId="1"/>
  </si>
  <si>
    <t>高橋亜由美</t>
    <rPh sb="0" eb="2">
      <t>タカハシ</t>
    </rPh>
    <rPh sb="2" eb="5">
      <t>アユミ</t>
    </rPh>
    <phoneticPr fontId="1"/>
  </si>
  <si>
    <t>調理員リーダー</t>
    <rPh sb="0" eb="3">
      <t>チョウリイン</t>
    </rPh>
    <phoneticPr fontId="1"/>
  </si>
  <si>
    <t>永島麻友子</t>
    <rPh sb="0" eb="2">
      <t>ナガシマ</t>
    </rPh>
    <rPh sb="2" eb="5">
      <t>マユコ</t>
    </rPh>
    <rPh sb="4" eb="5">
      <t>コ</t>
    </rPh>
    <phoneticPr fontId="1"/>
  </si>
  <si>
    <t>篠宮富行</t>
    <rPh sb="0" eb="2">
      <t>シノミヤ</t>
    </rPh>
    <rPh sb="2" eb="3">
      <t>トミ</t>
    </rPh>
    <rPh sb="3" eb="4">
      <t>ユキ</t>
    </rPh>
    <phoneticPr fontId="12"/>
  </si>
  <si>
    <t>榎本亜希</t>
    <rPh sb="0" eb="2">
      <t>エノモト</t>
    </rPh>
    <rPh sb="2" eb="4">
      <t>アキ</t>
    </rPh>
    <phoneticPr fontId="12"/>
  </si>
  <si>
    <t>菅野香</t>
    <rPh sb="0" eb="2">
      <t>カンノ</t>
    </rPh>
    <rPh sb="2" eb="3">
      <t>カオリ</t>
    </rPh>
    <phoneticPr fontId="3"/>
  </si>
  <si>
    <t>長田健太</t>
    <rPh sb="0" eb="2">
      <t>オサダ</t>
    </rPh>
    <rPh sb="2" eb="4">
      <t>ケンタ</t>
    </rPh>
    <phoneticPr fontId="12"/>
  </si>
  <si>
    <t>渡辺舞</t>
    <rPh sb="0" eb="2">
      <t>ワタナベ</t>
    </rPh>
    <rPh sb="2" eb="3">
      <t>マイ</t>
    </rPh>
    <phoneticPr fontId="12"/>
  </si>
  <si>
    <t>藤田佐織</t>
    <rPh sb="0" eb="2">
      <t>フジタ</t>
    </rPh>
    <rPh sb="2" eb="4">
      <t>サオリ</t>
    </rPh>
    <phoneticPr fontId="1"/>
  </si>
  <si>
    <t>福田暁子</t>
    <rPh sb="0" eb="2">
      <t>フクダ</t>
    </rPh>
    <rPh sb="2" eb="4">
      <t>アキコ</t>
    </rPh>
    <phoneticPr fontId="12"/>
  </si>
  <si>
    <t>岩永里江子</t>
    <rPh sb="0" eb="2">
      <t>イワナガ</t>
    </rPh>
    <rPh sb="2" eb="5">
      <t>リエコ</t>
    </rPh>
    <phoneticPr fontId="12"/>
  </si>
  <si>
    <t>木川志保</t>
    <rPh sb="0" eb="2">
      <t>キカワ</t>
    </rPh>
    <rPh sb="2" eb="4">
      <t>シホ</t>
    </rPh>
    <phoneticPr fontId="1"/>
  </si>
  <si>
    <t>野中麻希</t>
    <rPh sb="0" eb="2">
      <t>ノナカ</t>
    </rPh>
    <rPh sb="2" eb="4">
      <t>マキ</t>
    </rPh>
    <phoneticPr fontId="1"/>
  </si>
  <si>
    <t>金原美和</t>
    <rPh sb="0" eb="2">
      <t>カナハラ</t>
    </rPh>
    <rPh sb="2" eb="4">
      <t>ミワ</t>
    </rPh>
    <phoneticPr fontId="12"/>
  </si>
  <si>
    <t>豊川舞雪</t>
    <rPh sb="0" eb="2">
      <t>トヨカワ</t>
    </rPh>
    <rPh sb="2" eb="3">
      <t>マイ</t>
    </rPh>
    <rPh sb="3" eb="4">
      <t>ユキ</t>
    </rPh>
    <phoneticPr fontId="12"/>
  </si>
  <si>
    <t>小林あかね</t>
    <rPh sb="0" eb="2">
      <t>コバヤシ</t>
    </rPh>
    <phoneticPr fontId="1"/>
  </si>
  <si>
    <t>石毛夏子</t>
    <rPh sb="0" eb="2">
      <t>イシゲ</t>
    </rPh>
    <rPh sb="2" eb="4">
      <t>ナツコ</t>
    </rPh>
    <phoneticPr fontId="12"/>
  </si>
  <si>
    <t>湯田遥香</t>
    <rPh sb="0" eb="2">
      <t>ユダ</t>
    </rPh>
    <rPh sb="2" eb="4">
      <t>ハルカ</t>
    </rPh>
    <phoneticPr fontId="1"/>
  </si>
  <si>
    <t>長田知美</t>
    <rPh sb="0" eb="2">
      <t>オサダ</t>
    </rPh>
    <rPh sb="2" eb="4">
      <t>トモミ</t>
    </rPh>
    <phoneticPr fontId="1"/>
  </si>
  <si>
    <t>石井彩</t>
    <rPh sb="0" eb="2">
      <t>イシイ</t>
    </rPh>
    <rPh sb="2" eb="3">
      <t>アヤ</t>
    </rPh>
    <phoneticPr fontId="12"/>
  </si>
  <si>
    <t>2歳児クラス担任</t>
  </si>
  <si>
    <t>野村理紗</t>
    <rPh sb="0" eb="2">
      <t>ノムラ</t>
    </rPh>
    <rPh sb="2" eb="4">
      <t>リサ</t>
    </rPh>
    <phoneticPr fontId="1"/>
  </si>
  <si>
    <t>中村彰吾</t>
    <rPh sb="0" eb="2">
      <t>ナカムラ</t>
    </rPh>
    <rPh sb="2" eb="4">
      <t>ショウゴ</t>
    </rPh>
    <phoneticPr fontId="1"/>
  </si>
  <si>
    <t>中野艶子</t>
    <rPh sb="0" eb="2">
      <t>ナカノ</t>
    </rPh>
    <rPh sb="2" eb="4">
      <t>ツヤコ</t>
    </rPh>
    <phoneticPr fontId="4"/>
  </si>
  <si>
    <t>石神井公園こぐま保育園</t>
    <rPh sb="0" eb="5">
      <t>シャクジイコウエン</t>
    </rPh>
    <rPh sb="8" eb="11">
      <t>ホイクエン</t>
    </rPh>
    <phoneticPr fontId="4"/>
  </si>
  <si>
    <t>夕方特例保育担当</t>
  </si>
  <si>
    <t>佐々木協子</t>
    <rPh sb="0" eb="3">
      <t>ササキ</t>
    </rPh>
    <rPh sb="3" eb="4">
      <t>キョウ</t>
    </rPh>
    <rPh sb="4" eb="5">
      <t>コ</t>
    </rPh>
    <phoneticPr fontId="4"/>
  </si>
  <si>
    <t>保育士</t>
    <rPh sb="0" eb="2">
      <t>ホイク</t>
    </rPh>
    <rPh sb="2" eb="3">
      <t>シ</t>
    </rPh>
    <phoneticPr fontId="4"/>
  </si>
  <si>
    <t>フリー保育担当</t>
    <rPh sb="3" eb="5">
      <t>ホイク</t>
    </rPh>
    <rPh sb="5" eb="7">
      <t>タントウ</t>
    </rPh>
    <phoneticPr fontId="4"/>
  </si>
  <si>
    <t>門田智美</t>
    <rPh sb="0" eb="2">
      <t>カドタ</t>
    </rPh>
    <rPh sb="2" eb="4">
      <t>トモミ</t>
    </rPh>
    <phoneticPr fontId="4"/>
  </si>
  <si>
    <t>調理員及び栄養士</t>
    <rPh sb="0" eb="2">
      <t>チョウリ</t>
    </rPh>
    <rPh sb="2" eb="3">
      <t>イン</t>
    </rPh>
    <rPh sb="3" eb="4">
      <t>オヨ</t>
    </rPh>
    <rPh sb="5" eb="8">
      <t>エイヨウシ</t>
    </rPh>
    <phoneticPr fontId="4"/>
  </si>
  <si>
    <t>調理および管理栄養業務</t>
    <rPh sb="5" eb="7">
      <t>カンリ</t>
    </rPh>
    <rPh sb="7" eb="9">
      <t>エイヨウ</t>
    </rPh>
    <rPh sb="9" eb="11">
      <t>ギョウム</t>
    </rPh>
    <phoneticPr fontId="4"/>
  </si>
  <si>
    <t>上井草保育園</t>
    <rPh sb="0" eb="3">
      <t>カミイグサ</t>
    </rPh>
    <rPh sb="3" eb="6">
      <t>ホイクエン</t>
    </rPh>
    <phoneticPr fontId="4"/>
  </si>
  <si>
    <t>副施設長</t>
  </si>
  <si>
    <t>出納職員</t>
  </si>
  <si>
    <t>平井美和子</t>
    <rPh sb="0" eb="2">
      <t>ヒライ</t>
    </rPh>
    <rPh sb="2" eb="5">
      <t>ミワコ</t>
    </rPh>
    <phoneticPr fontId="1"/>
  </si>
  <si>
    <t>保育士</t>
    <rPh sb="0" eb="2">
      <t>ホイク</t>
    </rPh>
    <rPh sb="2" eb="3">
      <t>シ</t>
    </rPh>
    <phoneticPr fontId="1"/>
  </si>
  <si>
    <t>竹田さとみ</t>
    <rPh sb="0" eb="2">
      <t>タケダ</t>
    </rPh>
    <phoneticPr fontId="4"/>
  </si>
  <si>
    <t>フリー保育担当</t>
    <rPh sb="3" eb="5">
      <t>ホイク</t>
    </rPh>
    <phoneticPr fontId="1"/>
  </si>
  <si>
    <t>濱野亜津子</t>
    <rPh sb="0" eb="2">
      <t>ハマノ</t>
    </rPh>
    <rPh sb="2" eb="5">
      <t>アツコ</t>
    </rPh>
    <phoneticPr fontId="4"/>
  </si>
  <si>
    <t>西條邦子</t>
    <rPh sb="0" eb="2">
      <t>サイジョウ</t>
    </rPh>
    <rPh sb="2" eb="4">
      <t>クニコ</t>
    </rPh>
    <phoneticPr fontId="1"/>
  </si>
  <si>
    <t>保育補助</t>
    <rPh sb="0" eb="2">
      <t>ホイク</t>
    </rPh>
    <rPh sb="2" eb="4">
      <t>ホジョ</t>
    </rPh>
    <phoneticPr fontId="1"/>
  </si>
  <si>
    <t>保育補助
業務　</t>
    <rPh sb="0" eb="2">
      <t>ホイク</t>
    </rPh>
    <rPh sb="2" eb="4">
      <t>ホジョ</t>
    </rPh>
    <rPh sb="5" eb="7">
      <t>ギョウム</t>
    </rPh>
    <phoneticPr fontId="10"/>
  </si>
  <si>
    <t>竹安静江</t>
    <rPh sb="0" eb="2">
      <t>タケヤス</t>
    </rPh>
    <rPh sb="2" eb="4">
      <t>シズエ</t>
    </rPh>
    <phoneticPr fontId="1"/>
  </si>
  <si>
    <t>小淵千枝</t>
    <rPh sb="0" eb="2">
      <t>コブチ</t>
    </rPh>
    <rPh sb="2" eb="4">
      <t>チエ</t>
    </rPh>
    <phoneticPr fontId="1"/>
  </si>
  <si>
    <t>古田直代</t>
    <rPh sb="0" eb="2">
      <t>フルタ</t>
    </rPh>
    <rPh sb="2" eb="4">
      <t>ナオヨ</t>
    </rPh>
    <phoneticPr fontId="1"/>
  </si>
  <si>
    <t>鎧塚以久</t>
    <rPh sb="0" eb="2">
      <t>ヨロイヅカ</t>
    </rPh>
    <rPh sb="2" eb="3">
      <t>イ</t>
    </rPh>
    <rPh sb="3" eb="4">
      <t>ヒサ</t>
    </rPh>
    <phoneticPr fontId="1"/>
  </si>
  <si>
    <t>後藤由美子</t>
    <rPh sb="0" eb="2">
      <t>ゴトウ</t>
    </rPh>
    <rPh sb="2" eb="5">
      <t>ユミコ</t>
    </rPh>
    <phoneticPr fontId="1"/>
  </si>
  <si>
    <t>水上和代</t>
    <rPh sb="0" eb="2">
      <t>ミズカミ</t>
    </rPh>
    <rPh sb="2" eb="4">
      <t>カズヨ</t>
    </rPh>
    <phoneticPr fontId="1"/>
  </si>
  <si>
    <t>池田祥子</t>
    <rPh sb="0" eb="2">
      <t>イケダ</t>
    </rPh>
    <rPh sb="2" eb="4">
      <t>サチコ</t>
    </rPh>
    <phoneticPr fontId="4"/>
  </si>
  <si>
    <t>保育補助</t>
    <rPh sb="0" eb="2">
      <t>ホイク</t>
    </rPh>
    <rPh sb="2" eb="4">
      <t>ホジョ</t>
    </rPh>
    <phoneticPr fontId="4"/>
  </si>
  <si>
    <t>亀井久美子</t>
    <rPh sb="0" eb="2">
      <t>カメイ</t>
    </rPh>
    <rPh sb="2" eb="5">
      <t>クミコ</t>
    </rPh>
    <phoneticPr fontId="4"/>
  </si>
  <si>
    <t>吉岡美由紀</t>
    <rPh sb="0" eb="2">
      <t>ヨシオカ</t>
    </rPh>
    <rPh sb="2" eb="5">
      <t>ミユキ</t>
    </rPh>
    <phoneticPr fontId="4"/>
  </si>
  <si>
    <t>望月麗奈</t>
    <rPh sb="0" eb="2">
      <t>モチヅキ</t>
    </rPh>
    <rPh sb="2" eb="4">
      <t>レイナ</t>
    </rPh>
    <phoneticPr fontId="4"/>
  </si>
  <si>
    <t>前川映子</t>
    <rPh sb="0" eb="2">
      <t>マエカワ</t>
    </rPh>
    <rPh sb="2" eb="4">
      <t>エイコ</t>
    </rPh>
    <phoneticPr fontId="4"/>
  </si>
  <si>
    <t>山川和枝</t>
    <rPh sb="0" eb="2">
      <t>ヤマカワ</t>
    </rPh>
    <rPh sb="2" eb="3">
      <t>カズ</t>
    </rPh>
    <rPh sb="3" eb="4">
      <t>エダ</t>
    </rPh>
    <phoneticPr fontId="4"/>
  </si>
  <si>
    <t>上井草保育園</t>
    <rPh sb="0" eb="6">
      <t>カミイグサホイクエン</t>
    </rPh>
    <phoneticPr fontId="4"/>
  </si>
  <si>
    <t>野崎静香</t>
    <rPh sb="0" eb="2">
      <t>ノザキ</t>
    </rPh>
    <rPh sb="2" eb="4">
      <t>シズカ</t>
    </rPh>
    <phoneticPr fontId="4"/>
  </si>
  <si>
    <t>伊藤玲子</t>
    <rPh sb="0" eb="2">
      <t>イトウ</t>
    </rPh>
    <rPh sb="2" eb="4">
      <t>レイコ</t>
    </rPh>
    <phoneticPr fontId="4"/>
  </si>
  <si>
    <t>佐藤宏子</t>
    <rPh sb="0" eb="2">
      <t>サトウ</t>
    </rPh>
    <rPh sb="2" eb="4">
      <t>ヒロコ</t>
    </rPh>
    <phoneticPr fontId="4"/>
  </si>
  <si>
    <t>調理補助</t>
    <rPh sb="0" eb="2">
      <t>チョウリ</t>
    </rPh>
    <rPh sb="2" eb="4">
      <t>ホジョ</t>
    </rPh>
    <phoneticPr fontId="4"/>
  </si>
  <si>
    <t>調理補助業務</t>
    <rPh sb="0" eb="2">
      <t>チョウリ</t>
    </rPh>
    <rPh sb="2" eb="4">
      <t>ホジョ</t>
    </rPh>
    <rPh sb="4" eb="6">
      <t>ギョウム</t>
    </rPh>
    <phoneticPr fontId="4"/>
  </si>
  <si>
    <t>上原道子</t>
    <rPh sb="0" eb="2">
      <t>ウエハラ</t>
    </rPh>
    <rPh sb="2" eb="4">
      <t>ミチコ</t>
    </rPh>
    <phoneticPr fontId="1"/>
  </si>
  <si>
    <t>用務</t>
    <rPh sb="0" eb="2">
      <t>ヨウム</t>
    </rPh>
    <phoneticPr fontId="1"/>
  </si>
  <si>
    <t>施設管理担当</t>
  </si>
  <si>
    <t>岡田芳夫</t>
    <rPh sb="0" eb="2">
      <t>オカダ</t>
    </rPh>
    <rPh sb="2" eb="4">
      <t>ヨシオ</t>
    </rPh>
    <phoneticPr fontId="1"/>
  </si>
  <si>
    <t>用務・安全見守り</t>
    <rPh sb="0" eb="2">
      <t>ヨウム</t>
    </rPh>
    <rPh sb="3" eb="5">
      <t>アンゼン</t>
    </rPh>
    <rPh sb="5" eb="7">
      <t>ミマモ</t>
    </rPh>
    <phoneticPr fontId="1"/>
  </si>
  <si>
    <t>池野緋乃</t>
    <rPh sb="0" eb="2">
      <t>イケノ</t>
    </rPh>
    <rPh sb="2" eb="3">
      <t>ヒ</t>
    </rPh>
    <rPh sb="3" eb="4">
      <t>ノ</t>
    </rPh>
    <phoneticPr fontId="1"/>
  </si>
  <si>
    <t>保育士</t>
    <rPh sb="0" eb="3">
      <t>ホイクシ</t>
    </rPh>
    <phoneticPr fontId="1"/>
  </si>
  <si>
    <t>関口清香</t>
    <rPh sb="0" eb="2">
      <t>セキグチ</t>
    </rPh>
    <rPh sb="2" eb="3">
      <t>キヨ</t>
    </rPh>
    <rPh sb="3" eb="4">
      <t>カ</t>
    </rPh>
    <phoneticPr fontId="1"/>
  </si>
  <si>
    <t>小嶋春那</t>
    <rPh sb="0" eb="2">
      <t>コジマ</t>
    </rPh>
    <rPh sb="2" eb="3">
      <t>ハル</t>
    </rPh>
    <rPh sb="3" eb="4">
      <t>ナ</t>
    </rPh>
    <phoneticPr fontId="1"/>
  </si>
  <si>
    <t>2歳児クラス担当</t>
    <rPh sb="1" eb="3">
      <t>サイジ</t>
    </rPh>
    <rPh sb="6" eb="8">
      <t>タントウ</t>
    </rPh>
    <phoneticPr fontId="4"/>
  </si>
  <si>
    <t>宮前おおぞら保育園</t>
    <rPh sb="0" eb="2">
      <t>ミヤマエ</t>
    </rPh>
    <rPh sb="6" eb="9">
      <t>ホイクエン</t>
    </rPh>
    <phoneticPr fontId="4"/>
  </si>
  <si>
    <t>衛生推進者</t>
    <rPh sb="0" eb="2">
      <t>エイセイ</t>
    </rPh>
    <rPh sb="2" eb="5">
      <t>スイシンシャ</t>
    </rPh>
    <phoneticPr fontId="1"/>
  </si>
  <si>
    <t>山田奈緒子</t>
    <rPh sb="0" eb="2">
      <t>ヤマダ</t>
    </rPh>
    <rPh sb="2" eb="5">
      <t>ナオコ</t>
    </rPh>
    <phoneticPr fontId="4"/>
  </si>
  <si>
    <t>看護師</t>
    <rPh sb="0" eb="3">
      <t>カンゴシ</t>
    </rPh>
    <phoneticPr fontId="4"/>
  </si>
  <si>
    <t>看護師業務</t>
    <rPh sb="0" eb="3">
      <t>カンゴシ</t>
    </rPh>
    <rPh sb="3" eb="5">
      <t>ギョウム</t>
    </rPh>
    <phoneticPr fontId="4"/>
  </si>
  <si>
    <t>菅原富士子</t>
    <rPh sb="0" eb="2">
      <t>スガワラ</t>
    </rPh>
    <rPh sb="2" eb="5">
      <t>フジコ</t>
    </rPh>
    <phoneticPr fontId="4"/>
  </si>
  <si>
    <t>保育士</t>
    <rPh sb="0" eb="3">
      <t>ホイクシ</t>
    </rPh>
    <phoneticPr fontId="4"/>
  </si>
  <si>
    <t>夕方特例保育</t>
    <rPh sb="0" eb="2">
      <t>ユウガタ</t>
    </rPh>
    <rPh sb="2" eb="4">
      <t>トクレイ</t>
    </rPh>
    <rPh sb="4" eb="6">
      <t>ホイク</t>
    </rPh>
    <phoneticPr fontId="4"/>
  </si>
  <si>
    <t>白極京子</t>
    <rPh sb="0" eb="1">
      <t>シロ</t>
    </rPh>
    <rPh sb="1" eb="2">
      <t>キョク</t>
    </rPh>
    <rPh sb="2" eb="4">
      <t>キョウコ</t>
    </rPh>
    <phoneticPr fontId="4"/>
  </si>
  <si>
    <t>保育補助</t>
    <rPh sb="0" eb="4">
      <t>ホイクホジョ</t>
    </rPh>
    <phoneticPr fontId="4"/>
  </si>
  <si>
    <t>木村百合香</t>
    <rPh sb="0" eb="2">
      <t>キムラ</t>
    </rPh>
    <rPh sb="2" eb="5">
      <t>ユリカ</t>
    </rPh>
    <phoneticPr fontId="4"/>
  </si>
  <si>
    <t>フリー担当</t>
    <rPh sb="3" eb="5">
      <t>タントウ</t>
    </rPh>
    <phoneticPr fontId="4"/>
  </si>
  <si>
    <t>内田由美子</t>
    <rPh sb="0" eb="2">
      <t>ウチダ</t>
    </rPh>
    <rPh sb="2" eb="5">
      <t>ユミコ</t>
    </rPh>
    <phoneticPr fontId="4"/>
  </si>
  <si>
    <t>保育補助業務</t>
    <rPh sb="0" eb="4">
      <t>ホイクホジョ</t>
    </rPh>
    <rPh sb="4" eb="6">
      <t>ギョウム</t>
    </rPh>
    <phoneticPr fontId="4"/>
  </si>
  <si>
    <t>持田尚子</t>
    <rPh sb="0" eb="2">
      <t>モチダ</t>
    </rPh>
    <rPh sb="2" eb="4">
      <t>ナオコ</t>
    </rPh>
    <phoneticPr fontId="4"/>
  </si>
  <si>
    <t>保育補助業務</t>
    <rPh sb="0" eb="2">
      <t>ホイク</t>
    </rPh>
    <rPh sb="2" eb="4">
      <t>ホジョ</t>
    </rPh>
    <rPh sb="4" eb="6">
      <t>ギョウム</t>
    </rPh>
    <phoneticPr fontId="1"/>
  </si>
  <si>
    <t>保育補助</t>
    <rPh sb="2" eb="4">
      <t>ホジョ</t>
    </rPh>
    <phoneticPr fontId="10"/>
  </si>
  <si>
    <t>事務</t>
    <rPh sb="0" eb="2">
      <t>ジム</t>
    </rPh>
    <phoneticPr fontId="4"/>
  </si>
  <si>
    <t>用務員</t>
    <rPh sb="0" eb="2">
      <t>ヨウム</t>
    </rPh>
    <phoneticPr fontId="4"/>
  </si>
  <si>
    <t>事務・施設管理担当</t>
  </si>
  <si>
    <t>高橋洋</t>
    <rPh sb="0" eb="2">
      <t>タカハシ</t>
    </rPh>
    <rPh sb="2" eb="3">
      <t>ヒロシ</t>
    </rPh>
    <phoneticPr fontId="4"/>
  </si>
  <si>
    <t>用務員</t>
    <rPh sb="0" eb="3">
      <t>ヨウムイン</t>
    </rPh>
    <phoneticPr fontId="4"/>
  </si>
  <si>
    <t>用務</t>
  </si>
  <si>
    <t>鄭朋子</t>
    <rPh sb="0" eb="1">
      <t>テイ</t>
    </rPh>
    <rPh sb="1" eb="3">
      <t>トモコ</t>
    </rPh>
    <phoneticPr fontId="4"/>
  </si>
  <si>
    <t>本部（総務部）</t>
    <rPh sb="0" eb="2">
      <t>ホンブ</t>
    </rPh>
    <rPh sb="3" eb="5">
      <t>ソウム</t>
    </rPh>
    <rPh sb="5" eb="6">
      <t>ブ</t>
    </rPh>
    <phoneticPr fontId="4"/>
  </si>
  <si>
    <t>総務部及び全園事務　</t>
    <rPh sb="0" eb="2">
      <t>ソウム</t>
    </rPh>
    <rPh sb="2" eb="3">
      <t>ブ</t>
    </rPh>
    <rPh sb="3" eb="4">
      <t>オヨ</t>
    </rPh>
    <rPh sb="5" eb="6">
      <t>ゼン</t>
    </rPh>
    <rPh sb="6" eb="7">
      <t>ソノ</t>
    </rPh>
    <rPh sb="7" eb="9">
      <t>ジム</t>
    </rPh>
    <phoneticPr fontId="5"/>
  </si>
  <si>
    <t>全拠点区分出納職員</t>
    <rPh sb="0" eb="1">
      <t>ゼン</t>
    </rPh>
    <rPh sb="1" eb="3">
      <t>キョテン</t>
    </rPh>
    <rPh sb="3" eb="5">
      <t>クブン</t>
    </rPh>
    <rPh sb="5" eb="7">
      <t>スイトウ</t>
    </rPh>
    <rPh sb="7" eb="9">
      <t>ショクイン</t>
    </rPh>
    <phoneticPr fontId="4"/>
  </si>
  <si>
    <t>高野牧</t>
    <rPh sb="0" eb="2">
      <t>タカノ</t>
    </rPh>
    <rPh sb="2" eb="3">
      <t>マキ</t>
    </rPh>
    <phoneticPr fontId="4"/>
  </si>
  <si>
    <t>藤原節子</t>
    <rPh sb="0" eb="2">
      <t>フジワラ</t>
    </rPh>
    <rPh sb="2" eb="4">
      <t>セツコ</t>
    </rPh>
    <phoneticPr fontId="4"/>
  </si>
  <si>
    <t>事務担当</t>
  </si>
  <si>
    <t>小石伊織</t>
    <rPh sb="0" eb="2">
      <t>コイシ</t>
    </rPh>
    <rPh sb="2" eb="4">
      <t>イオリ</t>
    </rPh>
    <phoneticPr fontId="4"/>
  </si>
  <si>
    <t>鬼ヶ原奈穂</t>
    <rPh sb="0" eb="1">
      <t>オニ</t>
    </rPh>
    <rPh sb="2" eb="3">
      <t>ハラ</t>
    </rPh>
    <rPh sb="3" eb="5">
      <t>ナホ</t>
    </rPh>
    <phoneticPr fontId="4"/>
  </si>
  <si>
    <t>本部（保育部）</t>
    <rPh sb="0" eb="2">
      <t>ホンブ</t>
    </rPh>
    <rPh sb="3" eb="5">
      <t>ホイク</t>
    </rPh>
    <rPh sb="5" eb="6">
      <t>ブ</t>
    </rPh>
    <phoneticPr fontId="4"/>
  </si>
  <si>
    <t>保育部及び全園事務</t>
  </si>
  <si>
    <t>事務担当</t>
    <rPh sb="0" eb="2">
      <t>ジム</t>
    </rPh>
    <rPh sb="2" eb="4">
      <t>タントウ</t>
    </rPh>
    <phoneticPr fontId="4"/>
  </si>
  <si>
    <t>芳野菊代</t>
    <rPh sb="0" eb="2">
      <t>ヨシノ</t>
    </rPh>
    <rPh sb="2" eb="4">
      <t>キクヨ</t>
    </rPh>
    <phoneticPr fontId="4"/>
  </si>
  <si>
    <t>保育部及び全園事務</t>
    <rPh sb="0" eb="2">
      <t>ホイク</t>
    </rPh>
    <rPh sb="2" eb="3">
      <t>ブ</t>
    </rPh>
    <rPh sb="3" eb="4">
      <t>オヨ</t>
    </rPh>
    <rPh sb="5" eb="6">
      <t>ゼン</t>
    </rPh>
    <rPh sb="6" eb="7">
      <t>ソノ</t>
    </rPh>
    <rPh sb="7" eb="9">
      <t>ジム</t>
    </rPh>
    <phoneticPr fontId="5"/>
  </si>
  <si>
    <t>笹川京子</t>
    <rPh sb="0" eb="2">
      <t>ササガワ</t>
    </rPh>
    <rPh sb="2" eb="4">
      <t>キョウコ</t>
    </rPh>
    <phoneticPr fontId="4"/>
  </si>
  <si>
    <t>保育士</t>
    <rPh sb="0" eb="3">
      <t>ホイクシ</t>
    </rPh>
    <phoneticPr fontId="5"/>
  </si>
  <si>
    <t>保育担当</t>
    <rPh sb="0" eb="2">
      <t>ホイク</t>
    </rPh>
    <rPh sb="2" eb="4">
      <t>タントウ</t>
    </rPh>
    <phoneticPr fontId="4"/>
  </si>
  <si>
    <t>赤松麻実</t>
    <rPh sb="0" eb="2">
      <t>アカマツ</t>
    </rPh>
    <rPh sb="2" eb="4">
      <t>マミ</t>
    </rPh>
    <phoneticPr fontId="4"/>
  </si>
  <si>
    <t>原畑友花</t>
    <rPh sb="0" eb="2">
      <t>ハラハタ</t>
    </rPh>
    <rPh sb="2" eb="4">
      <t>ユウカ</t>
    </rPh>
    <phoneticPr fontId="1"/>
  </si>
  <si>
    <t>（富士本保育園）</t>
    <rPh sb="1" eb="4">
      <t>フジモト</t>
    </rPh>
    <rPh sb="4" eb="7">
      <t>ホイクエン</t>
    </rPh>
    <phoneticPr fontId="4"/>
  </si>
  <si>
    <t>練馬区立南大泉保育園</t>
    <rPh sb="0" eb="4">
      <t>ネリマクリツ</t>
    </rPh>
    <rPh sb="4" eb="7">
      <t>ミナミオオイズミ</t>
    </rPh>
    <rPh sb="7" eb="10">
      <t>ホイクエン</t>
    </rPh>
    <phoneticPr fontId="4"/>
  </si>
  <si>
    <t>朝保育</t>
    <rPh sb="0" eb="1">
      <t>アサ</t>
    </rPh>
    <rPh sb="1" eb="3">
      <t>ホイク</t>
    </rPh>
    <phoneticPr fontId="4"/>
  </si>
  <si>
    <t>1歳児障害児担当</t>
    <rPh sb="1" eb="3">
      <t>サイジ</t>
    </rPh>
    <rPh sb="3" eb="5">
      <t>ショウガイ</t>
    </rPh>
    <rPh sb="5" eb="6">
      <t>ジ</t>
    </rPh>
    <rPh sb="6" eb="8">
      <t>タントウ</t>
    </rPh>
    <phoneticPr fontId="4"/>
  </si>
  <si>
    <t>夕延長</t>
    <rPh sb="0" eb="1">
      <t>ユウ</t>
    </rPh>
    <rPh sb="1" eb="3">
      <t>エンチョウ</t>
    </rPh>
    <phoneticPr fontId="4"/>
  </si>
  <si>
    <t>5歳障害児担当</t>
    <rPh sb="1" eb="2">
      <t>サイ</t>
    </rPh>
    <rPh sb="2" eb="3">
      <t>ショウ</t>
    </rPh>
    <rPh sb="3" eb="4">
      <t>ガイ</t>
    </rPh>
    <rPh sb="4" eb="5">
      <t>ジ</t>
    </rPh>
    <rPh sb="5" eb="7">
      <t>タントウ</t>
    </rPh>
    <phoneticPr fontId="4"/>
  </si>
  <si>
    <t>夕保育</t>
    <rPh sb="0" eb="1">
      <t>ユウ</t>
    </rPh>
    <rPh sb="1" eb="3">
      <t>ホイク</t>
    </rPh>
    <phoneticPr fontId="4"/>
  </si>
  <si>
    <t>朝延長</t>
    <rPh sb="0" eb="1">
      <t>アサ</t>
    </rPh>
    <rPh sb="1" eb="3">
      <t>エンチョウ</t>
    </rPh>
    <phoneticPr fontId="4"/>
  </si>
  <si>
    <t>髙橋令子</t>
  </si>
  <si>
    <t>夕保育</t>
  </si>
  <si>
    <t>朝保育</t>
  </si>
  <si>
    <t>施設整備</t>
    <rPh sb="0" eb="2">
      <t>シセツ</t>
    </rPh>
    <rPh sb="2" eb="4">
      <t>セイビ</t>
    </rPh>
    <phoneticPr fontId="4"/>
  </si>
  <si>
    <t>伊藤久恵</t>
  </si>
  <si>
    <t>休日保育専任保育士</t>
    <rPh sb="0" eb="2">
      <t>キュウジツ</t>
    </rPh>
    <rPh sb="2" eb="4">
      <t>ホイク</t>
    </rPh>
    <rPh sb="4" eb="6">
      <t>センニン</t>
    </rPh>
    <rPh sb="6" eb="9">
      <t>ホイクシ</t>
    </rPh>
    <phoneticPr fontId="4"/>
  </si>
  <si>
    <t>上野千秋</t>
    <rPh sb="0" eb="2">
      <t>ウエノ</t>
    </rPh>
    <rPh sb="2" eb="4">
      <t>チアキ</t>
    </rPh>
    <phoneticPr fontId="4"/>
  </si>
  <si>
    <t>高橋麻里</t>
    <rPh sb="0" eb="2">
      <t>タカハシ</t>
    </rPh>
    <rPh sb="2" eb="4">
      <t>マリ</t>
    </rPh>
    <phoneticPr fontId="4"/>
  </si>
  <si>
    <t>我田美和子</t>
    <rPh sb="0" eb="2">
      <t>ワガタ</t>
    </rPh>
    <rPh sb="2" eb="5">
      <t>ミワコ</t>
    </rPh>
    <phoneticPr fontId="4"/>
  </si>
  <si>
    <t>大和田麗</t>
    <rPh sb="0" eb="3">
      <t>オオワダ</t>
    </rPh>
    <rPh sb="3" eb="4">
      <t>レイ</t>
    </rPh>
    <phoneticPr fontId="4"/>
  </si>
  <si>
    <t>白倉広美</t>
    <rPh sb="0" eb="2">
      <t>シラクラ</t>
    </rPh>
    <rPh sb="2" eb="4">
      <t>ヒロミ</t>
    </rPh>
    <phoneticPr fontId="4"/>
  </si>
  <si>
    <t>熊谷由美</t>
    <rPh sb="0" eb="2">
      <t>クマガイ</t>
    </rPh>
    <rPh sb="2" eb="4">
      <t>ユミ</t>
    </rPh>
    <phoneticPr fontId="4"/>
  </si>
  <si>
    <t>調理師</t>
    <rPh sb="0" eb="3">
      <t>チョウリシ</t>
    </rPh>
    <phoneticPr fontId="4"/>
  </si>
  <si>
    <t>休日保育専任調理員</t>
    <rPh sb="0" eb="2">
      <t>キュウジツ</t>
    </rPh>
    <rPh sb="2" eb="4">
      <t>ホイク</t>
    </rPh>
    <rPh sb="4" eb="6">
      <t>センニン</t>
    </rPh>
    <rPh sb="6" eb="9">
      <t>チョウリイン</t>
    </rPh>
    <phoneticPr fontId="4"/>
  </si>
  <si>
    <t>川瀬美夏</t>
    <rPh sb="0" eb="2">
      <t>カワセ</t>
    </rPh>
    <rPh sb="2" eb="4">
      <t>ミカ</t>
    </rPh>
    <phoneticPr fontId="4"/>
  </si>
  <si>
    <t>栄養士</t>
    <rPh sb="0" eb="3">
      <t>エイヨウシ</t>
    </rPh>
    <phoneticPr fontId="4"/>
  </si>
  <si>
    <t>松並哲哉</t>
    <rPh sb="0" eb="2">
      <t>マツナミ</t>
    </rPh>
    <rPh sb="2" eb="4">
      <t>テツヤ</t>
    </rPh>
    <phoneticPr fontId="4"/>
  </si>
  <si>
    <t>佐仲文子</t>
    <rPh sb="0" eb="1">
      <t>サ</t>
    </rPh>
    <rPh sb="1" eb="2">
      <t>ナカ</t>
    </rPh>
    <rPh sb="2" eb="4">
      <t>フミコ</t>
    </rPh>
    <phoneticPr fontId="4"/>
  </si>
  <si>
    <t>調理員</t>
    <rPh sb="0" eb="3">
      <t>チョウリイン</t>
    </rPh>
    <phoneticPr fontId="4"/>
  </si>
  <si>
    <t>調理業務</t>
    <rPh sb="0" eb="2">
      <t>チョウリ</t>
    </rPh>
    <rPh sb="2" eb="4">
      <t>ギョウム</t>
    </rPh>
    <phoneticPr fontId="4"/>
  </si>
  <si>
    <t>小川礼子</t>
    <rPh sb="0" eb="2">
      <t>オガワ</t>
    </rPh>
    <rPh sb="2" eb="4">
      <t>レイコ</t>
    </rPh>
    <phoneticPr fontId="1"/>
  </si>
  <si>
    <t>練馬区立光が丘保育園</t>
    <rPh sb="0" eb="4">
      <t>ネリマクリツ</t>
    </rPh>
    <rPh sb="4" eb="5">
      <t>ヒカリ</t>
    </rPh>
    <rPh sb="6" eb="7">
      <t>オカ</t>
    </rPh>
    <rPh sb="7" eb="10">
      <t>ホイクエン</t>
    </rPh>
    <phoneticPr fontId="10"/>
  </si>
  <si>
    <t>保育士</t>
    <rPh sb="0" eb="2">
      <t>ホイク</t>
    </rPh>
    <rPh sb="2" eb="3">
      <t>シ</t>
    </rPh>
    <phoneticPr fontId="10"/>
  </si>
  <si>
    <t>山田里美</t>
    <rPh sb="0" eb="2">
      <t>ヤマダ</t>
    </rPh>
    <rPh sb="2" eb="4">
      <t>サトミ</t>
    </rPh>
    <phoneticPr fontId="4"/>
  </si>
  <si>
    <t>蛭田寿美江</t>
    <rPh sb="0" eb="2">
      <t>ヒルタ</t>
    </rPh>
    <rPh sb="2" eb="5">
      <t>スミエ</t>
    </rPh>
    <phoneticPr fontId="4"/>
  </si>
  <si>
    <t>練馬区立光が丘保育園</t>
    <rPh sb="0" eb="4">
      <t>ネリマクリツ</t>
    </rPh>
    <rPh sb="4" eb="5">
      <t>ヒカリ</t>
    </rPh>
    <rPh sb="6" eb="7">
      <t>オカ</t>
    </rPh>
    <rPh sb="7" eb="10">
      <t>ホイクエン</t>
    </rPh>
    <phoneticPr fontId="4"/>
  </si>
  <si>
    <t>山﨑洋子</t>
    <rPh sb="0" eb="1">
      <t>ヤマ</t>
    </rPh>
    <rPh sb="1" eb="2">
      <t>サキ</t>
    </rPh>
    <rPh sb="2" eb="4">
      <t>ヨウコ</t>
    </rPh>
    <phoneticPr fontId="1"/>
  </si>
  <si>
    <t>保育補助</t>
    <rPh sb="0" eb="2">
      <t>ホイク</t>
    </rPh>
    <rPh sb="2" eb="4">
      <t>ホジョ</t>
    </rPh>
    <phoneticPr fontId="10"/>
  </si>
  <si>
    <t>保育補助
業務</t>
    <rPh sb="0" eb="2">
      <t>ホイク</t>
    </rPh>
    <rPh sb="2" eb="4">
      <t>ホジョ</t>
    </rPh>
    <rPh sb="5" eb="7">
      <t>ギョウム</t>
    </rPh>
    <phoneticPr fontId="10"/>
  </si>
  <si>
    <t>池田とみ子</t>
    <rPh sb="0" eb="2">
      <t>イケダ</t>
    </rPh>
    <rPh sb="4" eb="5">
      <t>コ</t>
    </rPh>
    <phoneticPr fontId="1"/>
  </si>
  <si>
    <t>進藤宏子</t>
    <rPh sb="0" eb="2">
      <t>シンドウ</t>
    </rPh>
    <rPh sb="2" eb="4">
      <t>ヒロコ</t>
    </rPh>
    <phoneticPr fontId="4"/>
  </si>
  <si>
    <t>古川富子</t>
    <rPh sb="0" eb="2">
      <t>フルカワ</t>
    </rPh>
    <rPh sb="2" eb="4">
      <t>トミコ</t>
    </rPh>
    <phoneticPr fontId="4"/>
  </si>
  <si>
    <t>鈴木悦子</t>
    <rPh sb="0" eb="2">
      <t>スズキ</t>
    </rPh>
    <rPh sb="2" eb="4">
      <t>エツコ</t>
    </rPh>
    <phoneticPr fontId="4"/>
  </si>
  <si>
    <t>楠原るり子</t>
    <rPh sb="0" eb="2">
      <t>クスハラ</t>
    </rPh>
    <rPh sb="4" eb="5">
      <t>コ</t>
    </rPh>
    <phoneticPr fontId="4"/>
  </si>
  <si>
    <t>保育補助業務</t>
    <rPh sb="0" eb="2">
      <t>ホイク</t>
    </rPh>
    <rPh sb="2" eb="4">
      <t>ホジョ</t>
    </rPh>
    <rPh sb="4" eb="6">
      <t>ギョウム</t>
    </rPh>
    <phoneticPr fontId="4"/>
  </si>
  <si>
    <t>平井和代</t>
    <rPh sb="0" eb="2">
      <t>ヒライ</t>
    </rPh>
    <rPh sb="2" eb="4">
      <t>カズヨ</t>
    </rPh>
    <phoneticPr fontId="4"/>
  </si>
  <si>
    <t>小島佳子</t>
    <rPh sb="0" eb="2">
      <t>コジマ</t>
    </rPh>
    <rPh sb="2" eb="4">
      <t>ケイコ</t>
    </rPh>
    <phoneticPr fontId="4"/>
  </si>
  <si>
    <t>調理全般担当</t>
    <rPh sb="0" eb="2">
      <t>チョウリ</t>
    </rPh>
    <rPh sb="2" eb="4">
      <t>ゼンパン</t>
    </rPh>
    <rPh sb="4" eb="6">
      <t>タントウ</t>
    </rPh>
    <phoneticPr fontId="4"/>
  </si>
  <si>
    <t>瀬野治久</t>
    <rPh sb="0" eb="2">
      <t>セノ</t>
    </rPh>
    <rPh sb="2" eb="4">
      <t>ハルヒサ</t>
    </rPh>
    <phoneticPr fontId="4"/>
  </si>
  <si>
    <t>調理全般担当</t>
  </si>
  <si>
    <t>川又桃子</t>
    <rPh sb="0" eb="2">
      <t>カワマタ</t>
    </rPh>
    <rPh sb="2" eb="4">
      <t>モモコ</t>
    </rPh>
    <phoneticPr fontId="4"/>
  </si>
  <si>
    <t>馬場紀子</t>
    <rPh sb="0" eb="2">
      <t>ババ</t>
    </rPh>
    <rPh sb="2" eb="4">
      <t>ノリコ</t>
    </rPh>
    <phoneticPr fontId="4"/>
  </si>
  <si>
    <t>安藤由布子</t>
    <rPh sb="0" eb="2">
      <t>アンドウ</t>
    </rPh>
    <rPh sb="2" eb="4">
      <t>ユフ</t>
    </rPh>
    <rPh sb="4" eb="5">
      <t>コ</t>
    </rPh>
    <phoneticPr fontId="12"/>
  </si>
  <si>
    <t>富士本保育園</t>
    <rPh sb="0" eb="3">
      <t>フジモト</t>
    </rPh>
    <rPh sb="3" eb="6">
      <t>ホイクエン</t>
    </rPh>
    <phoneticPr fontId="4"/>
  </si>
  <si>
    <t>保育士</t>
    <rPh sb="0" eb="2">
      <t>ホイク</t>
    </rPh>
    <rPh sb="2" eb="3">
      <t>シ</t>
    </rPh>
    <phoneticPr fontId="12"/>
  </si>
  <si>
    <t>有賀恵理子</t>
    <rPh sb="0" eb="2">
      <t>アリガ</t>
    </rPh>
    <rPh sb="2" eb="5">
      <t>エリコ</t>
    </rPh>
    <phoneticPr fontId="1"/>
  </si>
  <si>
    <t>長﨑薫</t>
    <rPh sb="0" eb="2">
      <t>ナガサキ</t>
    </rPh>
    <rPh sb="2" eb="3">
      <t>カオル</t>
    </rPh>
    <phoneticPr fontId="4"/>
  </si>
  <si>
    <t>國森志保</t>
    <rPh sb="0" eb="1">
      <t>クニ</t>
    </rPh>
    <rPh sb="1" eb="2">
      <t>モリ</t>
    </rPh>
    <rPh sb="2" eb="4">
      <t>シホ</t>
    </rPh>
    <phoneticPr fontId="4"/>
  </si>
  <si>
    <t>馬男木理恵</t>
    <rPh sb="0" eb="1">
      <t>ウマ</t>
    </rPh>
    <rPh sb="1" eb="2">
      <t>ダン</t>
    </rPh>
    <rPh sb="2" eb="3">
      <t>キ</t>
    </rPh>
    <rPh sb="3" eb="5">
      <t>リエ</t>
    </rPh>
    <phoneticPr fontId="4"/>
  </si>
  <si>
    <t>石塚直美</t>
    <rPh sb="0" eb="2">
      <t>イシヅカ</t>
    </rPh>
    <rPh sb="2" eb="4">
      <t>ナオミ</t>
    </rPh>
    <phoneticPr fontId="4"/>
  </si>
  <si>
    <t>池田洋子</t>
    <rPh sb="0" eb="2">
      <t>イケダ</t>
    </rPh>
    <rPh sb="2" eb="4">
      <t>ヨウコ</t>
    </rPh>
    <phoneticPr fontId="5"/>
  </si>
  <si>
    <t>保育補助</t>
    <rPh sb="0" eb="2">
      <t>ホイク</t>
    </rPh>
    <rPh sb="2" eb="4">
      <t>ホジョ</t>
    </rPh>
    <phoneticPr fontId="5"/>
  </si>
  <si>
    <t>谷奥エミ</t>
    <rPh sb="0" eb="1">
      <t>タニ</t>
    </rPh>
    <rPh sb="1" eb="2">
      <t>オク</t>
    </rPh>
    <phoneticPr fontId="4"/>
  </si>
  <si>
    <t>進藤都</t>
    <rPh sb="0" eb="2">
      <t>シンドウ</t>
    </rPh>
    <rPh sb="2" eb="3">
      <t>ミヤコ</t>
    </rPh>
    <phoneticPr fontId="4"/>
  </si>
  <si>
    <t>日高ゆめほ</t>
    <rPh sb="0" eb="2">
      <t>ヒダカ</t>
    </rPh>
    <phoneticPr fontId="4"/>
  </si>
  <si>
    <t>中山悠里</t>
    <rPh sb="0" eb="2">
      <t>ナカヤマ</t>
    </rPh>
    <rPh sb="2" eb="3">
      <t>ユウ</t>
    </rPh>
    <rPh sb="3" eb="4">
      <t>リ</t>
    </rPh>
    <phoneticPr fontId="4"/>
  </si>
  <si>
    <t>小林知子</t>
    <rPh sb="0" eb="2">
      <t>コバヤシ</t>
    </rPh>
    <rPh sb="2" eb="4">
      <t>トモコ</t>
    </rPh>
    <phoneticPr fontId="1"/>
  </si>
  <si>
    <t>栄養士</t>
    <rPh sb="0" eb="3">
      <t>エイヨウシ</t>
    </rPh>
    <phoneticPr fontId="1"/>
  </si>
  <si>
    <t>鈴木友美</t>
    <rPh sb="0" eb="2">
      <t>スズキ</t>
    </rPh>
    <rPh sb="2" eb="4">
      <t>トモミ</t>
    </rPh>
    <phoneticPr fontId="4"/>
  </si>
  <si>
    <t>事務員</t>
    <rPh sb="0" eb="2">
      <t>ジム</t>
    </rPh>
    <rPh sb="2" eb="3">
      <t>イン</t>
    </rPh>
    <phoneticPr fontId="4"/>
  </si>
  <si>
    <t>鈴木重徳</t>
    <rPh sb="0" eb="2">
      <t>スズキ</t>
    </rPh>
    <rPh sb="2" eb="4">
      <t>シゲノリ</t>
    </rPh>
    <phoneticPr fontId="4"/>
  </si>
  <si>
    <t>用務員</t>
    <rPh sb="0" eb="2">
      <t>ヨウム</t>
    </rPh>
    <rPh sb="2" eb="3">
      <t>イン</t>
    </rPh>
    <phoneticPr fontId="4"/>
  </si>
  <si>
    <t>及川和昭（富士本</t>
    <rPh sb="0" eb="2">
      <t>オイカワ</t>
    </rPh>
    <rPh sb="2" eb="4">
      <t>カズアキ</t>
    </rPh>
    <rPh sb="5" eb="8">
      <t>フジモト</t>
    </rPh>
    <phoneticPr fontId="4"/>
  </si>
  <si>
    <t>澤口美央</t>
    <rPh sb="0" eb="2">
      <t>サワグチ</t>
    </rPh>
    <rPh sb="2" eb="4">
      <t>ミオ</t>
    </rPh>
    <phoneticPr fontId="4"/>
  </si>
  <si>
    <t>泉敬子</t>
    <rPh sb="0" eb="1">
      <t>イズミ</t>
    </rPh>
    <rPh sb="1" eb="3">
      <t>ケイコ</t>
    </rPh>
    <phoneticPr fontId="4"/>
  </si>
  <si>
    <t>板野真理</t>
    <rPh sb="0" eb="2">
      <t>イタノ</t>
    </rPh>
    <rPh sb="2" eb="4">
      <t>マリ</t>
    </rPh>
    <phoneticPr fontId="4"/>
  </si>
  <si>
    <t>十川敬</t>
    <rPh sb="0" eb="1">
      <t>ト</t>
    </rPh>
    <rPh sb="1" eb="2">
      <t>ガワ</t>
    </rPh>
    <rPh sb="2" eb="3">
      <t>ケイ</t>
    </rPh>
    <phoneticPr fontId="4"/>
  </si>
  <si>
    <t>施設管理</t>
  </si>
  <si>
    <t>押山浩太</t>
    <rPh sb="0" eb="2">
      <t>オシヤマ</t>
    </rPh>
    <rPh sb="2" eb="4">
      <t>コウタ</t>
    </rPh>
    <phoneticPr fontId="4"/>
  </si>
  <si>
    <t>中山昌子</t>
    <rPh sb="0" eb="2">
      <t>ナカヤマ</t>
    </rPh>
    <rPh sb="2" eb="4">
      <t>マサコ</t>
    </rPh>
    <phoneticPr fontId="4"/>
  </si>
  <si>
    <t>佐藤佳代子</t>
    <rPh sb="0" eb="2">
      <t>サトウ</t>
    </rPh>
    <rPh sb="2" eb="5">
      <t>カヨコ</t>
    </rPh>
    <phoneticPr fontId="4"/>
  </si>
  <si>
    <t>戸部智子</t>
    <rPh sb="0" eb="2">
      <t>トベ</t>
    </rPh>
    <rPh sb="2" eb="4">
      <t>トモコ</t>
    </rPh>
    <phoneticPr fontId="4"/>
  </si>
  <si>
    <t>田辺佐知子</t>
    <rPh sb="0" eb="2">
      <t>タナベ</t>
    </rPh>
    <rPh sb="2" eb="5">
      <t>サチコ</t>
    </rPh>
    <phoneticPr fontId="4"/>
  </si>
  <si>
    <t>下地公子</t>
    <rPh sb="0" eb="2">
      <t>シモジ</t>
    </rPh>
    <rPh sb="2" eb="4">
      <t>キミコ</t>
    </rPh>
    <phoneticPr fontId="10"/>
  </si>
  <si>
    <t>西国分寺保育園</t>
    <rPh sb="0" eb="4">
      <t>ニシコクブンジ</t>
    </rPh>
    <rPh sb="4" eb="7">
      <t>ホイクエン</t>
    </rPh>
    <phoneticPr fontId="4"/>
  </si>
  <si>
    <t>保育士</t>
    <rPh sb="0" eb="3">
      <t>ホイクシ</t>
    </rPh>
    <phoneticPr fontId="10"/>
  </si>
  <si>
    <t>朝特例保育担当</t>
  </si>
  <si>
    <t>河野たえ子</t>
    <rPh sb="0" eb="2">
      <t>コウノ</t>
    </rPh>
    <rPh sb="4" eb="5">
      <t>コ</t>
    </rPh>
    <phoneticPr fontId="10"/>
  </si>
  <si>
    <t>野村希</t>
    <rPh sb="0" eb="2">
      <t>ノムラ</t>
    </rPh>
    <rPh sb="2" eb="3">
      <t>ノゾミ</t>
    </rPh>
    <phoneticPr fontId="10"/>
  </si>
  <si>
    <t>フリー保育担当</t>
    <rPh sb="3" eb="5">
      <t>ホイク</t>
    </rPh>
    <phoneticPr fontId="10"/>
  </si>
  <si>
    <t>木下智美</t>
    <rPh sb="0" eb="2">
      <t>キノシタ</t>
    </rPh>
    <rPh sb="2" eb="4">
      <t>トモミ</t>
    </rPh>
    <phoneticPr fontId="10"/>
  </si>
  <si>
    <t>病後児保育担当保育補助</t>
    <rPh sb="0" eb="2">
      <t>ビョウゴ</t>
    </rPh>
    <rPh sb="2" eb="3">
      <t>ジ</t>
    </rPh>
    <rPh sb="7" eb="9">
      <t>ホイク</t>
    </rPh>
    <rPh sb="9" eb="11">
      <t>ホジョ</t>
    </rPh>
    <phoneticPr fontId="10"/>
  </si>
  <si>
    <t>岩田裕子</t>
    <rPh sb="0" eb="2">
      <t>イワタ</t>
    </rPh>
    <rPh sb="2" eb="4">
      <t>ユウコ</t>
    </rPh>
    <phoneticPr fontId="10"/>
  </si>
  <si>
    <t>高橋三佳</t>
    <rPh sb="0" eb="2">
      <t>タカハシ</t>
    </rPh>
    <rPh sb="2" eb="3">
      <t>ミ</t>
    </rPh>
    <rPh sb="3" eb="4">
      <t>カ</t>
    </rPh>
    <phoneticPr fontId="10"/>
  </si>
  <si>
    <t>病後児保育担当</t>
  </si>
  <si>
    <t>小野由美子</t>
    <rPh sb="0" eb="2">
      <t>オノ</t>
    </rPh>
    <rPh sb="2" eb="5">
      <t>ユミコ</t>
    </rPh>
    <phoneticPr fontId="10"/>
  </si>
  <si>
    <t>岡谷智子</t>
    <rPh sb="0" eb="2">
      <t>オカタニ</t>
    </rPh>
    <rPh sb="2" eb="4">
      <t>トモコ</t>
    </rPh>
    <phoneticPr fontId="4"/>
  </si>
  <si>
    <t>西国分寺保育園</t>
    <rPh sb="0" eb="7">
      <t>ニシコクブンジホイクエン</t>
    </rPh>
    <phoneticPr fontId="4"/>
  </si>
  <si>
    <t>北本飛鳥</t>
    <rPh sb="0" eb="2">
      <t>キタモト</t>
    </rPh>
    <rPh sb="2" eb="4">
      <t>アスカ</t>
    </rPh>
    <phoneticPr fontId="4"/>
  </si>
  <si>
    <t>3歳加配児童担当</t>
    <rPh sb="1" eb="2">
      <t>サイ</t>
    </rPh>
    <rPh sb="2" eb="4">
      <t>カハイ</t>
    </rPh>
    <rPh sb="4" eb="6">
      <t>ジドウ</t>
    </rPh>
    <rPh sb="6" eb="8">
      <t>タントウ</t>
    </rPh>
    <phoneticPr fontId="4"/>
  </si>
  <si>
    <t>髙木悠花</t>
  </si>
  <si>
    <t>用務・保育補助</t>
    <rPh sb="0" eb="2">
      <t>ヨウム</t>
    </rPh>
    <rPh sb="3" eb="5">
      <t>ホイク</t>
    </rPh>
    <rPh sb="5" eb="7">
      <t>ホジョ</t>
    </rPh>
    <phoneticPr fontId="4"/>
  </si>
  <si>
    <t>山口哲史</t>
    <rPh sb="0" eb="2">
      <t>ヤマグチ</t>
    </rPh>
    <rPh sb="2" eb="3">
      <t>テツ</t>
    </rPh>
    <rPh sb="3" eb="4">
      <t>シ</t>
    </rPh>
    <phoneticPr fontId="4"/>
  </si>
  <si>
    <t>早野瑞穂</t>
    <rPh sb="0" eb="2">
      <t>ハヤノ</t>
    </rPh>
    <rPh sb="2" eb="4">
      <t>ミズホ</t>
    </rPh>
    <phoneticPr fontId="4"/>
  </si>
  <si>
    <t>小林直子</t>
    <rPh sb="0" eb="2">
      <t>コバヤシ</t>
    </rPh>
    <rPh sb="2" eb="4">
      <t>ナオコ</t>
    </rPh>
    <phoneticPr fontId="4"/>
  </si>
  <si>
    <t>白井忍</t>
    <rPh sb="0" eb="2">
      <t>シライ</t>
    </rPh>
    <rPh sb="2" eb="3">
      <t>シノブ</t>
    </rPh>
    <phoneticPr fontId="4"/>
  </si>
  <si>
    <t>宮澤みゆき</t>
    <rPh sb="0" eb="2">
      <t>ミヤザワ</t>
    </rPh>
    <phoneticPr fontId="4"/>
  </si>
  <si>
    <t>木村美果</t>
    <rPh sb="0" eb="2">
      <t>キムラ</t>
    </rPh>
    <rPh sb="2" eb="3">
      <t>ミ</t>
    </rPh>
    <rPh sb="3" eb="4">
      <t>カ</t>
    </rPh>
    <phoneticPr fontId="4"/>
  </si>
  <si>
    <t>西国分寺保育園拠点区分出納職員</t>
    <rPh sb="0" eb="4">
      <t>ニシコクブンジ</t>
    </rPh>
    <rPh sb="4" eb="7">
      <t>ホイクエン</t>
    </rPh>
    <rPh sb="7" eb="9">
      <t>キョテン</t>
    </rPh>
    <rPh sb="9" eb="11">
      <t>クブン</t>
    </rPh>
    <rPh sb="11" eb="13">
      <t>スイトウ</t>
    </rPh>
    <rPh sb="13" eb="15">
      <t>ショクイン</t>
    </rPh>
    <phoneticPr fontId="4"/>
  </si>
  <si>
    <t>大髙弥生</t>
    <rPh sb="0" eb="2">
      <t>オオタカ</t>
    </rPh>
    <rPh sb="2" eb="4">
      <t>ヤヨイ</t>
    </rPh>
    <phoneticPr fontId="4"/>
  </si>
  <si>
    <t>施設管理担当</t>
    <rPh sb="0" eb="2">
      <t>シセツ</t>
    </rPh>
    <rPh sb="2" eb="4">
      <t>カンリ</t>
    </rPh>
    <rPh sb="4" eb="6">
      <t>タントウ</t>
    </rPh>
    <phoneticPr fontId="4"/>
  </si>
  <si>
    <t>華山尚胤</t>
    <rPh sb="0" eb="2">
      <t>ハナヤマ</t>
    </rPh>
    <rPh sb="2" eb="3">
      <t>ナオ</t>
    </rPh>
    <rPh sb="3" eb="4">
      <t>タネ</t>
    </rPh>
    <phoneticPr fontId="11"/>
  </si>
  <si>
    <t>用務員</t>
    <rPh sb="0" eb="3">
      <t>ヨウムイン</t>
    </rPh>
    <phoneticPr fontId="11"/>
  </si>
  <si>
    <t>星野唯来</t>
    <rPh sb="0" eb="2">
      <t>ホシノ</t>
    </rPh>
    <rPh sb="2" eb="3">
      <t>ユイ</t>
    </rPh>
    <rPh sb="3" eb="4">
      <t>ライ</t>
    </rPh>
    <phoneticPr fontId="11"/>
  </si>
  <si>
    <t>保育補助</t>
    <rPh sb="0" eb="2">
      <t>ホイク</t>
    </rPh>
    <rPh sb="2" eb="4">
      <t>ホジョ</t>
    </rPh>
    <phoneticPr fontId="11"/>
  </si>
  <si>
    <t>神藤かおり</t>
    <rPh sb="0" eb="1">
      <t>カミ</t>
    </rPh>
    <rPh sb="1" eb="2">
      <t>フジ</t>
    </rPh>
    <phoneticPr fontId="11"/>
  </si>
  <si>
    <t>保育士</t>
    <rPh sb="0" eb="3">
      <t>ホイクシ</t>
    </rPh>
    <phoneticPr fontId="11"/>
  </si>
  <si>
    <t>西山真弓</t>
    <rPh sb="0" eb="2">
      <t>ニシヤマ</t>
    </rPh>
    <rPh sb="2" eb="4">
      <t>マユミ</t>
    </rPh>
    <phoneticPr fontId="4"/>
  </si>
  <si>
    <t>吉田由美</t>
    <rPh sb="0" eb="2">
      <t>ヨシダ</t>
    </rPh>
    <rPh sb="2" eb="4">
      <t>ユミ</t>
    </rPh>
    <phoneticPr fontId="4"/>
  </si>
  <si>
    <t>秋山瑞姫</t>
    <rPh sb="0" eb="2">
      <t>アキヤマ</t>
    </rPh>
    <rPh sb="2" eb="3">
      <t>ズイ</t>
    </rPh>
    <rPh sb="3" eb="4">
      <t>ヒメ</t>
    </rPh>
    <phoneticPr fontId="4"/>
  </si>
  <si>
    <t>根元昭代</t>
    <rPh sb="0" eb="2">
      <t>ネモト</t>
    </rPh>
    <rPh sb="2" eb="4">
      <t>アキヨ</t>
    </rPh>
    <phoneticPr fontId="4"/>
  </si>
  <si>
    <t>栄養士</t>
    <rPh sb="0" eb="3">
      <t>エイヨウシ</t>
    </rPh>
    <phoneticPr fontId="11"/>
  </si>
  <si>
    <t>武山秀一</t>
    <rPh sb="0" eb="2">
      <t>タケヤマ</t>
    </rPh>
    <rPh sb="2" eb="4">
      <t>シュウイチ</t>
    </rPh>
    <phoneticPr fontId="4"/>
  </si>
  <si>
    <t>中村美代子</t>
    <rPh sb="0" eb="2">
      <t>ナカムラ</t>
    </rPh>
    <rPh sb="2" eb="5">
      <t>ミヨコ</t>
    </rPh>
    <phoneticPr fontId="4"/>
  </si>
  <si>
    <t>渡辺幸緒</t>
    <rPh sb="0" eb="2">
      <t>ワタナベ</t>
    </rPh>
    <rPh sb="2" eb="3">
      <t>サチ</t>
    </rPh>
    <rPh sb="3" eb="4">
      <t>チョ</t>
    </rPh>
    <phoneticPr fontId="4"/>
  </si>
  <si>
    <t>塩澤幸子</t>
    <rPh sb="0" eb="2">
      <t>シオザワ</t>
    </rPh>
    <rPh sb="2" eb="4">
      <t>サチコ</t>
    </rPh>
    <phoneticPr fontId="4"/>
  </si>
  <si>
    <t>村川ゆか</t>
    <rPh sb="0" eb="2">
      <t>ムラカワ</t>
    </rPh>
    <phoneticPr fontId="4"/>
  </si>
  <si>
    <t>宮坂里美</t>
    <rPh sb="0" eb="2">
      <t>ミヤサカ</t>
    </rPh>
    <rPh sb="2" eb="4">
      <t>サトミ</t>
    </rPh>
    <phoneticPr fontId="4"/>
  </si>
  <si>
    <t>松本洋子</t>
    <rPh sb="0" eb="2">
      <t>マツモト</t>
    </rPh>
    <rPh sb="2" eb="4">
      <t>ヨウコ</t>
    </rPh>
    <phoneticPr fontId="5"/>
  </si>
  <si>
    <t>三上楓希子</t>
    <rPh sb="0" eb="2">
      <t>ミカミ</t>
    </rPh>
    <rPh sb="2" eb="3">
      <t>フウ</t>
    </rPh>
    <rPh sb="3" eb="5">
      <t>キコ</t>
    </rPh>
    <phoneticPr fontId="4"/>
  </si>
  <si>
    <t>国立ひまわり保育園</t>
    <rPh sb="0" eb="2">
      <t>クニタチ</t>
    </rPh>
    <rPh sb="6" eb="9">
      <t>ホイクエン</t>
    </rPh>
    <phoneticPr fontId="1"/>
  </si>
  <si>
    <t>2歳児担任</t>
    <rPh sb="1" eb="3">
      <t>サイジ</t>
    </rPh>
    <rPh sb="3" eb="5">
      <t>タンニン</t>
    </rPh>
    <phoneticPr fontId="4"/>
  </si>
  <si>
    <t>井上恵子</t>
    <rPh sb="0" eb="2">
      <t>イノウエ</t>
    </rPh>
    <rPh sb="2" eb="4">
      <t>ケイコ</t>
    </rPh>
    <phoneticPr fontId="4"/>
  </si>
  <si>
    <t>国立ひまわり保育園</t>
    <rPh sb="0" eb="2">
      <t>クニタチ</t>
    </rPh>
    <rPh sb="6" eb="9">
      <t>ホイクエン</t>
    </rPh>
    <phoneticPr fontId="4"/>
  </si>
  <si>
    <t>3歳児加配担当</t>
    <rPh sb="1" eb="3">
      <t>サイジ</t>
    </rPh>
    <rPh sb="3" eb="5">
      <t>カハイ</t>
    </rPh>
    <rPh sb="5" eb="7">
      <t>タントウ</t>
    </rPh>
    <phoneticPr fontId="4"/>
  </si>
  <si>
    <t>2歳児加配担当</t>
    <rPh sb="1" eb="3">
      <t>サイジ</t>
    </rPh>
    <rPh sb="3" eb="5">
      <t>カハイ</t>
    </rPh>
    <rPh sb="5" eb="7">
      <t>タントウ</t>
    </rPh>
    <phoneticPr fontId="4"/>
  </si>
  <si>
    <t>設楽徳子</t>
    <rPh sb="0" eb="2">
      <t>シダラ</t>
    </rPh>
    <rPh sb="2" eb="4">
      <t>ノリコ</t>
    </rPh>
    <phoneticPr fontId="1"/>
  </si>
  <si>
    <t>鈴木香織</t>
    <rPh sb="0" eb="2">
      <t>スズキ</t>
    </rPh>
    <rPh sb="2" eb="4">
      <t>カオリ</t>
    </rPh>
    <phoneticPr fontId="4"/>
  </si>
  <si>
    <t>荻野栞</t>
    <rPh sb="0" eb="2">
      <t>オギノ</t>
    </rPh>
    <rPh sb="2" eb="3">
      <t>シオリ</t>
    </rPh>
    <phoneticPr fontId="4"/>
  </si>
  <si>
    <t>三浦久美子</t>
    <rPh sb="0" eb="2">
      <t>ミウラ</t>
    </rPh>
    <rPh sb="2" eb="5">
      <t>クミコ</t>
    </rPh>
    <phoneticPr fontId="4"/>
  </si>
  <si>
    <t>望月のりこ</t>
    <rPh sb="0" eb="2">
      <t>モチヅキ</t>
    </rPh>
    <phoneticPr fontId="4"/>
  </si>
  <si>
    <t>則安佳子</t>
    <rPh sb="0" eb="1">
      <t>ソク</t>
    </rPh>
    <rPh sb="1" eb="2">
      <t>ヤス</t>
    </rPh>
    <rPh sb="2" eb="4">
      <t>ヨシコ</t>
    </rPh>
    <phoneticPr fontId="4"/>
  </si>
  <si>
    <t>調理補助</t>
    <rPh sb="0" eb="2">
      <t>チョウリ</t>
    </rPh>
    <rPh sb="2" eb="4">
      <t>ホジョ</t>
    </rPh>
    <phoneticPr fontId="1"/>
  </si>
  <si>
    <t>調理担当</t>
    <rPh sb="0" eb="2">
      <t>チョウリ</t>
    </rPh>
    <rPh sb="2" eb="4">
      <t>タントウ</t>
    </rPh>
    <phoneticPr fontId="1"/>
  </si>
  <si>
    <t>百武久美子</t>
    <rPh sb="0" eb="2">
      <t>モモタケ</t>
    </rPh>
    <rPh sb="2" eb="5">
      <t>クミコ</t>
    </rPh>
    <phoneticPr fontId="4"/>
  </si>
  <si>
    <t>出納職員</t>
    <rPh sb="0" eb="2">
      <t>スイトウ</t>
    </rPh>
    <rPh sb="2" eb="4">
      <t>ショクイン</t>
    </rPh>
    <phoneticPr fontId="4"/>
  </si>
  <si>
    <t>久保井進</t>
    <rPh sb="0" eb="3">
      <t>クボイ</t>
    </rPh>
    <rPh sb="3" eb="4">
      <t>ススム</t>
    </rPh>
    <phoneticPr fontId="1"/>
  </si>
  <si>
    <t>用務員</t>
    <rPh sb="0" eb="3">
      <t>ヨウムイン</t>
    </rPh>
    <phoneticPr fontId="1"/>
  </si>
  <si>
    <t>施設管理</t>
    <rPh sb="0" eb="2">
      <t>シセツ</t>
    </rPh>
    <rPh sb="2" eb="4">
      <t>カンリ</t>
    </rPh>
    <phoneticPr fontId="1"/>
  </si>
  <si>
    <t>加藤博</t>
    <rPh sb="0" eb="2">
      <t>カトウ</t>
    </rPh>
    <rPh sb="2" eb="3">
      <t>ヒロシ</t>
    </rPh>
    <phoneticPr fontId="1"/>
  </si>
  <si>
    <t>施設管理</t>
    <rPh sb="0" eb="2">
      <t>シセツ</t>
    </rPh>
    <rPh sb="2" eb="4">
      <t>カンリ</t>
    </rPh>
    <phoneticPr fontId="4"/>
  </si>
  <si>
    <t>相馬久美子</t>
    <rPh sb="0" eb="2">
      <t>ソウマ</t>
    </rPh>
    <rPh sb="2" eb="5">
      <t>クミコ</t>
    </rPh>
    <phoneticPr fontId="4"/>
  </si>
  <si>
    <t>濵本まり子</t>
    <rPh sb="0" eb="1">
      <t>ハマ</t>
    </rPh>
    <rPh sb="1" eb="2">
      <t>モト</t>
    </rPh>
    <rPh sb="4" eb="5">
      <t>コ</t>
    </rPh>
    <phoneticPr fontId="4"/>
  </si>
  <si>
    <t>関森愛美</t>
    <rPh sb="0" eb="2">
      <t>セキモリ</t>
    </rPh>
    <rPh sb="2" eb="3">
      <t>アイ</t>
    </rPh>
    <rPh sb="3" eb="4">
      <t>ミ</t>
    </rPh>
    <phoneticPr fontId="4"/>
  </si>
  <si>
    <t>夕方特例保育担当</t>
    <rPh sb="0" eb="2">
      <t>ユウガタ</t>
    </rPh>
    <rPh sb="2" eb="4">
      <t>トクレイ</t>
    </rPh>
    <rPh sb="4" eb="6">
      <t>ホイク</t>
    </rPh>
    <rPh sb="6" eb="8">
      <t>タントウ</t>
    </rPh>
    <phoneticPr fontId="4"/>
  </si>
  <si>
    <t>池野恵</t>
    <rPh sb="0" eb="2">
      <t>イケノ</t>
    </rPh>
    <rPh sb="2" eb="3">
      <t>メグミ</t>
    </rPh>
    <phoneticPr fontId="4"/>
  </si>
  <si>
    <t>西川薫</t>
    <rPh sb="0" eb="2">
      <t>ニシカワ</t>
    </rPh>
    <rPh sb="2" eb="3">
      <t>カオル</t>
    </rPh>
    <phoneticPr fontId="4"/>
  </si>
  <si>
    <t>五十嵐美穂</t>
    <rPh sb="0" eb="3">
      <t>イガラシ</t>
    </rPh>
    <rPh sb="3" eb="5">
      <t>ミホ</t>
    </rPh>
    <phoneticPr fontId="4"/>
  </si>
  <si>
    <t>榎本敬子</t>
    <rPh sb="0" eb="2">
      <t>エノモト</t>
    </rPh>
    <rPh sb="2" eb="4">
      <t>ケイコ</t>
    </rPh>
    <phoneticPr fontId="4"/>
  </si>
  <si>
    <t>事務員</t>
    <rPh sb="0" eb="3">
      <t>ジムイン</t>
    </rPh>
    <phoneticPr fontId="4"/>
  </si>
  <si>
    <t>近藤稔</t>
    <rPh sb="0" eb="2">
      <t>コンドウ</t>
    </rPh>
    <rPh sb="2" eb="3">
      <t>ミノル</t>
    </rPh>
    <phoneticPr fontId="4"/>
  </si>
  <si>
    <t>中山詩穂美</t>
    <rPh sb="0" eb="2">
      <t>ナカヤマ</t>
    </rPh>
    <rPh sb="2" eb="3">
      <t>シ</t>
    </rPh>
    <rPh sb="3" eb="4">
      <t>ホ</t>
    </rPh>
    <rPh sb="4" eb="5">
      <t>ミ</t>
    </rPh>
    <phoneticPr fontId="4"/>
  </si>
  <si>
    <t>きたひだまり保育園</t>
    <rPh sb="6" eb="9">
      <t>ホイクエン</t>
    </rPh>
    <phoneticPr fontId="4"/>
  </si>
  <si>
    <t>麻生泉</t>
    <rPh sb="0" eb="2">
      <t>アソウ</t>
    </rPh>
    <rPh sb="2" eb="3">
      <t>イズミ</t>
    </rPh>
    <phoneticPr fontId="1"/>
  </si>
  <si>
    <t>保育補助</t>
    <rPh sb="2" eb="4">
      <t>ホジョ</t>
    </rPh>
    <phoneticPr fontId="1"/>
  </si>
  <si>
    <t>延長保育補助</t>
    <rPh sb="0" eb="2">
      <t>エンチョウ</t>
    </rPh>
    <rPh sb="2" eb="4">
      <t>ホイク</t>
    </rPh>
    <rPh sb="4" eb="6">
      <t>ホジョ</t>
    </rPh>
    <phoneticPr fontId="1"/>
  </si>
  <si>
    <t>松井海南江</t>
    <rPh sb="0" eb="2">
      <t>マツイ</t>
    </rPh>
    <rPh sb="2" eb="3">
      <t>ウミ</t>
    </rPh>
    <rPh sb="3" eb="4">
      <t>ミナミ</t>
    </rPh>
    <rPh sb="4" eb="5">
      <t>エ</t>
    </rPh>
    <phoneticPr fontId="4"/>
  </si>
  <si>
    <t>荒川康子</t>
    <rPh sb="0" eb="2">
      <t>アラカワ</t>
    </rPh>
    <rPh sb="2" eb="4">
      <t>ヤスコ</t>
    </rPh>
    <phoneticPr fontId="1"/>
  </si>
  <si>
    <t>調理員</t>
    <rPh sb="0" eb="2">
      <t>チョウリ</t>
    </rPh>
    <rPh sb="2" eb="3">
      <t>イン</t>
    </rPh>
    <phoneticPr fontId="1"/>
  </si>
  <si>
    <t>藤本由紀子(きたひだまり)</t>
    <rPh sb="0" eb="2">
      <t>フジモト</t>
    </rPh>
    <rPh sb="2" eb="5">
      <t>ユキコ</t>
    </rPh>
    <phoneticPr fontId="4"/>
  </si>
  <si>
    <t>吉野澪</t>
    <rPh sb="0" eb="2">
      <t>ヨシノ</t>
    </rPh>
    <rPh sb="2" eb="3">
      <t>ミオ</t>
    </rPh>
    <phoneticPr fontId="4"/>
  </si>
  <si>
    <t>佐藤真人</t>
    <rPh sb="0" eb="2">
      <t>サトウ</t>
    </rPh>
    <rPh sb="2" eb="4">
      <t>マサト</t>
    </rPh>
    <phoneticPr fontId="1"/>
  </si>
  <si>
    <t>用務員</t>
    <rPh sb="0" eb="2">
      <t>ヨウム</t>
    </rPh>
    <rPh sb="2" eb="3">
      <t>イン</t>
    </rPh>
    <phoneticPr fontId="1"/>
  </si>
  <si>
    <t>森永晃</t>
    <rPh sb="0" eb="2">
      <t>モリナガ</t>
    </rPh>
    <rPh sb="2" eb="3">
      <t>アキラ</t>
    </rPh>
    <phoneticPr fontId="1"/>
  </si>
  <si>
    <t>戸谷瑛</t>
    <rPh sb="0" eb="2">
      <t>トタニ</t>
    </rPh>
    <rPh sb="2" eb="3">
      <t>エイ</t>
    </rPh>
    <phoneticPr fontId="1"/>
  </si>
  <si>
    <t>前田香苗</t>
    <rPh sb="0" eb="2">
      <t>マエダ</t>
    </rPh>
    <rPh sb="2" eb="4">
      <t>カナエ</t>
    </rPh>
    <phoneticPr fontId="1"/>
  </si>
  <si>
    <t>川畑孝久</t>
  </si>
  <si>
    <t>北保育園</t>
    <rPh sb="0" eb="1">
      <t>キタ</t>
    </rPh>
    <rPh sb="1" eb="4">
      <t>ホイクエン</t>
    </rPh>
    <phoneticPr fontId="4"/>
  </si>
  <si>
    <t>副施設長</t>
    <rPh sb="0" eb="1">
      <t>フク</t>
    </rPh>
    <rPh sb="1" eb="4">
      <t>シセツチョウ</t>
    </rPh>
    <phoneticPr fontId="4"/>
  </si>
  <si>
    <t>佐々木郁美</t>
    <rPh sb="0" eb="3">
      <t>ササキ</t>
    </rPh>
    <rPh sb="3" eb="5">
      <t>イクミ</t>
    </rPh>
    <phoneticPr fontId="1"/>
  </si>
  <si>
    <t>フリー保育士</t>
    <rPh sb="3" eb="5">
      <t>ホイク</t>
    </rPh>
    <rPh sb="5" eb="6">
      <t>シ</t>
    </rPh>
    <phoneticPr fontId="1"/>
  </si>
  <si>
    <t>梶山香織</t>
    <rPh sb="0" eb="2">
      <t>カジヤマ</t>
    </rPh>
    <rPh sb="2" eb="4">
      <t>カオリ</t>
    </rPh>
    <phoneticPr fontId="1"/>
  </si>
  <si>
    <t>長沼広美</t>
    <rPh sb="0" eb="2">
      <t>ナガヌマ</t>
    </rPh>
    <rPh sb="2" eb="4">
      <t>ヒロミ</t>
    </rPh>
    <phoneticPr fontId="1"/>
  </si>
  <si>
    <t>フリー保育士</t>
    <rPh sb="3" eb="6">
      <t>ホイクシ</t>
    </rPh>
    <phoneticPr fontId="1"/>
  </si>
  <si>
    <t>眞田治子</t>
    <rPh sb="0" eb="2">
      <t>サナダ</t>
    </rPh>
    <rPh sb="2" eb="4">
      <t>ハルコ</t>
    </rPh>
    <phoneticPr fontId="4"/>
  </si>
  <si>
    <t>宋卓</t>
    <rPh sb="0" eb="1">
      <t>ソウ</t>
    </rPh>
    <rPh sb="1" eb="2">
      <t>タク</t>
    </rPh>
    <phoneticPr fontId="4"/>
  </si>
  <si>
    <t>小網冴佳</t>
    <rPh sb="0" eb="2">
      <t>コアミ</t>
    </rPh>
    <rPh sb="2" eb="3">
      <t>サエ</t>
    </rPh>
    <rPh sb="3" eb="4">
      <t>カ</t>
    </rPh>
    <phoneticPr fontId="4"/>
  </si>
  <si>
    <t>本田真紀</t>
    <rPh sb="0" eb="2">
      <t>ホンダ</t>
    </rPh>
    <rPh sb="2" eb="4">
      <t>マキ</t>
    </rPh>
    <phoneticPr fontId="4"/>
  </si>
  <si>
    <t>遠藤文枝</t>
    <rPh sb="0" eb="2">
      <t>エンドウ</t>
    </rPh>
    <rPh sb="2" eb="4">
      <t>フミエ</t>
    </rPh>
    <phoneticPr fontId="4"/>
  </si>
  <si>
    <t>椙村啓子</t>
    <rPh sb="0" eb="1">
      <t>スギ</t>
    </rPh>
    <rPh sb="1" eb="2">
      <t>ムラ</t>
    </rPh>
    <rPh sb="2" eb="4">
      <t>ケイコ</t>
    </rPh>
    <phoneticPr fontId="1"/>
  </si>
  <si>
    <t>調理補助業務</t>
    <rPh sb="0" eb="2">
      <t>チョウリ</t>
    </rPh>
    <rPh sb="2" eb="4">
      <t>ホジョ</t>
    </rPh>
    <rPh sb="4" eb="5">
      <t>ギョウ</t>
    </rPh>
    <rPh sb="5" eb="6">
      <t>ム</t>
    </rPh>
    <phoneticPr fontId="1"/>
  </si>
  <si>
    <t>藤本由紀子</t>
    <rPh sb="0" eb="2">
      <t>フジモト</t>
    </rPh>
    <rPh sb="2" eb="5">
      <t>ユキコ</t>
    </rPh>
    <phoneticPr fontId="4"/>
  </si>
  <si>
    <t>釰持久夫</t>
    <rPh sb="0" eb="1">
      <t>ジツ</t>
    </rPh>
    <rPh sb="1" eb="2">
      <t>モ</t>
    </rPh>
    <rPh sb="2" eb="4">
      <t>ヒサオ</t>
    </rPh>
    <phoneticPr fontId="9"/>
  </si>
  <si>
    <t>用務員</t>
    <rPh sb="0" eb="3">
      <t>ヨウムイン</t>
    </rPh>
    <phoneticPr fontId="9"/>
  </si>
  <si>
    <t>当送迎見守り</t>
    <rPh sb="0" eb="1">
      <t>トウ</t>
    </rPh>
    <rPh sb="1" eb="3">
      <t>ソウゲイ</t>
    </rPh>
    <rPh sb="3" eb="5">
      <t>ミマモ</t>
    </rPh>
    <phoneticPr fontId="10"/>
  </si>
  <si>
    <t>芳野俊二</t>
    <rPh sb="0" eb="2">
      <t>ヨシノ</t>
    </rPh>
    <rPh sb="2" eb="4">
      <t>シュンジ</t>
    </rPh>
    <phoneticPr fontId="9"/>
  </si>
  <si>
    <t>施設管理担当</t>
    <rPh sb="0" eb="2">
      <t>シセツ</t>
    </rPh>
    <rPh sb="2" eb="4">
      <t>カンリ</t>
    </rPh>
    <phoneticPr fontId="10"/>
  </si>
  <si>
    <t>今野正人</t>
    <rPh sb="0" eb="1">
      <t>イマ</t>
    </rPh>
    <rPh sb="1" eb="2">
      <t>ノ</t>
    </rPh>
    <rPh sb="2" eb="4">
      <t>マサト</t>
    </rPh>
    <phoneticPr fontId="9"/>
  </si>
  <si>
    <t>送迎見守り</t>
    <rPh sb="0" eb="2">
      <t>ソウゲイ</t>
    </rPh>
    <rPh sb="2" eb="4">
      <t>ミマモ</t>
    </rPh>
    <phoneticPr fontId="10"/>
  </si>
  <si>
    <t>上原隆</t>
    <rPh sb="0" eb="2">
      <t>ウエハラ</t>
    </rPh>
    <rPh sb="2" eb="3">
      <t>タカシ</t>
    </rPh>
    <phoneticPr fontId="9"/>
  </si>
  <si>
    <t>飯田百恵</t>
    <rPh sb="0" eb="2">
      <t>イイダ</t>
    </rPh>
    <rPh sb="2" eb="4">
      <t>モモエ</t>
    </rPh>
    <phoneticPr fontId="1"/>
  </si>
  <si>
    <t>施設管理担当</t>
    <rPh sb="0" eb="2">
      <t>シセツ</t>
    </rPh>
    <rPh sb="2" eb="4">
      <t>カンリ</t>
    </rPh>
    <phoneticPr fontId="1"/>
  </si>
  <si>
    <t>風間哉恵</t>
    <rPh sb="0" eb="2">
      <t>カザマ</t>
    </rPh>
    <rPh sb="2" eb="3">
      <t>ヤ</t>
    </rPh>
    <rPh sb="3" eb="4">
      <t>エ</t>
    </rPh>
    <phoneticPr fontId="4"/>
  </si>
  <si>
    <t>北原珠美</t>
    <rPh sb="0" eb="2">
      <t>キタハラ</t>
    </rPh>
    <rPh sb="2" eb="4">
      <t>タマミ</t>
    </rPh>
    <phoneticPr fontId="4"/>
  </si>
  <si>
    <t>フリー保育士</t>
    <rPh sb="3" eb="6">
      <t>ホイクシ</t>
    </rPh>
    <phoneticPr fontId="4"/>
  </si>
  <si>
    <t>福田澄子</t>
    <rPh sb="0" eb="2">
      <t>フクダ</t>
    </rPh>
    <rPh sb="2" eb="4">
      <t>スミコ</t>
    </rPh>
    <phoneticPr fontId="4"/>
  </si>
  <si>
    <t>朝特例保育</t>
    <rPh sb="0" eb="1">
      <t>アサ</t>
    </rPh>
    <rPh sb="1" eb="3">
      <t>トクレイ</t>
    </rPh>
    <rPh sb="3" eb="5">
      <t>ホイク</t>
    </rPh>
    <phoneticPr fontId="4"/>
  </si>
  <si>
    <t>甲斐夏乃</t>
    <rPh sb="0" eb="2">
      <t>カイ</t>
    </rPh>
    <rPh sb="2" eb="3">
      <t>ナツ</t>
    </rPh>
    <rPh sb="3" eb="4">
      <t>ノ</t>
    </rPh>
    <phoneticPr fontId="4"/>
  </si>
  <si>
    <t>菅野しづか</t>
    <rPh sb="0" eb="2">
      <t>カンノ</t>
    </rPh>
    <phoneticPr fontId="5"/>
  </si>
  <si>
    <t>国立保育園</t>
    <rPh sb="0" eb="5">
      <t>クニタチ</t>
    </rPh>
    <phoneticPr fontId="5"/>
  </si>
  <si>
    <t>朝特例保育担当</t>
    <rPh sb="0" eb="1">
      <t>アサ</t>
    </rPh>
    <rPh sb="1" eb="3">
      <t>トクレイ</t>
    </rPh>
    <rPh sb="3" eb="5">
      <t>ホイク</t>
    </rPh>
    <rPh sb="5" eb="7">
      <t>タントウ</t>
    </rPh>
    <phoneticPr fontId="1"/>
  </si>
  <si>
    <t>高椙和恵</t>
    <rPh sb="0" eb="2">
      <t>タカスギ</t>
    </rPh>
    <rPh sb="2" eb="4">
      <t>カズエ</t>
    </rPh>
    <phoneticPr fontId="5"/>
  </si>
  <si>
    <t>夕方特例担当</t>
    <rPh sb="0" eb="2">
      <t>ユウガタ</t>
    </rPh>
    <rPh sb="2" eb="4">
      <t>トクレイ</t>
    </rPh>
    <rPh sb="4" eb="6">
      <t>タントウ</t>
    </rPh>
    <phoneticPr fontId="1"/>
  </si>
  <si>
    <t>竹下香</t>
    <rPh sb="0" eb="2">
      <t>タケシタ</t>
    </rPh>
    <rPh sb="2" eb="3">
      <t>カオリ</t>
    </rPh>
    <phoneticPr fontId="6"/>
  </si>
  <si>
    <t>フリー保育担当</t>
    <rPh sb="3" eb="5">
      <t>ホイク</t>
    </rPh>
    <rPh sb="5" eb="7">
      <t>タントウ</t>
    </rPh>
    <phoneticPr fontId="1"/>
  </si>
  <si>
    <t>尾崎洋子</t>
    <rPh sb="0" eb="2">
      <t>オザキ</t>
    </rPh>
    <rPh sb="2" eb="4">
      <t>ヨウコ</t>
    </rPh>
    <phoneticPr fontId="1"/>
  </si>
  <si>
    <t>芝真樹</t>
    <rPh sb="0" eb="1">
      <t>シバ</t>
    </rPh>
    <rPh sb="1" eb="3">
      <t>マキ</t>
    </rPh>
    <phoneticPr fontId="1"/>
  </si>
  <si>
    <t>穐山藍子</t>
    <rPh sb="0" eb="2">
      <t>アキヤマ</t>
    </rPh>
    <rPh sb="2" eb="4">
      <t>アイコ</t>
    </rPh>
    <phoneticPr fontId="1"/>
  </si>
  <si>
    <t>武藤洋子</t>
    <rPh sb="0" eb="2">
      <t>ムトウ</t>
    </rPh>
    <rPh sb="2" eb="4">
      <t>ヨウコ</t>
    </rPh>
    <phoneticPr fontId="4"/>
  </si>
  <si>
    <t>後藤恵美</t>
    <rPh sb="0" eb="2">
      <t>ゴトウ</t>
    </rPh>
    <rPh sb="2" eb="3">
      <t>エ</t>
    </rPh>
    <rPh sb="3" eb="4">
      <t>ミ</t>
    </rPh>
    <phoneticPr fontId="4"/>
  </si>
  <si>
    <t>今野万里子</t>
    <rPh sb="0" eb="2">
      <t>コンノ</t>
    </rPh>
    <rPh sb="2" eb="5">
      <t>マリコ</t>
    </rPh>
    <phoneticPr fontId="4"/>
  </si>
  <si>
    <t>池田和恵</t>
    <rPh sb="0" eb="2">
      <t>イケダ</t>
    </rPh>
    <rPh sb="2" eb="4">
      <t>カズエ</t>
    </rPh>
    <phoneticPr fontId="4"/>
  </si>
  <si>
    <t>友利璃南</t>
    <rPh sb="0" eb="2">
      <t>トモリ</t>
    </rPh>
    <rPh sb="2" eb="3">
      <t>リ</t>
    </rPh>
    <rPh sb="3" eb="4">
      <t>ミナミ</t>
    </rPh>
    <phoneticPr fontId="4"/>
  </si>
  <si>
    <t>国立保育園</t>
    <rPh sb="0" eb="2">
      <t>クニタチ</t>
    </rPh>
    <rPh sb="2" eb="5">
      <t>ホイクエン</t>
    </rPh>
    <phoneticPr fontId="4"/>
  </si>
  <si>
    <t>伊藤貞子</t>
    <rPh sb="0" eb="2">
      <t>イトウ</t>
    </rPh>
    <rPh sb="2" eb="4">
      <t>サダコ</t>
    </rPh>
    <phoneticPr fontId="4"/>
  </si>
  <si>
    <t>池田元子</t>
    <rPh sb="0" eb="2">
      <t>イケダ</t>
    </rPh>
    <rPh sb="2" eb="4">
      <t>モトコ</t>
    </rPh>
    <phoneticPr fontId="4"/>
  </si>
  <si>
    <t>井川洋子</t>
    <rPh sb="0" eb="2">
      <t>イカワ</t>
    </rPh>
    <rPh sb="2" eb="4">
      <t>ヨウコ</t>
    </rPh>
    <phoneticPr fontId="4"/>
  </si>
  <si>
    <t>事務</t>
    <rPh sb="0" eb="2">
      <t>ジム</t>
    </rPh>
    <phoneticPr fontId="1"/>
  </si>
  <si>
    <t>高岸武典</t>
    <rPh sb="0" eb="2">
      <t>タカギシ</t>
    </rPh>
    <rPh sb="2" eb="4">
      <t>タケノリ</t>
    </rPh>
    <phoneticPr fontId="1"/>
  </si>
  <si>
    <t>施設管理担当</t>
    <rPh sb="0" eb="2">
      <t>シセツ</t>
    </rPh>
    <rPh sb="2" eb="4">
      <t>カンリ</t>
    </rPh>
    <rPh sb="4" eb="6">
      <t>タントウ</t>
    </rPh>
    <phoneticPr fontId="1"/>
  </si>
  <si>
    <t>荒木三樹夫</t>
    <rPh sb="0" eb="2">
      <t>アラキ</t>
    </rPh>
    <rPh sb="2" eb="5">
      <t>ミキオ</t>
    </rPh>
    <phoneticPr fontId="1"/>
  </si>
  <si>
    <t>及川和昭</t>
    <rPh sb="0" eb="2">
      <t>オイカワ</t>
    </rPh>
    <rPh sb="2" eb="4">
      <t>カズアキ</t>
    </rPh>
    <phoneticPr fontId="1"/>
  </si>
  <si>
    <t>久保井進（国立</t>
    <rPh sb="0" eb="3">
      <t>クボイ</t>
    </rPh>
    <rPh sb="3" eb="4">
      <t>ススム</t>
    </rPh>
    <rPh sb="5" eb="7">
      <t>クニタチ</t>
    </rPh>
    <phoneticPr fontId="4"/>
  </si>
  <si>
    <t>杉嵜遥</t>
    <rPh sb="0" eb="2">
      <t>スギサキ</t>
    </rPh>
    <rPh sb="2" eb="3">
      <t>ハル</t>
    </rPh>
    <phoneticPr fontId="4"/>
  </si>
  <si>
    <t>渡邊直美</t>
  </si>
  <si>
    <t>高西梨紗</t>
  </si>
  <si>
    <t>久門由衣</t>
  </si>
  <si>
    <t>齋藤貴亮</t>
  </si>
  <si>
    <t>市瀬綾音</t>
  </si>
  <si>
    <t>白鳥亜衣</t>
  </si>
  <si>
    <t>秋山蘭</t>
  </si>
  <si>
    <t>福西聡子　</t>
  </si>
  <si>
    <t>高畠里江子</t>
  </si>
  <si>
    <t>斉田梢</t>
  </si>
  <si>
    <t>石田智春</t>
    <phoneticPr fontId="18"/>
  </si>
  <si>
    <t>石田智春</t>
    <rPh sb="0" eb="2">
      <t>イシダ</t>
    </rPh>
    <rPh sb="2" eb="3">
      <t>チ</t>
    </rPh>
    <rPh sb="3" eb="4">
      <t>ハル</t>
    </rPh>
    <phoneticPr fontId="1"/>
  </si>
  <si>
    <t>常勤管理栄養士</t>
  </si>
  <si>
    <t>保育補助</t>
  </si>
  <si>
    <t>常勤調理員</t>
  </si>
  <si>
    <t/>
  </si>
  <si>
    <t>理事長室長</t>
  </si>
  <si>
    <t>部長</t>
  </si>
  <si>
    <t>副課長</t>
  </si>
  <si>
    <t>常勤事務員</t>
  </si>
  <si>
    <t>看護師</t>
  </si>
  <si>
    <t>常勤用務員</t>
  </si>
  <si>
    <t>常勤</t>
  </si>
  <si>
    <t>5歳児クラスリーダー</t>
  </si>
  <si>
    <t>1歳児クラスリーダー</t>
  </si>
  <si>
    <t>2歳児クラスリーダー</t>
  </si>
  <si>
    <t>4歳児クラスリーダー</t>
  </si>
  <si>
    <t>0歳児クラスリーダー</t>
  </si>
  <si>
    <t>1歳児クラス担当</t>
  </si>
  <si>
    <t>3歳児クラスリーダー</t>
  </si>
  <si>
    <t>0歳児クラス担任</t>
  </si>
  <si>
    <t>1歳児クラス担任</t>
  </si>
  <si>
    <t>2歳児クラス担当</t>
  </si>
  <si>
    <t>非常勤</t>
  </si>
  <si>
    <t>夕方特例担当</t>
  </si>
  <si>
    <t>フリー保育担当</t>
  </si>
  <si>
    <t>保育補助業務</t>
  </si>
  <si>
    <t>0歳児</t>
  </si>
  <si>
    <t>2歳児</t>
  </si>
  <si>
    <t>1歳児</t>
  </si>
  <si>
    <t>フリー保育士</t>
  </si>
  <si>
    <t>夕方特例保育</t>
  </si>
  <si>
    <t>朝特例保育</t>
  </si>
  <si>
    <t>0歳児担任クラスリーダー</t>
  </si>
  <si>
    <t>3歳児担任クラスリーダー</t>
  </si>
  <si>
    <t>1歳児担任クラスリーダー</t>
  </si>
  <si>
    <t>2歳児担任クラスリーダー</t>
  </si>
  <si>
    <t>2歳児担任</t>
  </si>
  <si>
    <t>1歳児担任</t>
  </si>
  <si>
    <t>0歳児担任</t>
  </si>
  <si>
    <t>5歳児担任クラスリーダー</t>
  </si>
  <si>
    <t>4歳児担任クラスリーダー</t>
  </si>
  <si>
    <t>3歳児担任</t>
  </si>
  <si>
    <t>4歳児担任</t>
  </si>
  <si>
    <t>5歳児担任</t>
  </si>
  <si>
    <t>3歳加配児童担当</t>
  </si>
  <si>
    <t>病後児保育担当保育補助</t>
  </si>
  <si>
    <t>保育担当</t>
  </si>
  <si>
    <t>5歳児クラス（リーダー）副主任</t>
  </si>
  <si>
    <t>3歳児クラス（リーダー）副主任</t>
  </si>
  <si>
    <t>2歳児クラス</t>
  </si>
  <si>
    <t>0歳児クラス</t>
  </si>
  <si>
    <t>0歳児クラス（リーダー）</t>
  </si>
  <si>
    <t>1歳児クラス</t>
  </si>
  <si>
    <t>1歳児クラス（リーダー）</t>
  </si>
  <si>
    <t>2歳児クラス（リーダー）</t>
  </si>
  <si>
    <t>4歳児クラス（リーダー）</t>
  </si>
  <si>
    <t>4歳児クラス</t>
  </si>
  <si>
    <t>5歳児クラス</t>
  </si>
  <si>
    <t>3歳児クラス</t>
  </si>
  <si>
    <t>用務担当</t>
  </si>
  <si>
    <t>3歳児クラス クラスリーダー</t>
  </si>
  <si>
    <t>4歳児クラス  クラスリーダー</t>
  </si>
  <si>
    <t>1歳児クラス クラスリーダー</t>
  </si>
  <si>
    <t>2歳児クラス担当・フリー</t>
  </si>
  <si>
    <t>5歳児クラス担当</t>
  </si>
  <si>
    <t>5歳児クラス クラスリーダー</t>
  </si>
  <si>
    <t>2歳児クラス クラスリーダー</t>
  </si>
  <si>
    <t>0歳児クラス クラスリーダー</t>
  </si>
  <si>
    <t>3歳児クラス担当</t>
  </si>
  <si>
    <t>0歳児クラス担当</t>
  </si>
  <si>
    <t>4歳児クラス担当</t>
  </si>
  <si>
    <t>フリー担当</t>
  </si>
  <si>
    <t>保育補助
業務</t>
  </si>
  <si>
    <t>保育補助
業務　</t>
  </si>
  <si>
    <t>０歳児</t>
  </si>
  <si>
    <t>1歳児 クラスリーダー</t>
  </si>
  <si>
    <t>２歳児 クラスリーダー</t>
  </si>
  <si>
    <t>延長保育補助</t>
  </si>
  <si>
    <t>衛生推進者</t>
  </si>
  <si>
    <t>3歳児担任 クラスリーダー</t>
  </si>
  <si>
    <t>0歳児担任 クラスリーダー</t>
  </si>
  <si>
    <t>4歳児担任 クラスリーダー</t>
  </si>
  <si>
    <t>5歳児担任 クラスリーダー</t>
  </si>
  <si>
    <t>2歳児担任 クラスリーダー</t>
  </si>
  <si>
    <t>3歳児障害児担当</t>
  </si>
  <si>
    <t>調理員リーダー</t>
  </si>
  <si>
    <t>3歳児加配担当</t>
  </si>
  <si>
    <t>一時保育室担任</t>
  </si>
  <si>
    <t>0歳児担任・クラスリーダー</t>
  </si>
  <si>
    <t>1歳児担任・クラスリーダー</t>
  </si>
  <si>
    <t>4歳児加配担当</t>
  </si>
  <si>
    <t>4歳児担任・クラスリーダー</t>
  </si>
  <si>
    <t>2歳児担任・クラスリーダー</t>
  </si>
  <si>
    <t>3歳児担任・クラスリーダー</t>
  </si>
  <si>
    <t>5歳児担任・クラスリーダー</t>
  </si>
  <si>
    <t>2歳児加配担当</t>
  </si>
  <si>
    <t>施設整備責任者</t>
  </si>
  <si>
    <t>4歳児リーダー</t>
  </si>
  <si>
    <t>0歳児リーダー</t>
  </si>
  <si>
    <t>3歳児リーダー</t>
  </si>
  <si>
    <t>2歳児リーダー</t>
  </si>
  <si>
    <t>1歳児リーダー</t>
  </si>
  <si>
    <t>5歳児リーダー</t>
  </si>
  <si>
    <t>5歳障害児担当</t>
  </si>
  <si>
    <t>1歳児障害児担当</t>
  </si>
  <si>
    <t>夕延長</t>
  </si>
  <si>
    <t>朝延長</t>
  </si>
  <si>
    <t>園長</t>
    <rPh sb="0" eb="2">
      <t>エンチョウ</t>
    </rPh>
    <phoneticPr fontId="18"/>
  </si>
  <si>
    <t>看護</t>
    <rPh sb="0" eb="2">
      <t>カンゴ</t>
    </rPh>
    <phoneticPr fontId="18"/>
  </si>
  <si>
    <t>指導職</t>
    <rPh sb="0" eb="3">
      <t>シドウショク</t>
    </rPh>
    <phoneticPr fontId="18"/>
  </si>
  <si>
    <t>主任</t>
    <rPh sb="0" eb="2">
      <t>シュニン</t>
    </rPh>
    <phoneticPr fontId="18"/>
  </si>
  <si>
    <t>副主任</t>
    <rPh sb="0" eb="3">
      <t>フクシュニン</t>
    </rPh>
    <phoneticPr fontId="18"/>
  </si>
  <si>
    <t>フリー</t>
    <phoneticPr fontId="18"/>
  </si>
  <si>
    <t>園児
定員数</t>
    <rPh sb="0" eb="2">
      <t>エンジ</t>
    </rPh>
    <rPh sb="3" eb="6">
      <t>テイインスウ</t>
    </rPh>
    <phoneticPr fontId="18"/>
  </si>
  <si>
    <t>入所数</t>
    <rPh sb="0" eb="2">
      <t>ニュウショ</t>
    </rPh>
    <rPh sb="2" eb="3">
      <t>スウ</t>
    </rPh>
    <phoneticPr fontId="18"/>
  </si>
  <si>
    <t>職員数</t>
    <rPh sb="0" eb="3">
      <t>ショクインスウ</t>
    </rPh>
    <phoneticPr fontId="18"/>
  </si>
  <si>
    <t>全体</t>
    <rPh sb="0" eb="2">
      <t>ゼンタイ</t>
    </rPh>
    <phoneticPr fontId="18"/>
  </si>
  <si>
    <t>国立保育園</t>
    <rPh sb="0" eb="2">
      <t>コクリツ</t>
    </rPh>
    <rPh sb="2" eb="5">
      <t>ホイクエン</t>
    </rPh>
    <phoneticPr fontId="18"/>
  </si>
  <si>
    <t>北保育園</t>
    <rPh sb="0" eb="1">
      <t>キタ</t>
    </rPh>
    <rPh sb="1" eb="4">
      <t>ホイクエン</t>
    </rPh>
    <phoneticPr fontId="18"/>
  </si>
  <si>
    <t>西国分寺保育園</t>
    <rPh sb="0" eb="7">
      <t>ニシコクブンジホイクエン</t>
    </rPh>
    <phoneticPr fontId="18"/>
  </si>
  <si>
    <t>富士本保育園</t>
    <rPh sb="0" eb="2">
      <t>フジ</t>
    </rPh>
    <rPh sb="2" eb="3">
      <t>ホン</t>
    </rPh>
    <rPh sb="3" eb="6">
      <t>ホイクエン</t>
    </rPh>
    <phoneticPr fontId="18"/>
  </si>
  <si>
    <t>光が丘保育園</t>
    <rPh sb="0" eb="1">
      <t>ヒカリ</t>
    </rPh>
    <rPh sb="2" eb="3">
      <t>オカ</t>
    </rPh>
    <rPh sb="3" eb="6">
      <t>ホイクエン</t>
    </rPh>
    <phoneticPr fontId="18"/>
  </si>
  <si>
    <t>きたひだまり保育園</t>
    <rPh sb="6" eb="9">
      <t>ホイクエン</t>
    </rPh>
    <phoneticPr fontId="18"/>
  </si>
  <si>
    <t>宮前おおぞら保育園</t>
    <rPh sb="0" eb="2">
      <t>ミヤマエ</t>
    </rPh>
    <rPh sb="6" eb="9">
      <t>ホイクエン</t>
    </rPh>
    <phoneticPr fontId="18"/>
  </si>
  <si>
    <t>上井草保育園</t>
    <rPh sb="0" eb="3">
      <t>カミイグサ</t>
    </rPh>
    <rPh sb="3" eb="6">
      <t>ホイクエン</t>
    </rPh>
    <phoneticPr fontId="18"/>
  </si>
  <si>
    <t>国立ひまわり保育園</t>
    <rPh sb="0" eb="2">
      <t>コクリツ</t>
    </rPh>
    <rPh sb="6" eb="9">
      <t>ホイクエン</t>
    </rPh>
    <phoneticPr fontId="18"/>
  </si>
  <si>
    <t>南大泉保育園</t>
    <rPh sb="0" eb="3">
      <t>ミナミオオイズミ</t>
    </rPh>
    <rPh sb="3" eb="6">
      <t>ホイクエン</t>
    </rPh>
    <phoneticPr fontId="18"/>
  </si>
  <si>
    <t>看護師</t>
    <rPh sb="0" eb="3">
      <t>カンゴシ</t>
    </rPh>
    <phoneticPr fontId="18"/>
  </si>
  <si>
    <t>事務用務員</t>
    <rPh sb="0" eb="2">
      <t>ジム</t>
    </rPh>
    <rPh sb="2" eb="5">
      <t>ヨウムイン</t>
    </rPh>
    <phoneticPr fontId="18"/>
  </si>
  <si>
    <t>合計</t>
    <rPh sb="0" eb="2">
      <t>ゴウケイ</t>
    </rPh>
    <phoneticPr fontId="18"/>
  </si>
  <si>
    <t>平成30年12月25日理事会において付された条件</t>
    <rPh sb="0" eb="2">
      <t>ヘイセイ</t>
    </rPh>
    <rPh sb="4" eb="5">
      <t>ネン</t>
    </rPh>
    <rPh sb="7" eb="8">
      <t>ガツ</t>
    </rPh>
    <rPh sb="10" eb="11">
      <t>ニチ</t>
    </rPh>
    <rPh sb="11" eb="14">
      <t>リジカイ</t>
    </rPh>
    <rPh sb="18" eb="19">
      <t>フ</t>
    </rPh>
    <rPh sb="22" eb="24">
      <t>ジョウケン</t>
    </rPh>
    <phoneticPr fontId="18"/>
  </si>
  <si>
    <t>必要</t>
    <rPh sb="0" eb="2">
      <t>ヒツヨウ</t>
    </rPh>
    <phoneticPr fontId="18"/>
  </si>
  <si>
    <t>内定済み</t>
    <rPh sb="0" eb="2">
      <t>ナイテイ</t>
    </rPh>
    <rPh sb="2" eb="3">
      <t>ズ</t>
    </rPh>
    <phoneticPr fontId="18"/>
  </si>
  <si>
    <t>応募予定</t>
    <rPh sb="0" eb="2">
      <t>オウボ</t>
    </rPh>
    <rPh sb="2" eb="4">
      <t>ヨテイ</t>
    </rPh>
    <phoneticPr fontId="18"/>
  </si>
  <si>
    <t>応募待ち</t>
    <rPh sb="0" eb="2">
      <t>オウボ</t>
    </rPh>
    <rPh sb="2" eb="3">
      <t>マ</t>
    </rPh>
    <phoneticPr fontId="18"/>
  </si>
  <si>
    <t>保育士</t>
    <rPh sb="0" eb="3">
      <t>ホイクシ</t>
    </rPh>
    <phoneticPr fontId="18"/>
  </si>
  <si>
    <t>調理員</t>
    <rPh sb="0" eb="2">
      <t>チョウリ</t>
    </rPh>
    <rPh sb="2" eb="3">
      <t>イン</t>
    </rPh>
    <phoneticPr fontId="18"/>
  </si>
  <si>
    <t>本部三部門</t>
    <rPh sb="0" eb="2">
      <t>ホンブ</t>
    </rPh>
    <rPh sb="2" eb="4">
      <t>サンブ</t>
    </rPh>
    <rPh sb="4" eb="5">
      <t>モン</t>
    </rPh>
    <phoneticPr fontId="18"/>
  </si>
  <si>
    <t>勤</t>
    <rPh sb="0" eb="1">
      <t>ツトム</t>
    </rPh>
    <phoneticPr fontId="18"/>
  </si>
  <si>
    <t>経</t>
    <rPh sb="0" eb="1">
      <t>キョウ</t>
    </rPh>
    <phoneticPr fontId="18"/>
  </si>
  <si>
    <t>勤経は令和3年4月現在</t>
    <rPh sb="0" eb="1">
      <t>キン</t>
    </rPh>
    <rPh sb="1" eb="2">
      <t>ケイ</t>
    </rPh>
    <rPh sb="3" eb="5">
      <t>レイワ</t>
    </rPh>
    <rPh sb="6" eb="7">
      <t>ネン</t>
    </rPh>
    <rPh sb="8" eb="9">
      <t>ガツ</t>
    </rPh>
    <rPh sb="9" eb="11">
      <t>ゲンザイ</t>
    </rPh>
    <phoneticPr fontId="18"/>
  </si>
  <si>
    <t>国立保育園　</t>
    <phoneticPr fontId="28"/>
  </si>
  <si>
    <t>定員：100</t>
    <rPh sb="0" eb="2">
      <t>テイイン</t>
    </rPh>
    <phoneticPr fontId="28"/>
  </si>
  <si>
    <t>北保育園</t>
    <rPh sb="0" eb="1">
      <t>キタ</t>
    </rPh>
    <rPh sb="1" eb="4">
      <t>ホイクエン</t>
    </rPh>
    <phoneticPr fontId="28"/>
  </si>
  <si>
    <t>定員：90</t>
    <rPh sb="0" eb="2">
      <t>テイイン</t>
    </rPh>
    <phoneticPr fontId="28"/>
  </si>
  <si>
    <t>きたひだまり保育園</t>
    <rPh sb="6" eb="9">
      <t>ホイクエン</t>
    </rPh>
    <phoneticPr fontId="28"/>
  </si>
  <si>
    <t>定員：60</t>
    <rPh sb="0" eb="2">
      <t>テイイン</t>
    </rPh>
    <phoneticPr fontId="28"/>
  </si>
  <si>
    <t>国立ひまわり保育園　</t>
    <phoneticPr fontId="28"/>
  </si>
  <si>
    <t>定員：131</t>
    <rPh sb="0" eb="2">
      <t>テイイン</t>
    </rPh>
    <phoneticPr fontId="28"/>
  </si>
  <si>
    <t>西国分寺保育園　</t>
    <phoneticPr fontId="28"/>
  </si>
  <si>
    <t>定員：125</t>
    <rPh sb="0" eb="2">
      <t>テイイン</t>
    </rPh>
    <phoneticPr fontId="28"/>
  </si>
  <si>
    <t>富士本保育園　（副）</t>
    <phoneticPr fontId="28"/>
  </si>
  <si>
    <t>定員：152</t>
    <rPh sb="0" eb="2">
      <t>テイイン</t>
    </rPh>
    <phoneticPr fontId="28"/>
  </si>
  <si>
    <t>光が丘保育園　（副）</t>
    <phoneticPr fontId="28"/>
  </si>
  <si>
    <t>定員：105</t>
    <rPh sb="0" eb="2">
      <t>テイイン</t>
    </rPh>
    <phoneticPr fontId="28"/>
  </si>
  <si>
    <t>南大泉保育園　（副）</t>
    <phoneticPr fontId="28"/>
  </si>
  <si>
    <t>定員：126</t>
    <rPh sb="0" eb="2">
      <t>テイイン</t>
    </rPh>
    <phoneticPr fontId="28"/>
  </si>
  <si>
    <t>宮前おおぞら保育園　　（副）</t>
    <rPh sb="12" eb="13">
      <t>フク</t>
    </rPh>
    <phoneticPr fontId="28"/>
  </si>
  <si>
    <t>定員：110</t>
    <rPh sb="0" eb="2">
      <t>テイイン</t>
    </rPh>
    <phoneticPr fontId="28"/>
  </si>
  <si>
    <t>上井草保育園　（副）</t>
    <phoneticPr fontId="28"/>
  </si>
  <si>
    <t>定員：178</t>
    <rPh sb="0" eb="2">
      <t>テイイン</t>
    </rPh>
    <phoneticPr fontId="28"/>
  </si>
  <si>
    <t>石神井公園こぐま保育園</t>
    <phoneticPr fontId="28"/>
  </si>
  <si>
    <t>定員：19</t>
    <rPh sb="0" eb="2">
      <t>テイイン</t>
    </rPh>
    <phoneticPr fontId="28"/>
  </si>
  <si>
    <t>施設合計</t>
    <rPh sb="0" eb="2">
      <t>シセツ</t>
    </rPh>
    <rPh sb="2" eb="4">
      <t>ゴウケイ</t>
    </rPh>
    <phoneticPr fontId="18"/>
  </si>
  <si>
    <t>理事長室</t>
    <rPh sb="0" eb="3">
      <t>リジチョウ</t>
    </rPh>
    <rPh sb="3" eb="4">
      <t>シツ</t>
    </rPh>
    <phoneticPr fontId="18"/>
  </si>
  <si>
    <t>室長</t>
    <rPh sb="0" eb="2">
      <t>シツチョウ</t>
    </rPh>
    <phoneticPr fontId="18"/>
  </si>
  <si>
    <t>操木豊</t>
    <rPh sb="0" eb="2">
      <t>クリキ</t>
    </rPh>
    <rPh sb="2" eb="3">
      <t>ユタカ</t>
    </rPh>
    <phoneticPr fontId="18"/>
  </si>
  <si>
    <t>人数</t>
    <rPh sb="0" eb="2">
      <t>ニンズウ</t>
    </rPh>
    <phoneticPr fontId="18"/>
  </si>
  <si>
    <t>基準</t>
    <rPh sb="0" eb="2">
      <t>キジュン</t>
    </rPh>
    <phoneticPr fontId="18"/>
  </si>
  <si>
    <t>配置</t>
    <rPh sb="0" eb="2">
      <t>ハイチ</t>
    </rPh>
    <phoneticPr fontId="18"/>
  </si>
  <si>
    <t>過不足</t>
    <rPh sb="0" eb="3">
      <t>カフソク</t>
    </rPh>
    <phoneticPr fontId="18"/>
  </si>
  <si>
    <t>職員名</t>
    <rPh sb="0" eb="2">
      <t>ショクイン</t>
    </rPh>
    <rPh sb="2" eb="3">
      <t>メイ</t>
    </rPh>
    <phoneticPr fontId="18"/>
  </si>
  <si>
    <t>属</t>
    <rPh sb="0" eb="1">
      <t>ゾク</t>
    </rPh>
    <phoneticPr fontId="18"/>
  </si>
  <si>
    <t>休職者</t>
    <rPh sb="0" eb="2">
      <t>キュウショク</t>
    </rPh>
    <rPh sb="2" eb="3">
      <t>シャ</t>
    </rPh>
    <phoneticPr fontId="18"/>
  </si>
  <si>
    <t>終了予定</t>
    <rPh sb="0" eb="2">
      <t>シュウリョウ</t>
    </rPh>
    <rPh sb="2" eb="4">
      <t>ヨテイ</t>
    </rPh>
    <phoneticPr fontId="28"/>
  </si>
  <si>
    <t>総務部</t>
    <rPh sb="0" eb="2">
      <t>ソウム</t>
    </rPh>
    <rPh sb="2" eb="3">
      <t>ブ</t>
    </rPh>
    <phoneticPr fontId="18"/>
  </si>
  <si>
    <t>部長</t>
    <rPh sb="0" eb="2">
      <t>ブチョウ</t>
    </rPh>
    <phoneticPr fontId="18"/>
  </si>
  <si>
    <t>中澤ゆう子（主務）</t>
    <rPh sb="0" eb="2">
      <t>ナカザワ</t>
    </rPh>
    <rPh sb="4" eb="5">
      <t>コ</t>
    </rPh>
    <rPh sb="6" eb="8">
      <t>シュム</t>
    </rPh>
    <phoneticPr fontId="18"/>
  </si>
  <si>
    <t>**</t>
    <phoneticPr fontId="18"/>
  </si>
  <si>
    <t>山本菜穂子</t>
    <rPh sb="0" eb="2">
      <t>ヤマモト</t>
    </rPh>
    <rPh sb="2" eb="5">
      <t>ナホコ</t>
    </rPh>
    <phoneticPr fontId="18"/>
  </si>
  <si>
    <t>奥野かよ</t>
    <rPh sb="0" eb="2">
      <t>オクノ</t>
    </rPh>
    <phoneticPr fontId="18"/>
  </si>
  <si>
    <t>大石雅一</t>
    <rPh sb="0" eb="2">
      <t>オオイシ</t>
    </rPh>
    <rPh sb="2" eb="4">
      <t>マサカズ</t>
    </rPh>
    <phoneticPr fontId="18"/>
  </si>
  <si>
    <t>滝口幸一</t>
    <rPh sb="0" eb="2">
      <t>タキグチ</t>
    </rPh>
    <rPh sb="2" eb="4">
      <t>コウイチ</t>
    </rPh>
    <phoneticPr fontId="18"/>
  </si>
  <si>
    <t>平間正人</t>
    <rPh sb="0" eb="2">
      <t>ヒラマ</t>
    </rPh>
    <rPh sb="2" eb="4">
      <t>マサト</t>
    </rPh>
    <phoneticPr fontId="18"/>
  </si>
  <si>
    <t>菊地志江</t>
    <rPh sb="0" eb="2">
      <t>キクチ</t>
    </rPh>
    <rPh sb="2" eb="4">
      <t>ユキエ</t>
    </rPh>
    <phoneticPr fontId="18"/>
  </si>
  <si>
    <t>勝見和美</t>
    <rPh sb="2" eb="4">
      <t>カズミ</t>
    </rPh>
    <phoneticPr fontId="18"/>
  </si>
  <si>
    <t>国立</t>
    <rPh sb="0" eb="2">
      <t>クニタチ</t>
    </rPh>
    <phoneticPr fontId="28"/>
  </si>
  <si>
    <t>山本加奈子</t>
    <rPh sb="0" eb="2">
      <t>ヤマモト</t>
    </rPh>
    <rPh sb="2" eb="5">
      <t>カナコ</t>
    </rPh>
    <phoneticPr fontId="18"/>
  </si>
  <si>
    <t>企画財政課課長</t>
    <rPh sb="0" eb="2">
      <t>キカク</t>
    </rPh>
    <rPh sb="2" eb="4">
      <t>ザイセイ</t>
    </rPh>
    <rPh sb="4" eb="5">
      <t>カ</t>
    </rPh>
    <rPh sb="5" eb="7">
      <t>カチョウ</t>
    </rPh>
    <phoneticPr fontId="18"/>
  </si>
  <si>
    <t>中澤ゆう子（兼務）</t>
    <rPh sb="0" eb="2">
      <t>ナカザワ</t>
    </rPh>
    <rPh sb="4" eb="5">
      <t>コ</t>
    </rPh>
    <rPh sb="6" eb="8">
      <t>ケンム</t>
    </rPh>
    <phoneticPr fontId="18"/>
  </si>
  <si>
    <t>副園長1</t>
    <rPh sb="0" eb="3">
      <t>フクエンチョウ</t>
    </rPh>
    <phoneticPr fontId="18"/>
  </si>
  <si>
    <t>加藤幸絵</t>
    <rPh sb="0" eb="2">
      <t>カトウ</t>
    </rPh>
    <rPh sb="2" eb="3">
      <t>サチ</t>
    </rPh>
    <rPh sb="3" eb="4">
      <t>エ</t>
    </rPh>
    <phoneticPr fontId="18"/>
  </si>
  <si>
    <t>川畑孝久</t>
    <rPh sb="0" eb="2">
      <t>カワバタ</t>
    </rPh>
    <rPh sb="2" eb="4">
      <t>タカヒサ</t>
    </rPh>
    <phoneticPr fontId="18"/>
  </si>
  <si>
    <t>田原佳江</t>
    <rPh sb="0" eb="2">
      <t>タハラ</t>
    </rPh>
    <rPh sb="2" eb="4">
      <t>ヨシエ</t>
    </rPh>
    <phoneticPr fontId="18"/>
  </si>
  <si>
    <t>坂田恵美子</t>
    <rPh sb="0" eb="2">
      <t>サカタ</t>
    </rPh>
    <rPh sb="2" eb="5">
      <t>エミコ</t>
    </rPh>
    <phoneticPr fontId="18"/>
  </si>
  <si>
    <t>短30</t>
  </si>
  <si>
    <t>落合誠一郎</t>
    <phoneticPr fontId="18"/>
  </si>
  <si>
    <t>岸田幸格</t>
    <rPh sb="0" eb="2">
      <t>キシダ</t>
    </rPh>
    <rPh sb="2" eb="4">
      <t>ユキノリ</t>
    </rPh>
    <phoneticPr fontId="18"/>
  </si>
  <si>
    <t>非　齋藤和子</t>
    <rPh sb="0" eb="1">
      <t>ヒ</t>
    </rPh>
    <rPh sb="2" eb="4">
      <t>サイトウ</t>
    </rPh>
    <rPh sb="4" eb="6">
      <t>カズコ</t>
    </rPh>
    <phoneticPr fontId="18"/>
  </si>
  <si>
    <t>北</t>
    <rPh sb="0" eb="1">
      <t>キタ</t>
    </rPh>
    <phoneticPr fontId="28"/>
  </si>
  <si>
    <t>加賀美静香</t>
    <rPh sb="0" eb="3">
      <t>カガミ</t>
    </rPh>
    <rPh sb="3" eb="5">
      <t>シズカ</t>
    </rPh>
    <phoneticPr fontId="36"/>
  </si>
  <si>
    <t>育休</t>
    <rPh sb="0" eb="2">
      <t>イクキュウ</t>
    </rPh>
    <phoneticPr fontId="28"/>
  </si>
  <si>
    <t>業務課課長</t>
    <rPh sb="0" eb="2">
      <t>ギョウム</t>
    </rPh>
    <rPh sb="2" eb="3">
      <t>カ</t>
    </rPh>
    <rPh sb="3" eb="5">
      <t>カチョウ</t>
    </rPh>
    <phoneticPr fontId="18"/>
  </si>
  <si>
    <t>副園長2</t>
    <rPh sb="0" eb="3">
      <t>フクエンチョウ</t>
    </rPh>
    <phoneticPr fontId="18"/>
  </si>
  <si>
    <t>千葉みどり</t>
    <phoneticPr fontId="28"/>
  </si>
  <si>
    <t>平井麻未</t>
    <rPh sb="0" eb="2">
      <t>ヒライ</t>
    </rPh>
    <phoneticPr fontId="28"/>
  </si>
  <si>
    <t>業務課副課長</t>
    <rPh sb="0" eb="2">
      <t>ギョウム</t>
    </rPh>
    <rPh sb="2" eb="3">
      <t>カ</t>
    </rPh>
    <rPh sb="3" eb="6">
      <t>フクカチョウ</t>
    </rPh>
    <phoneticPr fontId="18"/>
  </si>
  <si>
    <t>福司博美 C</t>
    <phoneticPr fontId="18"/>
  </si>
  <si>
    <t>看護師指導職</t>
    <rPh sb="0" eb="3">
      <t>カンゴシ</t>
    </rPh>
    <rPh sb="3" eb="5">
      <t>シドウ</t>
    </rPh>
    <rPh sb="5" eb="6">
      <t>ショク</t>
    </rPh>
    <phoneticPr fontId="18"/>
  </si>
  <si>
    <t>久保田和美</t>
    <rPh sb="0" eb="3">
      <t>クボタ</t>
    </rPh>
    <rPh sb="3" eb="5">
      <t>カズミ</t>
    </rPh>
    <phoneticPr fontId="28"/>
  </si>
  <si>
    <t>白鳥亜衣7/1</t>
    <rPh sb="0" eb="2">
      <t>シラトリ</t>
    </rPh>
    <rPh sb="2" eb="4">
      <t>アイ</t>
    </rPh>
    <phoneticPr fontId="28"/>
  </si>
  <si>
    <r>
      <t>関久美子　C</t>
    </r>
    <r>
      <rPr>
        <b/>
        <sz val="11"/>
        <color rgb="FFFF0000"/>
        <rFont val="ＭＳ Ｐ明朝"/>
        <family val="1"/>
        <charset val="128"/>
      </rPr>
      <t>→A</t>
    </r>
    <phoneticPr fontId="18"/>
  </si>
  <si>
    <r>
      <t>鈴木梓 B</t>
    </r>
    <r>
      <rPr>
        <sz val="11"/>
        <color rgb="FFFF0000"/>
        <rFont val="ＭＳ Ｐ明朝"/>
        <family val="1"/>
        <charset val="128"/>
      </rPr>
      <t>→A</t>
    </r>
    <rPh sb="0" eb="2">
      <t>スズキ</t>
    </rPh>
    <rPh sb="2" eb="3">
      <t>アズサ</t>
    </rPh>
    <phoneticPr fontId="18"/>
  </si>
  <si>
    <t>業務課</t>
    <rPh sb="0" eb="2">
      <t>ギョウム</t>
    </rPh>
    <rPh sb="2" eb="3">
      <t>カ</t>
    </rPh>
    <phoneticPr fontId="18"/>
  </si>
  <si>
    <t>北村美津子</t>
    <rPh sb="0" eb="2">
      <t>キタムラ</t>
    </rPh>
    <rPh sb="2" eb="5">
      <t>ミツコ</t>
    </rPh>
    <phoneticPr fontId="18"/>
  </si>
  <si>
    <t>看護師2</t>
    <rPh sb="0" eb="3">
      <t>カンゴシ</t>
    </rPh>
    <phoneticPr fontId="18"/>
  </si>
  <si>
    <t>休</t>
    <rPh sb="0" eb="1">
      <t>ヤス</t>
    </rPh>
    <phoneticPr fontId="18"/>
  </si>
  <si>
    <t>清水鏡</t>
    <phoneticPr fontId="18"/>
  </si>
  <si>
    <t>奥村利恵</t>
    <rPh sb="0" eb="2">
      <t>オクムラ</t>
    </rPh>
    <rPh sb="2" eb="4">
      <t>リエ</t>
    </rPh>
    <phoneticPr fontId="18"/>
  </si>
  <si>
    <r>
      <t>杉浦理香　C</t>
    </r>
    <r>
      <rPr>
        <sz val="11"/>
        <color rgb="FFFF0000"/>
        <rFont val="ＭＳ Ｐ明朝"/>
        <family val="1"/>
        <charset val="128"/>
      </rPr>
      <t>→A</t>
    </r>
    <phoneticPr fontId="18"/>
  </si>
  <si>
    <r>
      <t>杉山亜佑美C</t>
    </r>
    <r>
      <rPr>
        <sz val="11"/>
        <color rgb="FFFF0000"/>
        <rFont val="ＭＳ Ｐ明朝"/>
        <family val="1"/>
        <charset val="128"/>
      </rPr>
      <t>→A</t>
    </r>
    <phoneticPr fontId="18"/>
  </si>
  <si>
    <t>清水信子7/1</t>
    <rPh sb="0" eb="2">
      <t>シミズ</t>
    </rPh>
    <rPh sb="2" eb="4">
      <t>ノブコ</t>
    </rPh>
    <phoneticPr fontId="28"/>
  </si>
  <si>
    <t>白井則子</t>
    <rPh sb="0" eb="2">
      <t>シライ</t>
    </rPh>
    <rPh sb="2" eb="4">
      <t>ノリコ</t>
    </rPh>
    <phoneticPr fontId="28"/>
  </si>
  <si>
    <t>二木典子 Ｃ</t>
    <rPh sb="0" eb="2">
      <t>ニキ</t>
    </rPh>
    <rPh sb="2" eb="4">
      <t>ノリコ</t>
    </rPh>
    <phoneticPr fontId="39"/>
  </si>
  <si>
    <t>非　大﨑麻理子</t>
    <rPh sb="0" eb="1">
      <t>ヒ</t>
    </rPh>
    <phoneticPr fontId="18"/>
  </si>
  <si>
    <t>企画財政課副課長</t>
    <rPh sb="0" eb="2">
      <t>キカク</t>
    </rPh>
    <rPh sb="2" eb="4">
      <t>ザイセイ</t>
    </rPh>
    <rPh sb="4" eb="5">
      <t>カ</t>
    </rPh>
    <rPh sb="5" eb="8">
      <t>フクカチョウ</t>
    </rPh>
    <phoneticPr fontId="18"/>
  </si>
  <si>
    <t>齋藤貴亮C</t>
    <rPh sb="0" eb="2">
      <t>サイトウ</t>
    </rPh>
    <rPh sb="2" eb="4">
      <t>タカアキ</t>
    </rPh>
    <phoneticPr fontId="18"/>
  </si>
  <si>
    <t>看護師3</t>
    <rPh sb="0" eb="3">
      <t>カンゴシ</t>
    </rPh>
    <phoneticPr fontId="18"/>
  </si>
  <si>
    <t>高倉文</t>
    <rPh sb="0" eb="2">
      <t>タカクラ</t>
    </rPh>
    <rPh sb="2" eb="3">
      <t>フミ</t>
    </rPh>
    <phoneticPr fontId="18"/>
  </si>
  <si>
    <t>前川佳美9/15</t>
    <rPh sb="0" eb="2">
      <t>マエカワ</t>
    </rPh>
    <rPh sb="2" eb="4">
      <t>ヨシミ</t>
    </rPh>
    <phoneticPr fontId="1"/>
  </si>
  <si>
    <t>ひだまり</t>
    <phoneticPr fontId="28"/>
  </si>
  <si>
    <t>藤原佑里</t>
    <rPh sb="0" eb="2">
      <t>フジワラ</t>
    </rPh>
    <phoneticPr fontId="18"/>
  </si>
  <si>
    <t>企画財政課</t>
    <phoneticPr fontId="28"/>
  </si>
  <si>
    <t>及川七恵 B</t>
    <phoneticPr fontId="28"/>
  </si>
  <si>
    <t>調理員指導職</t>
    <rPh sb="0" eb="2">
      <t>チョウリ</t>
    </rPh>
    <rPh sb="2" eb="3">
      <t>イン</t>
    </rPh>
    <rPh sb="3" eb="5">
      <t>シドウ</t>
    </rPh>
    <rPh sb="5" eb="6">
      <t>ショク</t>
    </rPh>
    <phoneticPr fontId="18"/>
  </si>
  <si>
    <t>宮澤はるな</t>
    <phoneticPr fontId="39"/>
  </si>
  <si>
    <r>
      <t>椎名幸子 B</t>
    </r>
    <r>
      <rPr>
        <sz val="11"/>
        <color rgb="FFFF0000"/>
        <rFont val="ＭＳ Ｐ明朝"/>
        <family val="1"/>
        <charset val="128"/>
      </rPr>
      <t>→A</t>
    </r>
    <rPh sb="0" eb="2">
      <t>シイナ</t>
    </rPh>
    <rPh sb="2" eb="4">
      <t>サチコ</t>
    </rPh>
    <phoneticPr fontId="18"/>
  </si>
  <si>
    <t>本谷友里 B</t>
    <phoneticPr fontId="18"/>
  </si>
  <si>
    <t>短35</t>
  </si>
  <si>
    <r>
      <t>小町真里　C</t>
    </r>
    <r>
      <rPr>
        <sz val="11"/>
        <color rgb="FFFF0000"/>
        <rFont val="ＭＳ Ｐ明朝"/>
        <family val="1"/>
        <charset val="128"/>
      </rPr>
      <t>→A</t>
    </r>
    <rPh sb="0" eb="2">
      <t>コマチ</t>
    </rPh>
    <phoneticPr fontId="39"/>
  </si>
  <si>
    <r>
      <t>矢澤糸乃</t>
    </r>
    <r>
      <rPr>
        <sz val="11"/>
        <color rgb="FFFF0000"/>
        <rFont val="ＭＳ Ｐ明朝"/>
        <family val="1"/>
        <charset val="128"/>
      </rPr>
      <t>→C</t>
    </r>
    <rPh sb="0" eb="2">
      <t>ヤザワ</t>
    </rPh>
    <rPh sb="2" eb="3">
      <t>イト</t>
    </rPh>
    <rPh sb="3" eb="4">
      <t>ノ</t>
    </rPh>
    <phoneticPr fontId="39"/>
  </si>
  <si>
    <t>久岡茉莉香 C</t>
    <rPh sb="0" eb="2">
      <t>ヒサオカ</t>
    </rPh>
    <phoneticPr fontId="18"/>
  </si>
  <si>
    <t>佐藤典子</t>
    <rPh sb="0" eb="2">
      <t>サトウ</t>
    </rPh>
    <phoneticPr fontId="39"/>
  </si>
  <si>
    <t>西国</t>
    <rPh sb="0" eb="1">
      <t>ニシ</t>
    </rPh>
    <rPh sb="1" eb="2">
      <t>コク</t>
    </rPh>
    <phoneticPr fontId="28"/>
  </si>
  <si>
    <t>星村愛梨9/1</t>
    <phoneticPr fontId="18"/>
  </si>
  <si>
    <t>調理員2</t>
    <rPh sb="0" eb="2">
      <t>チョウリ</t>
    </rPh>
    <rPh sb="2" eb="3">
      <t>イン</t>
    </rPh>
    <phoneticPr fontId="18"/>
  </si>
  <si>
    <t>中村瑠美子</t>
    <rPh sb="0" eb="2">
      <t>ナカムラ</t>
    </rPh>
    <rPh sb="2" eb="5">
      <t>ルミコ</t>
    </rPh>
    <phoneticPr fontId="18"/>
  </si>
  <si>
    <t>小松香澄</t>
    <phoneticPr fontId="18"/>
  </si>
  <si>
    <r>
      <t>熊谷竹美　C</t>
    </r>
    <r>
      <rPr>
        <sz val="11"/>
        <color rgb="FFFF0000"/>
        <rFont val="ＭＳ Ｐ明朝"/>
        <family val="1"/>
        <charset val="128"/>
      </rPr>
      <t>→A</t>
    </r>
    <phoneticPr fontId="18"/>
  </si>
  <si>
    <t>宮城裕子</t>
    <phoneticPr fontId="18"/>
  </si>
  <si>
    <t>笛木光枝</t>
    <rPh sb="0" eb="2">
      <t>フエキ</t>
    </rPh>
    <rPh sb="2" eb="3">
      <t>ミツ</t>
    </rPh>
    <rPh sb="3" eb="4">
      <t>エ</t>
    </rPh>
    <phoneticPr fontId="18"/>
  </si>
  <si>
    <r>
      <t>佐藤栞 C</t>
    </r>
    <r>
      <rPr>
        <sz val="11"/>
        <color rgb="FFFF0000"/>
        <rFont val="ＭＳ Ｐ明朝"/>
        <family val="1"/>
        <charset val="128"/>
      </rPr>
      <t>→A</t>
    </r>
    <phoneticPr fontId="18"/>
  </si>
  <si>
    <t>富士本</t>
    <rPh sb="0" eb="3">
      <t>フジモト</t>
    </rPh>
    <phoneticPr fontId="28"/>
  </si>
  <si>
    <t>荒井大海 B</t>
    <phoneticPr fontId="18"/>
  </si>
  <si>
    <t>保育部</t>
    <rPh sb="0" eb="2">
      <t>ホイク</t>
    </rPh>
    <rPh sb="2" eb="3">
      <t>ブ</t>
    </rPh>
    <phoneticPr fontId="18"/>
  </si>
  <si>
    <t>常松大介（主務）</t>
    <rPh sb="0" eb="2">
      <t>ツネマツ</t>
    </rPh>
    <rPh sb="2" eb="4">
      <t>ダイスケ</t>
    </rPh>
    <rPh sb="5" eb="7">
      <t>シュム</t>
    </rPh>
    <phoneticPr fontId="18"/>
  </si>
  <si>
    <t>調理員3</t>
    <rPh sb="0" eb="2">
      <t>チョウリ</t>
    </rPh>
    <rPh sb="2" eb="3">
      <t>イン</t>
    </rPh>
    <phoneticPr fontId="18"/>
  </si>
  <si>
    <t>持田聡子</t>
    <phoneticPr fontId="18"/>
  </si>
  <si>
    <t>安澤美貴</t>
    <phoneticPr fontId="18"/>
  </si>
  <si>
    <t>松林真穂</t>
    <rPh sb="0" eb="2">
      <t>マツバヤシ</t>
    </rPh>
    <rPh sb="2" eb="3">
      <t>マ</t>
    </rPh>
    <rPh sb="3" eb="4">
      <t>ホ</t>
    </rPh>
    <phoneticPr fontId="18"/>
  </si>
  <si>
    <t>松平純子 B</t>
  </si>
  <si>
    <r>
      <t>遠藤智寛　C</t>
    </r>
    <r>
      <rPr>
        <sz val="11"/>
        <color rgb="FFFF0000"/>
        <rFont val="ＭＳ Ｐ明朝"/>
        <family val="1"/>
        <charset val="128"/>
      </rPr>
      <t>→A</t>
    </r>
    <rPh sb="0" eb="2">
      <t>エンドウ</t>
    </rPh>
    <rPh sb="2" eb="3">
      <t>トモ</t>
    </rPh>
    <rPh sb="3" eb="4">
      <t>ヒロ</t>
    </rPh>
    <phoneticPr fontId="1"/>
  </si>
  <si>
    <t>江頭亜実 B</t>
    <rPh sb="0" eb="2">
      <t>エトウ</t>
    </rPh>
    <phoneticPr fontId="18"/>
  </si>
  <si>
    <t>高橋亜由美</t>
    <rPh sb="0" eb="2">
      <t>タカハシ</t>
    </rPh>
    <rPh sb="2" eb="5">
      <t>アユミ</t>
    </rPh>
    <phoneticPr fontId="36"/>
  </si>
  <si>
    <t>安島歩</t>
    <rPh sb="0" eb="2">
      <t>ヤスジマ</t>
    </rPh>
    <rPh sb="2" eb="3">
      <t>アユミ</t>
    </rPh>
    <phoneticPr fontId="18"/>
  </si>
  <si>
    <t>保育支援課課長</t>
    <rPh sb="0" eb="2">
      <t>ホイク</t>
    </rPh>
    <rPh sb="2" eb="4">
      <t>シエン</t>
    </rPh>
    <rPh sb="4" eb="5">
      <t>カ</t>
    </rPh>
    <rPh sb="5" eb="7">
      <t>カチョウ</t>
    </rPh>
    <phoneticPr fontId="18"/>
  </si>
  <si>
    <t>常松大介（兼務）</t>
    <rPh sb="0" eb="2">
      <t>ツネマツ</t>
    </rPh>
    <rPh sb="2" eb="4">
      <t>ダイスケ</t>
    </rPh>
    <rPh sb="5" eb="7">
      <t>ケンム</t>
    </rPh>
    <phoneticPr fontId="18"/>
  </si>
  <si>
    <t>調理員4</t>
    <rPh sb="0" eb="2">
      <t>チョウリ</t>
    </rPh>
    <rPh sb="2" eb="3">
      <t>イン</t>
    </rPh>
    <phoneticPr fontId="18"/>
  </si>
  <si>
    <t>鈴木希美子</t>
    <phoneticPr fontId="18"/>
  </si>
  <si>
    <t>中山丈夫9/1</t>
    <rPh sb="0" eb="4">
      <t>ナカヤマタケオ</t>
    </rPh>
    <phoneticPr fontId="18"/>
  </si>
  <si>
    <t>成瀬汐莉</t>
    <phoneticPr fontId="18"/>
  </si>
  <si>
    <t>和久井千尋</t>
    <rPh sb="0" eb="3">
      <t>ワクイ</t>
    </rPh>
    <phoneticPr fontId="36"/>
  </si>
  <si>
    <r>
      <t>青木紀樹</t>
    </r>
    <r>
      <rPr>
        <sz val="11"/>
        <color rgb="FFFF0000"/>
        <rFont val="ＭＳ Ｐ明朝"/>
        <family val="1"/>
        <charset val="128"/>
      </rPr>
      <t>→C</t>
    </r>
    <phoneticPr fontId="18"/>
  </si>
  <si>
    <t>永島麻友子</t>
    <phoneticPr fontId="18"/>
  </si>
  <si>
    <t>南大泉</t>
    <rPh sb="0" eb="3">
      <t>ミナミオオイズミ</t>
    </rPh>
    <phoneticPr fontId="28"/>
  </si>
  <si>
    <t>保育支援課副課長</t>
    <rPh sb="0" eb="2">
      <t>ホイク</t>
    </rPh>
    <rPh sb="2" eb="4">
      <t>シエン</t>
    </rPh>
    <rPh sb="4" eb="5">
      <t>カ</t>
    </rPh>
    <rPh sb="5" eb="8">
      <t>フクカチョウ</t>
    </rPh>
    <phoneticPr fontId="18"/>
  </si>
  <si>
    <t>引地理子</t>
    <rPh sb="0" eb="2">
      <t>ヒキチ</t>
    </rPh>
    <rPh sb="2" eb="4">
      <t>リコ</t>
    </rPh>
    <phoneticPr fontId="28"/>
  </si>
  <si>
    <t>調理員5</t>
    <rPh sb="0" eb="2">
      <t>チョウリ</t>
    </rPh>
    <rPh sb="2" eb="3">
      <t>イン</t>
    </rPh>
    <phoneticPr fontId="18"/>
  </si>
  <si>
    <t>石井若菜</t>
    <phoneticPr fontId="18"/>
  </si>
  <si>
    <t>大野一美7/1</t>
    <phoneticPr fontId="18"/>
  </si>
  <si>
    <t>小山貴佳</t>
    <phoneticPr fontId="18"/>
  </si>
  <si>
    <t>石塚裕利</t>
    <phoneticPr fontId="18"/>
  </si>
  <si>
    <t>篠宮富行</t>
    <rPh sb="0" eb="2">
      <t>シノミヤ</t>
    </rPh>
    <rPh sb="2" eb="4">
      <t>トミユキ</t>
    </rPh>
    <phoneticPr fontId="18"/>
  </si>
  <si>
    <t>宮前</t>
    <rPh sb="0" eb="2">
      <t>ミヤマエ</t>
    </rPh>
    <phoneticPr fontId="28"/>
  </si>
  <si>
    <t>鬼塚奈実 C</t>
    <phoneticPr fontId="18"/>
  </si>
  <si>
    <t>保育支援課主任</t>
    <rPh sb="0" eb="2">
      <t>ホイク</t>
    </rPh>
    <rPh sb="2" eb="4">
      <t>シエン</t>
    </rPh>
    <rPh sb="4" eb="5">
      <t>カ</t>
    </rPh>
    <rPh sb="5" eb="7">
      <t>シュニン</t>
    </rPh>
    <phoneticPr fontId="18"/>
  </si>
  <si>
    <t>森下達也 C</t>
    <rPh sb="0" eb="2">
      <t>モリシタ</t>
    </rPh>
    <rPh sb="2" eb="4">
      <t>タツヤ</t>
    </rPh>
    <phoneticPr fontId="18"/>
  </si>
  <si>
    <t>調理員6</t>
    <rPh sb="0" eb="2">
      <t>チョウリ</t>
    </rPh>
    <rPh sb="2" eb="3">
      <t>イン</t>
    </rPh>
    <phoneticPr fontId="18"/>
  </si>
  <si>
    <t>須永直道</t>
    <rPh sb="0" eb="2">
      <t>スナガ</t>
    </rPh>
    <rPh sb="2" eb="4">
      <t>ナオミチ</t>
    </rPh>
    <phoneticPr fontId="1"/>
  </si>
  <si>
    <t>福西桃子</t>
    <rPh sb="0" eb="2">
      <t>フクニシ</t>
    </rPh>
    <rPh sb="2" eb="4">
      <t>モモコ</t>
    </rPh>
    <phoneticPr fontId="18"/>
  </si>
  <si>
    <t>榎本亜希</t>
    <rPh sb="0" eb="2">
      <t>エノモト</t>
    </rPh>
    <rPh sb="2" eb="4">
      <t>アキ</t>
    </rPh>
    <phoneticPr fontId="18"/>
  </si>
  <si>
    <t>秋山蘭</t>
    <rPh sb="0" eb="2">
      <t>アキヤマ</t>
    </rPh>
    <rPh sb="2" eb="3">
      <t>ラン</t>
    </rPh>
    <phoneticPr fontId="18"/>
  </si>
  <si>
    <t>調理員7</t>
    <rPh sb="0" eb="2">
      <t>チョウリ</t>
    </rPh>
    <rPh sb="2" eb="3">
      <t>イン</t>
    </rPh>
    <phoneticPr fontId="18"/>
  </si>
  <si>
    <t>菅野香</t>
    <rPh sb="0" eb="2">
      <t>カンノ</t>
    </rPh>
    <rPh sb="2" eb="3">
      <t>カオリ</t>
    </rPh>
    <phoneticPr fontId="28"/>
  </si>
  <si>
    <t>上井草</t>
    <rPh sb="0" eb="3">
      <t>カミイグサ</t>
    </rPh>
    <phoneticPr fontId="28"/>
  </si>
  <si>
    <t>森島海咲</t>
    <rPh sb="0" eb="2">
      <t>モリシマ</t>
    </rPh>
    <rPh sb="2" eb="3">
      <t>ウミ</t>
    </rPh>
    <rPh sb="3" eb="4">
      <t>サキ</t>
    </rPh>
    <phoneticPr fontId="1"/>
  </si>
  <si>
    <t>産休</t>
    <rPh sb="0" eb="2">
      <t>サンキュウ</t>
    </rPh>
    <phoneticPr fontId="28"/>
  </si>
  <si>
    <t>9/17～産休</t>
    <rPh sb="5" eb="7">
      <t>サンキュウ</t>
    </rPh>
    <phoneticPr fontId="28"/>
  </si>
  <si>
    <t>事務用務員1</t>
    <rPh sb="0" eb="2">
      <t>ジム</t>
    </rPh>
    <rPh sb="2" eb="5">
      <t>ヨウムイン</t>
    </rPh>
    <phoneticPr fontId="18"/>
  </si>
  <si>
    <t>小野清人</t>
    <rPh sb="0" eb="2">
      <t>オノ</t>
    </rPh>
    <rPh sb="2" eb="4">
      <t>キヨト</t>
    </rPh>
    <phoneticPr fontId="18"/>
  </si>
  <si>
    <t>白井久仁</t>
    <rPh sb="0" eb="2">
      <t>シライ</t>
    </rPh>
    <rPh sb="2" eb="3">
      <t>ヒサシ</t>
    </rPh>
    <rPh sb="3" eb="4">
      <t>ジン</t>
    </rPh>
    <phoneticPr fontId="18"/>
  </si>
  <si>
    <t>長田健太</t>
    <rPh sb="0" eb="2">
      <t>オサダ</t>
    </rPh>
    <rPh sb="2" eb="4">
      <t>ケンタ</t>
    </rPh>
    <phoneticPr fontId="18"/>
  </si>
  <si>
    <t>事務用務員2</t>
    <phoneticPr fontId="18"/>
  </si>
  <si>
    <t>石井彩</t>
    <rPh sb="0" eb="2">
      <t>イシイ</t>
    </rPh>
    <phoneticPr fontId="18"/>
  </si>
  <si>
    <t>休暇出向</t>
    <rPh sb="0" eb="2">
      <t>キュウカ</t>
    </rPh>
    <rPh sb="2" eb="4">
      <t>シュッコウ</t>
    </rPh>
    <phoneticPr fontId="18"/>
  </si>
  <si>
    <t>保育士以外合計</t>
    <rPh sb="0" eb="3">
      <t>ホイクシ</t>
    </rPh>
    <rPh sb="3" eb="5">
      <t>イガイ</t>
    </rPh>
    <rPh sb="5" eb="7">
      <t>ゴウケイ</t>
    </rPh>
    <phoneticPr fontId="18"/>
  </si>
  <si>
    <t>主任保育士1</t>
    <rPh sb="0" eb="2">
      <t>シュニン</t>
    </rPh>
    <rPh sb="2" eb="5">
      <t>ホイクシ</t>
    </rPh>
    <phoneticPr fontId="18"/>
  </si>
  <si>
    <t>小田亜紀</t>
    <phoneticPr fontId="18"/>
  </si>
  <si>
    <t>野村恵</t>
    <rPh sb="0" eb="2">
      <t>ノムラ</t>
    </rPh>
    <rPh sb="2" eb="3">
      <t>メグミ</t>
    </rPh>
    <phoneticPr fontId="18"/>
  </si>
  <si>
    <r>
      <t>中山美香</t>
    </r>
    <r>
      <rPr>
        <sz val="11"/>
        <color rgb="FFFF0000"/>
        <rFont val="ＭＳ Ｐ明朝"/>
        <family val="1"/>
        <charset val="128"/>
      </rPr>
      <t>→C</t>
    </r>
    <phoneticPr fontId="18"/>
  </si>
  <si>
    <t>白神久美</t>
    <phoneticPr fontId="18"/>
  </si>
  <si>
    <t>石井卓弥</t>
    <phoneticPr fontId="18"/>
  </si>
  <si>
    <t>大川和泉</t>
    <rPh sb="0" eb="2">
      <t>オオカワ</t>
    </rPh>
    <rPh sb="2" eb="4">
      <t>イズミ</t>
    </rPh>
    <phoneticPr fontId="28"/>
  </si>
  <si>
    <t>猪俣大地 C</t>
    <rPh sb="0" eb="2">
      <t>イノマタ</t>
    </rPh>
    <rPh sb="2" eb="4">
      <t>ダイチ</t>
    </rPh>
    <phoneticPr fontId="18"/>
  </si>
  <si>
    <t>飯島理恵</t>
    <rPh sb="2" eb="4">
      <t>リエ</t>
    </rPh>
    <phoneticPr fontId="18"/>
  </si>
  <si>
    <t>主任保育士2</t>
    <rPh sb="0" eb="2">
      <t>シュニン</t>
    </rPh>
    <rPh sb="2" eb="5">
      <t>ホイクシ</t>
    </rPh>
    <phoneticPr fontId="18"/>
  </si>
  <si>
    <t>大場朋子</t>
    <phoneticPr fontId="18"/>
  </si>
  <si>
    <t>光が丘</t>
    <rPh sb="0" eb="1">
      <t>ヒカリ</t>
    </rPh>
    <rPh sb="2" eb="3">
      <t>オカ</t>
    </rPh>
    <phoneticPr fontId="28"/>
  </si>
  <si>
    <t>田辺宏美</t>
    <phoneticPr fontId="28"/>
  </si>
  <si>
    <t>ひまわり</t>
    <phoneticPr fontId="28"/>
  </si>
  <si>
    <t>短20</t>
    <phoneticPr fontId="18"/>
  </si>
  <si>
    <t>副主任保育士3</t>
    <rPh sb="0" eb="1">
      <t>フク</t>
    </rPh>
    <rPh sb="1" eb="3">
      <t>シュニン</t>
    </rPh>
    <rPh sb="3" eb="6">
      <t>ホイクシ</t>
    </rPh>
    <phoneticPr fontId="18"/>
  </si>
  <si>
    <t>西茜　B</t>
    <phoneticPr fontId="18"/>
  </si>
  <si>
    <t>佐藤由依</t>
    <phoneticPr fontId="18"/>
  </si>
  <si>
    <t>**</t>
  </si>
  <si>
    <r>
      <t>佐藤愛</t>
    </r>
    <r>
      <rPr>
        <sz val="11"/>
        <color rgb="FFFF0000"/>
        <rFont val="ＭＳ Ｐ明朝"/>
        <family val="1"/>
        <charset val="128"/>
      </rPr>
      <t>→B</t>
    </r>
    <rPh sb="0" eb="2">
      <t>サトウ</t>
    </rPh>
    <rPh sb="2" eb="3">
      <t>アイ</t>
    </rPh>
    <phoneticPr fontId="18"/>
  </si>
  <si>
    <t>渡辺舞</t>
    <phoneticPr fontId="18"/>
  </si>
  <si>
    <r>
      <t>澤野香住　B</t>
    </r>
    <r>
      <rPr>
        <sz val="11"/>
        <color rgb="FFFF0000"/>
        <rFont val="ＭＳ Ｐ明朝"/>
        <family val="1"/>
        <charset val="128"/>
      </rPr>
      <t>→A</t>
    </r>
    <rPh sb="0" eb="2">
      <t>サワノ</t>
    </rPh>
    <rPh sb="2" eb="4">
      <t>カスミ</t>
    </rPh>
    <phoneticPr fontId="18"/>
  </si>
  <si>
    <t>10/1～</t>
    <phoneticPr fontId="28"/>
  </si>
  <si>
    <t>短25</t>
    <phoneticPr fontId="18"/>
  </si>
  <si>
    <t>五十嵐美穂5/17紹</t>
    <rPh sb="0" eb="3">
      <t>イガラシ</t>
    </rPh>
    <rPh sb="3" eb="5">
      <t>ミホ</t>
    </rPh>
    <rPh sb="9" eb="10">
      <t>ショウ</t>
    </rPh>
    <phoneticPr fontId="28"/>
  </si>
  <si>
    <t>配</t>
    <rPh sb="0" eb="1">
      <t>ハイ</t>
    </rPh>
    <phoneticPr fontId="28"/>
  </si>
  <si>
    <t>副主任保育士4</t>
    <rPh sb="0" eb="1">
      <t>フク</t>
    </rPh>
    <rPh sb="1" eb="3">
      <t>シュニン</t>
    </rPh>
    <rPh sb="3" eb="6">
      <t>ホイクシ</t>
    </rPh>
    <phoneticPr fontId="18"/>
  </si>
  <si>
    <r>
      <t>新田紘人 C</t>
    </r>
    <r>
      <rPr>
        <sz val="11"/>
        <color rgb="FFFF0000"/>
        <rFont val="ＭＳ Ｐ明朝"/>
        <family val="1"/>
        <charset val="128"/>
      </rPr>
      <t>→A</t>
    </r>
    <phoneticPr fontId="18"/>
  </si>
  <si>
    <r>
      <t>森裕子 B</t>
    </r>
    <r>
      <rPr>
        <sz val="11"/>
        <color rgb="FFFF0000"/>
        <rFont val="ＭＳ Ｐ明朝"/>
        <family val="1"/>
        <charset val="128"/>
      </rPr>
      <t>→A</t>
    </r>
    <phoneticPr fontId="18"/>
  </si>
  <si>
    <t>藤田佐織</t>
    <rPh sb="0" eb="2">
      <t>フジタ</t>
    </rPh>
    <rPh sb="2" eb="4">
      <t>サオリ</t>
    </rPh>
    <phoneticPr fontId="28"/>
  </si>
  <si>
    <t>関口清香8/1</t>
    <rPh sb="0" eb="4">
      <t>セキグチキヨカ</t>
    </rPh>
    <phoneticPr fontId="28"/>
  </si>
  <si>
    <t>秋山瑞姫7/1　紹</t>
    <rPh sb="0" eb="2">
      <t>アキヤマ</t>
    </rPh>
    <rPh sb="2" eb="4">
      <t>ミズキ</t>
    </rPh>
    <rPh sb="8" eb="9">
      <t>ショウ</t>
    </rPh>
    <phoneticPr fontId="28"/>
  </si>
  <si>
    <t>副主任保育士5</t>
    <rPh sb="0" eb="1">
      <t>フク</t>
    </rPh>
    <rPh sb="1" eb="3">
      <t>シュニン</t>
    </rPh>
    <rPh sb="3" eb="6">
      <t>ホイクシ</t>
    </rPh>
    <phoneticPr fontId="18"/>
  </si>
  <si>
    <r>
      <t>韓成喜</t>
    </r>
    <r>
      <rPr>
        <sz val="11"/>
        <color rgb="FFFF0000"/>
        <rFont val="ＭＳ Ｐ明朝"/>
        <family val="1"/>
        <charset val="128"/>
      </rPr>
      <t>→B</t>
    </r>
    <phoneticPr fontId="39"/>
  </si>
  <si>
    <t xml:space="preserve">鈴木惟久美 </t>
    <phoneticPr fontId="18"/>
  </si>
  <si>
    <t>関口清香8/1</t>
    <rPh sb="0" eb="2">
      <t>セキグチ</t>
    </rPh>
    <rPh sb="2" eb="3">
      <t>キヨ</t>
    </rPh>
    <rPh sb="3" eb="4">
      <t>カ</t>
    </rPh>
    <phoneticPr fontId="28"/>
  </si>
  <si>
    <t>みなし保育士看護師</t>
    <rPh sb="3" eb="6">
      <t>ホイクシ</t>
    </rPh>
    <rPh sb="6" eb="9">
      <t>カンゴシ</t>
    </rPh>
    <phoneticPr fontId="18"/>
  </si>
  <si>
    <t>佐原真己子</t>
    <rPh sb="0" eb="2">
      <t>サハラ</t>
    </rPh>
    <rPh sb="2" eb="3">
      <t>マコト</t>
    </rPh>
    <rPh sb="3" eb="4">
      <t>オノレ</t>
    </rPh>
    <rPh sb="4" eb="5">
      <t>コ</t>
    </rPh>
    <phoneticPr fontId="1"/>
  </si>
  <si>
    <t>田屋貴美子JM</t>
    <rPh sb="0" eb="2">
      <t>タヤ</t>
    </rPh>
    <rPh sb="2" eb="5">
      <t>キミコ</t>
    </rPh>
    <phoneticPr fontId="28"/>
  </si>
  <si>
    <t>予</t>
    <rPh sb="0" eb="1">
      <t>ヨ</t>
    </rPh>
    <phoneticPr fontId="28"/>
  </si>
  <si>
    <t>フリー1</t>
    <phoneticPr fontId="18"/>
  </si>
  <si>
    <t>岩下文枝</t>
    <phoneticPr fontId="18"/>
  </si>
  <si>
    <t>久米文</t>
    <rPh sb="2" eb="3">
      <t>フミ</t>
    </rPh>
    <phoneticPr fontId="18"/>
  </si>
  <si>
    <t>近藤敬子</t>
    <rPh sb="0" eb="2">
      <t>コンドウ</t>
    </rPh>
    <phoneticPr fontId="18"/>
  </si>
  <si>
    <r>
      <t>十亀香奈　B</t>
    </r>
    <r>
      <rPr>
        <sz val="11"/>
        <color rgb="FFFF0000"/>
        <rFont val="ＭＳ Ｐ明朝"/>
        <family val="1"/>
        <charset val="128"/>
      </rPr>
      <t>→A</t>
    </r>
    <phoneticPr fontId="18"/>
  </si>
  <si>
    <t>田中大貴</t>
    <rPh sb="0" eb="2">
      <t>タナカ</t>
    </rPh>
    <rPh sb="2" eb="4">
      <t>ダイキ</t>
    </rPh>
    <phoneticPr fontId="39"/>
  </si>
  <si>
    <t>伊藤しげみ</t>
    <phoneticPr fontId="28"/>
  </si>
  <si>
    <t>大神田育子</t>
    <rPh sb="0" eb="3">
      <t>オオカンダ</t>
    </rPh>
    <rPh sb="3" eb="5">
      <t>イクコ</t>
    </rPh>
    <phoneticPr fontId="18"/>
  </si>
  <si>
    <t>山田裕子</t>
    <phoneticPr fontId="18"/>
  </si>
  <si>
    <t>福田暁子</t>
    <phoneticPr fontId="18"/>
  </si>
  <si>
    <r>
      <t>高柳智子</t>
    </r>
    <r>
      <rPr>
        <sz val="11"/>
        <color rgb="FFFF0000"/>
        <rFont val="ＭＳ Ｐ明朝"/>
        <family val="1"/>
        <charset val="128"/>
      </rPr>
      <t>→C</t>
    </r>
    <rPh sb="0" eb="2">
      <t>タカヤナギ</t>
    </rPh>
    <rPh sb="2" eb="4">
      <t>トモコ</t>
    </rPh>
    <phoneticPr fontId="18"/>
  </si>
  <si>
    <t>森本照代9/1紹</t>
    <rPh sb="0" eb="2">
      <t>モリモト</t>
    </rPh>
    <rPh sb="2" eb="4">
      <t>テルヨ</t>
    </rPh>
    <rPh sb="7" eb="8">
      <t>ショウ</t>
    </rPh>
    <phoneticPr fontId="28"/>
  </si>
  <si>
    <t>フリー2</t>
  </si>
  <si>
    <t>小川理子</t>
    <phoneticPr fontId="18"/>
  </si>
  <si>
    <t>平出美由紀　B</t>
    <phoneticPr fontId="18"/>
  </si>
  <si>
    <r>
      <t>渡辺沙央里</t>
    </r>
    <r>
      <rPr>
        <sz val="11"/>
        <color rgb="FFFF0000"/>
        <rFont val="ＭＳ Ｐ明朝"/>
        <family val="1"/>
        <charset val="128"/>
      </rPr>
      <t>→C</t>
    </r>
    <rPh sb="0" eb="2">
      <t>ワタナベ</t>
    </rPh>
    <rPh sb="2" eb="3">
      <t>スナ</t>
    </rPh>
    <phoneticPr fontId="18"/>
  </si>
  <si>
    <t>長谷川祐子</t>
    <phoneticPr fontId="18"/>
  </si>
  <si>
    <r>
      <t>櫻庭純子</t>
    </r>
    <r>
      <rPr>
        <b/>
        <sz val="11"/>
        <color rgb="FFFF0000"/>
        <rFont val="ＭＳ Ｐ明朝"/>
        <family val="1"/>
        <charset val="128"/>
      </rPr>
      <t>→B</t>
    </r>
    <phoneticPr fontId="18"/>
  </si>
  <si>
    <t>川元麻耶</t>
    <phoneticPr fontId="18"/>
  </si>
  <si>
    <t>岩永里江子</t>
    <rPh sb="0" eb="2">
      <t>イワナガ</t>
    </rPh>
    <rPh sb="2" eb="3">
      <t>リ</t>
    </rPh>
    <rPh sb="3" eb="4">
      <t>エ</t>
    </rPh>
    <rPh sb="4" eb="5">
      <t>コ</t>
    </rPh>
    <phoneticPr fontId="1"/>
  </si>
  <si>
    <t>下村夏海　C</t>
    <phoneticPr fontId="28"/>
  </si>
  <si>
    <t>令和3年3月末退職</t>
    <rPh sb="0" eb="2">
      <t>レイワ</t>
    </rPh>
    <rPh sb="3" eb="4">
      <t>ネン</t>
    </rPh>
    <rPh sb="5" eb="6">
      <t>ガツ</t>
    </rPh>
    <rPh sb="6" eb="7">
      <t>マツ</t>
    </rPh>
    <rPh sb="7" eb="9">
      <t>タイショク</t>
    </rPh>
    <phoneticPr fontId="18"/>
  </si>
  <si>
    <t>福永桃乃8/10JM</t>
    <rPh sb="0" eb="2">
      <t>フクナガ</t>
    </rPh>
    <rPh sb="2" eb="3">
      <t>モモ</t>
    </rPh>
    <rPh sb="3" eb="4">
      <t>ノ</t>
    </rPh>
    <phoneticPr fontId="28"/>
  </si>
  <si>
    <t>フリー3</t>
  </si>
  <si>
    <t>池田裕子</t>
    <phoneticPr fontId="18"/>
  </si>
  <si>
    <t>能登谷雅子</t>
    <phoneticPr fontId="18"/>
  </si>
  <si>
    <r>
      <t>長小田絵梨 B</t>
    </r>
    <r>
      <rPr>
        <sz val="11"/>
        <color rgb="FFFF0000"/>
        <rFont val="ＭＳ Ｐ明朝"/>
        <family val="1"/>
        <charset val="128"/>
      </rPr>
      <t>→A</t>
    </r>
    <phoneticPr fontId="18"/>
  </si>
  <si>
    <t>小林敦美 B</t>
    <phoneticPr fontId="18"/>
  </si>
  <si>
    <t>古里麻里</t>
    <phoneticPr fontId="18"/>
  </si>
  <si>
    <r>
      <t>安東和美A</t>
    </r>
    <r>
      <rPr>
        <sz val="11"/>
        <color rgb="FFFF0000"/>
        <rFont val="ＭＳ Ｐ明朝"/>
        <family val="1"/>
        <charset val="128"/>
      </rPr>
      <t>→C</t>
    </r>
    <phoneticPr fontId="18"/>
  </si>
  <si>
    <t>木川志保8/1</t>
    <rPh sb="0" eb="2">
      <t>キカワ</t>
    </rPh>
    <rPh sb="2" eb="4">
      <t>シホ</t>
    </rPh>
    <phoneticPr fontId="18"/>
  </si>
  <si>
    <r>
      <t>小林恵梨香 C</t>
    </r>
    <r>
      <rPr>
        <sz val="11"/>
        <color rgb="FFFF0000"/>
        <rFont val="ＭＳ Ｐ明朝"/>
        <family val="1"/>
        <charset val="128"/>
      </rPr>
      <t>→A</t>
    </r>
    <phoneticPr fontId="18"/>
  </si>
  <si>
    <t>岩名美穂 C</t>
    <phoneticPr fontId="28"/>
  </si>
  <si>
    <t>髙橋由子9/1紹</t>
    <rPh sb="0" eb="2">
      <t>タカハシ</t>
    </rPh>
    <rPh sb="2" eb="4">
      <t>ユウコ</t>
    </rPh>
    <rPh sb="7" eb="8">
      <t>ショウ</t>
    </rPh>
    <phoneticPr fontId="28"/>
  </si>
  <si>
    <t>0歳児</t>
    <rPh sb="1" eb="3">
      <t>サイジ</t>
    </rPh>
    <phoneticPr fontId="18"/>
  </si>
  <si>
    <r>
      <t>宮下裕梨佳 B</t>
    </r>
    <r>
      <rPr>
        <sz val="11"/>
        <color rgb="FFFF0000"/>
        <rFont val="ＭＳ Ｐ明朝"/>
        <family val="1"/>
        <charset val="128"/>
      </rPr>
      <t>→A</t>
    </r>
    <phoneticPr fontId="18"/>
  </si>
  <si>
    <t>短35</t>
    <phoneticPr fontId="18"/>
  </si>
  <si>
    <t>盛重浩美</t>
    <phoneticPr fontId="18"/>
  </si>
  <si>
    <t>短35</t>
    <rPh sb="0" eb="1">
      <t>タン</t>
    </rPh>
    <phoneticPr fontId="18"/>
  </si>
  <si>
    <t>佐藤佐知子</t>
    <phoneticPr fontId="18"/>
  </si>
  <si>
    <t>染谷悦子</t>
    <phoneticPr fontId="18"/>
  </si>
  <si>
    <t>梅津友美1/4</t>
    <rPh sb="0" eb="4">
      <t>ウメツトモミ</t>
    </rPh>
    <phoneticPr fontId="18"/>
  </si>
  <si>
    <t>渡邉多恵美</t>
    <phoneticPr fontId="18"/>
  </si>
  <si>
    <t>井上寿馬</t>
    <phoneticPr fontId="18"/>
  </si>
  <si>
    <t>上田愛子</t>
    <rPh sb="0" eb="2">
      <t>ウエダ</t>
    </rPh>
    <rPh sb="2" eb="4">
      <t>アイコ</t>
    </rPh>
    <phoneticPr fontId="28"/>
  </si>
  <si>
    <t>巻口真香</t>
    <phoneticPr fontId="28"/>
  </si>
  <si>
    <t>松信杏奈7/26紹</t>
    <rPh sb="0" eb="2">
      <t>マツノブ</t>
    </rPh>
    <rPh sb="2" eb="4">
      <t>アンナ</t>
    </rPh>
    <rPh sb="8" eb="9">
      <t>ショウ</t>
    </rPh>
    <phoneticPr fontId="28"/>
  </si>
  <si>
    <t>1歳児</t>
    <rPh sb="1" eb="3">
      <t>サイジ</t>
    </rPh>
    <phoneticPr fontId="18"/>
  </si>
  <si>
    <t>北島恵子</t>
    <rPh sb="0" eb="2">
      <t>キタジマ</t>
    </rPh>
    <rPh sb="2" eb="4">
      <t>ケイコ</t>
    </rPh>
    <phoneticPr fontId="8"/>
  </si>
  <si>
    <t>三浦沙耶</t>
    <phoneticPr fontId="18"/>
  </si>
  <si>
    <t>三浦楓</t>
    <phoneticPr fontId="18"/>
  </si>
  <si>
    <t>阿部祐香</t>
    <rPh sb="0" eb="2">
      <t>アベ</t>
    </rPh>
    <rPh sb="2" eb="3">
      <t>ユウ</t>
    </rPh>
    <rPh sb="3" eb="4">
      <t>カオル</t>
    </rPh>
    <phoneticPr fontId="1"/>
  </si>
  <si>
    <t>村田静香</t>
    <phoneticPr fontId="18"/>
  </si>
  <si>
    <r>
      <t>亀井恵美子　B</t>
    </r>
    <r>
      <rPr>
        <sz val="11"/>
        <color rgb="FFFF0000"/>
        <rFont val="ＭＳ Ｐ明朝"/>
        <family val="1"/>
        <charset val="128"/>
      </rPr>
      <t>→A</t>
    </r>
    <phoneticPr fontId="18"/>
  </si>
  <si>
    <t>生田侑子</t>
    <phoneticPr fontId="18"/>
  </si>
  <si>
    <r>
      <t>伊藤智春　C</t>
    </r>
    <r>
      <rPr>
        <sz val="11"/>
        <color rgb="FFFF0000"/>
        <rFont val="ＭＳ Ｐ明朝"/>
        <family val="1"/>
        <charset val="128"/>
      </rPr>
      <t>→A</t>
    </r>
    <phoneticPr fontId="18"/>
  </si>
  <si>
    <t>金原美和</t>
    <rPh sb="0" eb="1">
      <t>キン</t>
    </rPh>
    <phoneticPr fontId="18"/>
  </si>
  <si>
    <t>金丸知世</t>
    <phoneticPr fontId="28"/>
  </si>
  <si>
    <t>看護</t>
    <rPh sb="0" eb="2">
      <t>カンゴ</t>
    </rPh>
    <phoneticPr fontId="28"/>
  </si>
  <si>
    <t>綱川理恵</t>
    <rPh sb="0" eb="4">
      <t>ツナカワリエ</t>
    </rPh>
    <phoneticPr fontId="28"/>
  </si>
  <si>
    <t>済</t>
    <rPh sb="0" eb="1">
      <t>スミ</t>
    </rPh>
    <phoneticPr fontId="28"/>
  </si>
  <si>
    <t>2歳児</t>
    <rPh sb="1" eb="3">
      <t>サイジ</t>
    </rPh>
    <phoneticPr fontId="18"/>
  </si>
  <si>
    <t>磯脇理恵子</t>
    <rPh sb="0" eb="2">
      <t>イソワキ</t>
    </rPh>
    <rPh sb="2" eb="5">
      <t>リエコ</t>
    </rPh>
    <phoneticPr fontId="18"/>
  </si>
  <si>
    <t>内田健介→A</t>
    <phoneticPr fontId="18"/>
  </si>
  <si>
    <t>山川光流</t>
    <phoneticPr fontId="18"/>
  </si>
  <si>
    <r>
      <t>小島明香里</t>
    </r>
    <r>
      <rPr>
        <sz val="11"/>
        <color rgb="FFFF0000"/>
        <rFont val="ＭＳ Ｐ明朝"/>
        <family val="1"/>
        <charset val="128"/>
      </rPr>
      <t>→B</t>
    </r>
    <phoneticPr fontId="28"/>
  </si>
  <si>
    <t>菅原悠　C</t>
  </si>
  <si>
    <t xml:space="preserve">田口奈緒 </t>
    <phoneticPr fontId="18"/>
  </si>
  <si>
    <t>短30</t>
    <phoneticPr fontId="18"/>
  </si>
  <si>
    <t>安山菫1/12</t>
    <rPh sb="0" eb="2">
      <t>ヤスヤマ</t>
    </rPh>
    <rPh sb="2" eb="3">
      <t>スミレ</t>
    </rPh>
    <phoneticPr fontId="28"/>
  </si>
  <si>
    <t>豊川舞雪</t>
    <rPh sb="0" eb="2">
      <t>トヨカワ</t>
    </rPh>
    <rPh sb="2" eb="3">
      <t>マイ</t>
    </rPh>
    <rPh sb="3" eb="4">
      <t>ユキ</t>
    </rPh>
    <phoneticPr fontId="18"/>
  </si>
  <si>
    <t>長谷川有里子　C</t>
    <phoneticPr fontId="28"/>
  </si>
  <si>
    <t>笹生珠希</t>
    <rPh sb="0" eb="2">
      <t>ササオ</t>
    </rPh>
    <rPh sb="2" eb="4">
      <t>タマキ</t>
    </rPh>
    <phoneticPr fontId="28"/>
  </si>
  <si>
    <t>3歳児</t>
    <rPh sb="1" eb="3">
      <t>サイジ</t>
    </rPh>
    <phoneticPr fontId="18"/>
  </si>
  <si>
    <t>石井秀美</t>
    <phoneticPr fontId="18"/>
  </si>
  <si>
    <t>小林奈美11/1</t>
    <rPh sb="0" eb="2">
      <t>コバヤシ</t>
    </rPh>
    <rPh sb="2" eb="4">
      <t>ナミ</t>
    </rPh>
    <phoneticPr fontId="28"/>
  </si>
  <si>
    <t>元木純菜</t>
    <phoneticPr fontId="18"/>
  </si>
  <si>
    <r>
      <t>宮守敏美</t>
    </r>
    <r>
      <rPr>
        <sz val="11"/>
        <color rgb="FFFF0000"/>
        <rFont val="ＭＳ Ｐ明朝"/>
        <family val="1"/>
        <charset val="128"/>
      </rPr>
      <t>→B</t>
    </r>
    <phoneticPr fontId="18"/>
  </si>
  <si>
    <t>武田美咲</t>
    <phoneticPr fontId="18"/>
  </si>
  <si>
    <t>佐藤真帆 C</t>
    <rPh sb="0" eb="2">
      <t>サトウ</t>
    </rPh>
    <rPh sb="2" eb="4">
      <t>マホ</t>
    </rPh>
    <phoneticPr fontId="18"/>
  </si>
  <si>
    <t>小林あかね</t>
    <rPh sb="0" eb="2">
      <t>コバヤシ</t>
    </rPh>
    <phoneticPr fontId="18"/>
  </si>
  <si>
    <t>高橋夏美</t>
    <rPh sb="0" eb="2">
      <t>タカハシ</t>
    </rPh>
    <rPh sb="2" eb="4">
      <t>ナツミ</t>
    </rPh>
    <phoneticPr fontId="28"/>
  </si>
  <si>
    <t>休</t>
    <rPh sb="0" eb="1">
      <t>ヤス</t>
    </rPh>
    <phoneticPr fontId="28"/>
  </si>
  <si>
    <t>安孫子礼菜</t>
    <rPh sb="0" eb="5">
      <t>アビコレイナ</t>
    </rPh>
    <phoneticPr fontId="28"/>
  </si>
  <si>
    <t>4歳児</t>
    <rPh sb="1" eb="3">
      <t>サイジ</t>
    </rPh>
    <phoneticPr fontId="18"/>
  </si>
  <si>
    <r>
      <t>伊藤慧将 C</t>
    </r>
    <r>
      <rPr>
        <sz val="11"/>
        <color rgb="FFFF0000"/>
        <rFont val="ＭＳ Ｐ明朝"/>
        <family val="1"/>
        <charset val="128"/>
      </rPr>
      <t>→A</t>
    </r>
    <phoneticPr fontId="18"/>
  </si>
  <si>
    <t>新倉愛海</t>
    <rPh sb="0" eb="2">
      <t>ニイクラ</t>
    </rPh>
    <phoneticPr fontId="18"/>
  </si>
  <si>
    <t>三好かよ子</t>
    <phoneticPr fontId="18"/>
  </si>
  <si>
    <t>黒川亜香里</t>
    <rPh sb="0" eb="2">
      <t>クロカワ</t>
    </rPh>
    <rPh sb="2" eb="3">
      <t>ア</t>
    </rPh>
    <rPh sb="3" eb="5">
      <t>カオリ</t>
    </rPh>
    <phoneticPr fontId="1"/>
  </si>
  <si>
    <t>石毛夏子</t>
    <rPh sb="0" eb="2">
      <t>イシゲ</t>
    </rPh>
    <rPh sb="2" eb="3">
      <t>ナツ</t>
    </rPh>
    <rPh sb="3" eb="4">
      <t>コ</t>
    </rPh>
    <phoneticPr fontId="1"/>
  </si>
  <si>
    <t>短25</t>
  </si>
  <si>
    <t>雨宮史織</t>
    <phoneticPr fontId="28"/>
  </si>
  <si>
    <t>森彩華</t>
    <rPh sb="0" eb="3">
      <t>モリアヤカ</t>
    </rPh>
    <phoneticPr fontId="28"/>
  </si>
  <si>
    <t>5歳児</t>
    <rPh sb="1" eb="3">
      <t>サイジ</t>
    </rPh>
    <phoneticPr fontId="18"/>
  </si>
  <si>
    <t>岡本美羽</t>
    <phoneticPr fontId="18"/>
  </si>
  <si>
    <t>松澤恵理子</t>
    <phoneticPr fontId="18"/>
  </si>
  <si>
    <t>榎園彩</t>
    <phoneticPr fontId="18"/>
  </si>
  <si>
    <r>
      <t>澁谷萌</t>
    </r>
    <r>
      <rPr>
        <sz val="11"/>
        <color rgb="FFFF0000"/>
        <rFont val="ＭＳ Ｐ明朝"/>
        <family val="1"/>
        <charset val="128"/>
      </rPr>
      <t>→B</t>
    </r>
    <phoneticPr fontId="18"/>
  </si>
  <si>
    <t>岩田瑠璃</t>
    <phoneticPr fontId="28"/>
  </si>
  <si>
    <t>助崎恵美子</t>
    <phoneticPr fontId="18"/>
  </si>
  <si>
    <t>湯田遥香</t>
    <rPh sb="0" eb="2">
      <t>ユダ</t>
    </rPh>
    <phoneticPr fontId="18"/>
  </si>
  <si>
    <t>鈴木夢乃</t>
    <phoneticPr fontId="28"/>
  </si>
  <si>
    <t>横山江莉佳</t>
    <rPh sb="0" eb="2">
      <t>ヨコヤマ</t>
    </rPh>
    <rPh sb="2" eb="3">
      <t>エ</t>
    </rPh>
    <rPh sb="3" eb="4">
      <t>リ</t>
    </rPh>
    <rPh sb="4" eb="5">
      <t>カ</t>
    </rPh>
    <phoneticPr fontId="28"/>
  </si>
  <si>
    <t>しょうがい児(1:1)</t>
    <rPh sb="5" eb="6">
      <t>ジ</t>
    </rPh>
    <phoneticPr fontId="18"/>
  </si>
  <si>
    <t>南優衣</t>
    <phoneticPr fontId="18"/>
  </si>
  <si>
    <t>小菅ひとみ</t>
    <phoneticPr fontId="18"/>
  </si>
  <si>
    <t>植村恵美</t>
    <rPh sb="0" eb="2">
      <t>ウエムラ</t>
    </rPh>
    <rPh sb="2" eb="4">
      <t>エミ</t>
    </rPh>
    <phoneticPr fontId="1"/>
  </si>
  <si>
    <t>望月結衣</t>
    <phoneticPr fontId="18"/>
  </si>
  <si>
    <t>西尾春香</t>
    <phoneticPr fontId="28"/>
  </si>
  <si>
    <t>石川加奈子</t>
    <rPh sb="0" eb="2">
      <t>イシカワ</t>
    </rPh>
    <rPh sb="2" eb="5">
      <t>カナコ</t>
    </rPh>
    <phoneticPr fontId="28"/>
  </si>
  <si>
    <t>アナフィラキシー様児(1:1)</t>
    <rPh sb="8" eb="9">
      <t>ヨウ</t>
    </rPh>
    <rPh sb="9" eb="10">
      <t>ジ</t>
    </rPh>
    <phoneticPr fontId="18"/>
  </si>
  <si>
    <t>佐藤智子</t>
    <phoneticPr fontId="18"/>
  </si>
  <si>
    <r>
      <t>田中由貴 B</t>
    </r>
    <r>
      <rPr>
        <sz val="11"/>
        <color rgb="FFFF0000"/>
        <rFont val="ＭＳ Ｐ明朝"/>
        <family val="1"/>
        <charset val="128"/>
      </rPr>
      <t>→A</t>
    </r>
    <rPh sb="0" eb="2">
      <t>タナカ</t>
    </rPh>
    <rPh sb="2" eb="4">
      <t>ユキ</t>
    </rPh>
    <phoneticPr fontId="18"/>
  </si>
  <si>
    <t>松信杏奈7/26紹</t>
    <rPh sb="0" eb="4">
      <t>マツノブアンナ</t>
    </rPh>
    <rPh sb="8" eb="9">
      <t>ショウ</t>
    </rPh>
    <phoneticPr fontId="28"/>
  </si>
  <si>
    <t>松田理沙</t>
    <rPh sb="0" eb="2">
      <t>マツダ</t>
    </rPh>
    <rPh sb="2" eb="4">
      <t>リサ</t>
    </rPh>
    <phoneticPr fontId="18"/>
  </si>
  <si>
    <r>
      <t>穐山翔太　C</t>
    </r>
    <r>
      <rPr>
        <sz val="11"/>
        <color rgb="FFFF0000"/>
        <rFont val="ＭＳ Ｐ明朝"/>
        <family val="1"/>
        <charset val="128"/>
      </rPr>
      <t>→A</t>
    </r>
    <phoneticPr fontId="18"/>
  </si>
  <si>
    <t>大柴美沙貴</t>
    <phoneticPr fontId="28"/>
  </si>
  <si>
    <t>輿石健児</t>
    <phoneticPr fontId="18"/>
  </si>
  <si>
    <t>森龍哉</t>
    <rPh sb="0" eb="1">
      <t>モリ</t>
    </rPh>
    <rPh sb="1" eb="3">
      <t>タツヤ</t>
    </rPh>
    <phoneticPr fontId="18"/>
  </si>
  <si>
    <t>桑宮楓 C</t>
    <phoneticPr fontId="28"/>
  </si>
  <si>
    <t>岩男玲子</t>
    <rPh sb="0" eb="2">
      <t>イワオ</t>
    </rPh>
    <rPh sb="2" eb="4">
      <t>レイコ</t>
    </rPh>
    <phoneticPr fontId="28"/>
  </si>
  <si>
    <t>一時保育(7:1四捨五入最低2)</t>
    <rPh sb="0" eb="2">
      <t>イチジ</t>
    </rPh>
    <rPh sb="2" eb="4">
      <t>ホイク</t>
    </rPh>
    <rPh sb="8" eb="12">
      <t>シシャゴニュウ</t>
    </rPh>
    <rPh sb="12" eb="14">
      <t>サイテイ</t>
    </rPh>
    <phoneticPr fontId="18"/>
  </si>
  <si>
    <t>田口亮人</t>
    <phoneticPr fontId="18"/>
  </si>
  <si>
    <t>望月舞</t>
    <rPh sb="0" eb="2">
      <t>モチヅキ</t>
    </rPh>
    <rPh sb="2" eb="3">
      <t>マイ</t>
    </rPh>
    <phoneticPr fontId="1"/>
  </si>
  <si>
    <t>篠崎奈々</t>
    <rPh sb="0" eb="2">
      <t>シノザキ</t>
    </rPh>
    <rPh sb="2" eb="4">
      <t>ナナ</t>
    </rPh>
    <phoneticPr fontId="1"/>
  </si>
  <si>
    <r>
      <t>佐野耀太　C</t>
    </r>
    <r>
      <rPr>
        <sz val="11"/>
        <color rgb="FFFF0000"/>
        <rFont val="ＭＳ Ｐ明朝"/>
        <family val="1"/>
        <charset val="128"/>
      </rPr>
      <t>→A</t>
    </r>
    <rPh sb="0" eb="2">
      <t>サノ</t>
    </rPh>
    <rPh sb="2" eb="3">
      <t>ヨウ</t>
    </rPh>
    <rPh sb="3" eb="4">
      <t>タ</t>
    </rPh>
    <phoneticPr fontId="1"/>
  </si>
  <si>
    <r>
      <t>山下春香　C</t>
    </r>
    <r>
      <rPr>
        <sz val="11"/>
        <color rgb="FFFF0000"/>
        <rFont val="ＭＳ Ｐ明朝"/>
        <family val="1"/>
        <charset val="128"/>
      </rPr>
      <t>→A</t>
    </r>
    <phoneticPr fontId="18"/>
  </si>
  <si>
    <t>髙橋昌子2/1</t>
    <rPh sb="0" eb="2">
      <t>タカハシ</t>
    </rPh>
    <rPh sb="2" eb="4">
      <t>マサコ</t>
    </rPh>
    <phoneticPr fontId="28"/>
  </si>
  <si>
    <t>石原七海</t>
    <rPh sb="0" eb="2">
      <t>イシハラ</t>
    </rPh>
    <rPh sb="2" eb="4">
      <t>ナナミ</t>
    </rPh>
    <phoneticPr fontId="28"/>
  </si>
  <si>
    <t>橋本恵美</t>
    <phoneticPr fontId="28"/>
  </si>
  <si>
    <t>竹内明子</t>
    <rPh sb="0" eb="2">
      <t>タケウチ</t>
    </rPh>
    <rPh sb="2" eb="4">
      <t>アキコ</t>
    </rPh>
    <phoneticPr fontId="28"/>
  </si>
  <si>
    <t>病後児保育(看護師と合算し4:2)</t>
    <rPh sb="0" eb="2">
      <t>ビョウゴ</t>
    </rPh>
    <rPh sb="2" eb="3">
      <t>ジ</t>
    </rPh>
    <rPh sb="3" eb="5">
      <t>ホイク</t>
    </rPh>
    <rPh sb="6" eb="9">
      <t>カンゴシ</t>
    </rPh>
    <rPh sb="10" eb="12">
      <t>ガッサン</t>
    </rPh>
    <phoneticPr fontId="18"/>
  </si>
  <si>
    <t>渡辺加奈子</t>
    <phoneticPr fontId="18"/>
  </si>
  <si>
    <t>石川裕子</t>
    <rPh sb="0" eb="2">
      <t>イシカワ</t>
    </rPh>
    <rPh sb="2" eb="4">
      <t>ユウコ</t>
    </rPh>
    <phoneticPr fontId="18"/>
  </si>
  <si>
    <r>
      <t>唐澤美優　C</t>
    </r>
    <r>
      <rPr>
        <sz val="11"/>
        <color rgb="FFFF0000"/>
        <rFont val="ＭＳ Ｐ明朝"/>
        <family val="1"/>
        <charset val="128"/>
      </rPr>
      <t>→A</t>
    </r>
    <phoneticPr fontId="18"/>
  </si>
  <si>
    <t>高西梨紗</t>
    <rPh sb="0" eb="2">
      <t>タカニシ</t>
    </rPh>
    <rPh sb="2" eb="4">
      <t>リサ</t>
    </rPh>
    <phoneticPr fontId="1"/>
  </si>
  <si>
    <t>福谷恵梨</t>
    <rPh sb="0" eb="2">
      <t>フクヤ</t>
    </rPh>
    <rPh sb="2" eb="3">
      <t>メグミ</t>
    </rPh>
    <rPh sb="3" eb="4">
      <t>ナシ</t>
    </rPh>
    <phoneticPr fontId="1"/>
  </si>
  <si>
    <t>兼田元子</t>
    <rPh sb="0" eb="2">
      <t>カネタ</t>
    </rPh>
    <rPh sb="2" eb="4">
      <t>モトコ</t>
    </rPh>
    <phoneticPr fontId="28"/>
  </si>
  <si>
    <t>髙村直美</t>
    <rPh sb="0" eb="2">
      <t>タカムラ</t>
    </rPh>
    <rPh sb="2" eb="4">
      <t>ナオミ</t>
    </rPh>
    <phoneticPr fontId="28"/>
  </si>
  <si>
    <t>休日保育(定数)</t>
    <rPh sb="0" eb="2">
      <t>キュウジツ</t>
    </rPh>
    <rPh sb="2" eb="4">
      <t>ホイク</t>
    </rPh>
    <rPh sb="5" eb="7">
      <t>テイスウ</t>
    </rPh>
    <phoneticPr fontId="18"/>
  </si>
  <si>
    <t>徳重楓</t>
    <rPh sb="0" eb="2">
      <t>トクシゲ</t>
    </rPh>
    <rPh sb="2" eb="3">
      <t>カエデ</t>
    </rPh>
    <phoneticPr fontId="1"/>
  </si>
  <si>
    <t>篠塚摩耶</t>
    <phoneticPr fontId="18"/>
  </si>
  <si>
    <t>南晃子</t>
    <phoneticPr fontId="18"/>
  </si>
  <si>
    <t>中村眞子</t>
    <rPh sb="0" eb="2">
      <t>ナカムラ</t>
    </rPh>
    <rPh sb="2" eb="4">
      <t>マコ</t>
    </rPh>
    <phoneticPr fontId="28"/>
  </si>
  <si>
    <t>東原桜子</t>
    <rPh sb="0" eb="2">
      <t>ヒガシハラ</t>
    </rPh>
    <rPh sb="2" eb="4">
      <t>サクラコ</t>
    </rPh>
    <phoneticPr fontId="28"/>
  </si>
  <si>
    <t>みなし保育士看護師(最低1)</t>
    <rPh sb="3" eb="6">
      <t>ホイクシ</t>
    </rPh>
    <rPh sb="6" eb="9">
      <t>カンゴシ</t>
    </rPh>
    <rPh sb="10" eb="12">
      <t>サイテイ</t>
    </rPh>
    <phoneticPr fontId="18"/>
  </si>
  <si>
    <t>小林円香</t>
    <rPh sb="0" eb="2">
      <t>コバヤシ</t>
    </rPh>
    <rPh sb="2" eb="4">
      <t>マドカ</t>
    </rPh>
    <phoneticPr fontId="18"/>
  </si>
  <si>
    <t>村澤沙耶佳</t>
    <phoneticPr fontId="18"/>
  </si>
  <si>
    <t>橘田瑞希</t>
    <phoneticPr fontId="18"/>
  </si>
  <si>
    <t>水上留奈</t>
    <rPh sb="0" eb="2">
      <t>ミズカミ</t>
    </rPh>
    <rPh sb="2" eb="4">
      <t>ルナ</t>
    </rPh>
    <phoneticPr fontId="18"/>
  </si>
  <si>
    <t>小山稜也</t>
    <phoneticPr fontId="18"/>
  </si>
  <si>
    <t>橋本千尋10/1</t>
    <rPh sb="0" eb="2">
      <t>ハシモト</t>
    </rPh>
    <rPh sb="2" eb="4">
      <t>チヒロ</t>
    </rPh>
    <phoneticPr fontId="28"/>
  </si>
  <si>
    <t>調理</t>
    <rPh sb="0" eb="2">
      <t>チョウリ</t>
    </rPh>
    <phoneticPr fontId="28"/>
  </si>
  <si>
    <t>短時間勤務相当時</t>
    <rPh sb="0" eb="3">
      <t>タンジカン</t>
    </rPh>
    <rPh sb="3" eb="5">
      <t>キンム</t>
    </rPh>
    <rPh sb="5" eb="7">
      <t>ソウトウ</t>
    </rPh>
    <rPh sb="7" eb="8">
      <t>ジ</t>
    </rPh>
    <phoneticPr fontId="18"/>
  </si>
  <si>
    <t>齋藤里穂</t>
    <phoneticPr fontId="18"/>
  </si>
  <si>
    <t>阿部春姫</t>
    <phoneticPr fontId="18"/>
  </si>
  <si>
    <t>志村梨奈</t>
    <rPh sb="0" eb="2">
      <t>シムラ</t>
    </rPh>
    <rPh sb="2" eb="4">
      <t>リナ</t>
    </rPh>
    <phoneticPr fontId="18"/>
  </si>
  <si>
    <t>野中彩奈</t>
    <rPh sb="0" eb="2">
      <t>ノナカ</t>
    </rPh>
    <rPh sb="2" eb="4">
      <t>アヤナ</t>
    </rPh>
    <phoneticPr fontId="28"/>
  </si>
  <si>
    <t>望月舞美</t>
    <rPh sb="0" eb="2">
      <t>モチヅキ</t>
    </rPh>
    <rPh sb="2" eb="3">
      <t>マイ</t>
    </rPh>
    <rPh sb="3" eb="4">
      <t>ミ</t>
    </rPh>
    <phoneticPr fontId="1"/>
  </si>
  <si>
    <t>玉村惠梨香 C</t>
    <phoneticPr fontId="28"/>
  </si>
  <si>
    <t>瀬尾明日香</t>
    <rPh sb="0" eb="2">
      <t>セオ</t>
    </rPh>
    <rPh sb="2" eb="5">
      <t>アスカ</t>
    </rPh>
    <phoneticPr fontId="18"/>
  </si>
  <si>
    <t>市瀬綾音</t>
    <rPh sb="3" eb="4">
      <t>オト</t>
    </rPh>
    <phoneticPr fontId="18"/>
  </si>
  <si>
    <t>前田温友</t>
    <rPh sb="0" eb="2">
      <t>マエダ</t>
    </rPh>
    <rPh sb="2" eb="3">
      <t>オン</t>
    </rPh>
    <rPh sb="3" eb="4">
      <t>トモ</t>
    </rPh>
    <phoneticPr fontId="18"/>
  </si>
  <si>
    <t>門西彩夏</t>
    <phoneticPr fontId="18"/>
  </si>
  <si>
    <t>井上茉波</t>
    <rPh sb="0" eb="2">
      <t>イノウエ</t>
    </rPh>
    <phoneticPr fontId="28"/>
  </si>
  <si>
    <t>新規採用</t>
    <rPh sb="0" eb="2">
      <t>シンキ</t>
    </rPh>
    <rPh sb="2" eb="4">
      <t>サイヨウ</t>
    </rPh>
    <phoneticPr fontId="18"/>
  </si>
  <si>
    <t>主任要件　経験8年以上</t>
    <rPh sb="0" eb="2">
      <t>シュニン</t>
    </rPh>
    <rPh sb="2" eb="4">
      <t>ヨウケン</t>
    </rPh>
    <rPh sb="5" eb="7">
      <t>ケイケン</t>
    </rPh>
    <rPh sb="8" eb="11">
      <t>ネンイジョウ</t>
    </rPh>
    <phoneticPr fontId="18"/>
  </si>
  <si>
    <t>加藤綾子</t>
    <rPh sb="0" eb="2">
      <t>カトウ</t>
    </rPh>
    <rPh sb="2" eb="4">
      <t>アヤコ</t>
    </rPh>
    <phoneticPr fontId="18"/>
  </si>
  <si>
    <t>浅川優樹</t>
    <phoneticPr fontId="18"/>
  </si>
  <si>
    <t>藤野京太</t>
    <phoneticPr fontId="18"/>
  </si>
  <si>
    <t>長田舞</t>
    <rPh sb="0" eb="2">
      <t>オサダ</t>
    </rPh>
    <rPh sb="2" eb="3">
      <t>マイ</t>
    </rPh>
    <phoneticPr fontId="1"/>
  </si>
  <si>
    <t>芦川紗愛</t>
    <phoneticPr fontId="28"/>
  </si>
  <si>
    <t>昇格</t>
    <rPh sb="0" eb="2">
      <t>ショウカク</t>
    </rPh>
    <phoneticPr fontId="18"/>
  </si>
  <si>
    <t>ＣＬ要件　経験6年以上</t>
    <rPh sb="2" eb="4">
      <t>ヨウケン</t>
    </rPh>
    <rPh sb="5" eb="7">
      <t>ケイケン</t>
    </rPh>
    <rPh sb="8" eb="11">
      <t>ネンイジョウ</t>
    </rPh>
    <phoneticPr fontId="18"/>
  </si>
  <si>
    <t>渡辺麗雪</t>
    <phoneticPr fontId="18"/>
  </si>
  <si>
    <t>山下響子　C</t>
    <phoneticPr fontId="18"/>
  </si>
  <si>
    <t>石黒茉莉子</t>
    <phoneticPr fontId="28"/>
  </si>
  <si>
    <t>異動昇格</t>
    <rPh sb="0" eb="2">
      <t>イドウ</t>
    </rPh>
    <rPh sb="2" eb="4">
      <t>ショウカク</t>
    </rPh>
    <phoneticPr fontId="18"/>
  </si>
  <si>
    <t>経験2年以下30%以内</t>
    <rPh sb="0" eb="2">
      <t>ケイケン</t>
    </rPh>
    <rPh sb="3" eb="6">
      <t>ネンイカ</t>
    </rPh>
    <rPh sb="9" eb="11">
      <t>イナイ</t>
    </rPh>
    <phoneticPr fontId="18"/>
  </si>
  <si>
    <t>河野達也</t>
    <rPh sb="0" eb="2">
      <t>カワノ</t>
    </rPh>
    <rPh sb="2" eb="4">
      <t>タツヤ</t>
    </rPh>
    <phoneticPr fontId="18"/>
  </si>
  <si>
    <t>望月美瑳　C</t>
    <phoneticPr fontId="28"/>
  </si>
  <si>
    <t>異動</t>
    <rPh sb="0" eb="2">
      <t>イドウ</t>
    </rPh>
    <phoneticPr fontId="18"/>
  </si>
  <si>
    <t>男性保育士</t>
    <rPh sb="0" eb="2">
      <t>ダンセイ</t>
    </rPh>
    <rPh sb="2" eb="5">
      <t>ホイクシ</t>
    </rPh>
    <phoneticPr fontId="18"/>
  </si>
  <si>
    <t>久門由衣10/1</t>
    <rPh sb="0" eb="2">
      <t>クモン</t>
    </rPh>
    <rPh sb="2" eb="4">
      <t>ユイ</t>
    </rPh>
    <phoneticPr fontId="18"/>
  </si>
  <si>
    <t>柴垣瞳9/14紹</t>
    <rPh sb="0" eb="2">
      <t>シバガキ</t>
    </rPh>
    <rPh sb="2" eb="3">
      <t>ヒトミ</t>
    </rPh>
    <rPh sb="7" eb="8">
      <t>ショウ</t>
    </rPh>
    <phoneticPr fontId="18"/>
  </si>
  <si>
    <t>関根実咲</t>
    <phoneticPr fontId="28"/>
  </si>
  <si>
    <t>山口茉巳</t>
    <rPh sb="0" eb="2">
      <t>ヤマグチ</t>
    </rPh>
    <rPh sb="2" eb="3">
      <t>マツ</t>
    </rPh>
    <rPh sb="3" eb="4">
      <t>ミ</t>
    </rPh>
    <phoneticPr fontId="28"/>
  </si>
  <si>
    <t>短20</t>
    <rPh sb="0" eb="1">
      <t>タン</t>
    </rPh>
    <phoneticPr fontId="28"/>
  </si>
  <si>
    <t>練馬区要件</t>
    <rPh sb="0" eb="3">
      <t>ネリマク</t>
    </rPh>
    <rPh sb="3" eb="5">
      <t>ヨウケン</t>
    </rPh>
    <phoneticPr fontId="28"/>
  </si>
  <si>
    <t>三橋亜紀</t>
    <phoneticPr fontId="18"/>
  </si>
  <si>
    <t>髙橋彩子</t>
    <phoneticPr fontId="28"/>
  </si>
  <si>
    <t>杉並区補助金要件用</t>
    <rPh sb="0" eb="3">
      <t>スギナミク</t>
    </rPh>
    <rPh sb="3" eb="6">
      <t>ホジョキン</t>
    </rPh>
    <rPh sb="6" eb="8">
      <t>ヨウケン</t>
    </rPh>
    <rPh sb="8" eb="9">
      <t>ヨウ</t>
    </rPh>
    <phoneticPr fontId="28"/>
  </si>
  <si>
    <t>片岡佑介</t>
    <phoneticPr fontId="28"/>
  </si>
  <si>
    <t>内藤加奈子</t>
    <phoneticPr fontId="28"/>
  </si>
  <si>
    <t>短35</t>
    <rPh sb="0" eb="1">
      <t>タン</t>
    </rPh>
    <phoneticPr fontId="28"/>
  </si>
  <si>
    <t>佐野美幸</t>
    <rPh sb="0" eb="2">
      <t>サノ</t>
    </rPh>
    <rPh sb="2" eb="4">
      <t>ミユキ</t>
    </rPh>
    <phoneticPr fontId="18"/>
  </si>
  <si>
    <t>北原珠美</t>
    <phoneticPr fontId="28"/>
  </si>
  <si>
    <t>保育士合計(全体で切り上げ)</t>
    <rPh sb="0" eb="3">
      <t>ホイクシ</t>
    </rPh>
    <rPh sb="3" eb="5">
      <t>ゴウケイ</t>
    </rPh>
    <rPh sb="6" eb="8">
      <t>ゼンタイ</t>
    </rPh>
    <rPh sb="9" eb="10">
      <t>キ</t>
    </rPh>
    <rPh sb="11" eb="12">
      <t>ア</t>
    </rPh>
    <phoneticPr fontId="18"/>
  </si>
  <si>
    <t>木村真奈美</t>
    <phoneticPr fontId="28"/>
  </si>
  <si>
    <t>職員合計</t>
    <rPh sb="0" eb="2">
      <t>ショクイン</t>
    </rPh>
    <rPh sb="2" eb="4">
      <t>ゴウケイ</t>
    </rPh>
    <phoneticPr fontId="18"/>
  </si>
  <si>
    <t>岡田千里</t>
    <phoneticPr fontId="28"/>
  </si>
  <si>
    <t>本部</t>
    <rPh sb="0" eb="2">
      <t>ホンブ</t>
    </rPh>
    <phoneticPr fontId="28"/>
  </si>
  <si>
    <t>星野莉那　B</t>
    <phoneticPr fontId="28"/>
  </si>
  <si>
    <t>法人合計</t>
    <rPh sb="0" eb="2">
      <t>ホウジン</t>
    </rPh>
    <rPh sb="2" eb="4">
      <t>ゴウケイ</t>
    </rPh>
    <phoneticPr fontId="28"/>
  </si>
  <si>
    <t>樋川拓也</t>
    <phoneticPr fontId="28"/>
  </si>
  <si>
    <t>男</t>
    <rPh sb="0" eb="1">
      <t>オトコ</t>
    </rPh>
    <phoneticPr fontId="28"/>
  </si>
  <si>
    <t>週時間数</t>
    <rPh sb="0" eb="1">
      <t>シュウ</t>
    </rPh>
    <rPh sb="1" eb="4">
      <t>ジカンスウ</t>
    </rPh>
    <phoneticPr fontId="18"/>
  </si>
  <si>
    <t>非常勤保育士等氏名</t>
    <rPh sb="0" eb="3">
      <t>ヒジョウキン</t>
    </rPh>
    <rPh sb="3" eb="6">
      <t>ホイクシ</t>
    </rPh>
    <rPh sb="6" eb="7">
      <t>トウ</t>
    </rPh>
    <rPh sb="7" eb="9">
      <t>シメイ</t>
    </rPh>
    <phoneticPr fontId="18"/>
  </si>
  <si>
    <t>菅野しづか保育士</t>
    <rPh sb="0" eb="2">
      <t>カンノ</t>
    </rPh>
    <rPh sb="5" eb="8">
      <t>ホイクシ</t>
    </rPh>
    <phoneticPr fontId="1"/>
  </si>
  <si>
    <t>佐々木郁美　保育士</t>
  </si>
  <si>
    <t>熊田恵美子　保育士</t>
  </si>
  <si>
    <t>三上楓希子　保育士</t>
    <phoneticPr fontId="18"/>
  </si>
  <si>
    <t>下地公子　保育士</t>
  </si>
  <si>
    <t>安藤由布子　保育士</t>
  </si>
  <si>
    <t>小川礼子　保育士</t>
  </si>
  <si>
    <t>吉野まゆみ　保育士</t>
    <rPh sb="0" eb="2">
      <t>ヨシノ</t>
    </rPh>
    <rPh sb="6" eb="9">
      <t>ホイクシ</t>
    </rPh>
    <phoneticPr fontId="18"/>
  </si>
  <si>
    <t>菅原富士子　保育士</t>
    <rPh sb="0" eb="2">
      <t>スガワラ</t>
    </rPh>
    <rPh sb="2" eb="5">
      <t>フジコ</t>
    </rPh>
    <rPh sb="6" eb="9">
      <t>ホイクシ</t>
    </rPh>
    <phoneticPr fontId="28"/>
  </si>
  <si>
    <t>鎧塚以久　幼免</t>
  </si>
  <si>
    <t>中野艶子　保育士</t>
  </si>
  <si>
    <t>白鳥亜衣JM</t>
    <rPh sb="0" eb="2">
      <t>シラトリ</t>
    </rPh>
    <rPh sb="2" eb="4">
      <t>アイ</t>
    </rPh>
    <phoneticPr fontId="28"/>
  </si>
  <si>
    <t>高椙和恵　保育士</t>
  </si>
  <si>
    <t>梶山香織　保育士</t>
  </si>
  <si>
    <t>瀧澤理香　保育士</t>
  </si>
  <si>
    <t>設楽徳子</t>
    <phoneticPr fontId="18"/>
  </si>
  <si>
    <t>北本飛鳥　保育士</t>
    <phoneticPr fontId="28"/>
  </si>
  <si>
    <t>有賀恵理子　保育士</t>
  </si>
  <si>
    <t>山田里美　保育士</t>
  </si>
  <si>
    <t>加藤富貴子　保育士</t>
    <rPh sb="0" eb="2">
      <t>カトウ</t>
    </rPh>
    <rPh sb="2" eb="5">
      <t>フキコ</t>
    </rPh>
    <rPh sb="6" eb="9">
      <t>ホイクシ</t>
    </rPh>
    <phoneticPr fontId="18"/>
  </si>
  <si>
    <t>白極京子　保育士</t>
    <rPh sb="0" eb="1">
      <t>ハク</t>
    </rPh>
    <rPh sb="1" eb="2">
      <t>ゴク</t>
    </rPh>
    <rPh sb="2" eb="4">
      <t>キョウコ</t>
    </rPh>
    <phoneticPr fontId="28"/>
  </si>
  <si>
    <t>池田祥子　教職</t>
  </si>
  <si>
    <t>佐々木協子　保育士</t>
    <rPh sb="6" eb="9">
      <t>ホイクシ</t>
    </rPh>
    <phoneticPr fontId="18"/>
  </si>
  <si>
    <t>松本洋子　保育士</t>
  </si>
  <si>
    <t>長沼広美　保育士</t>
  </si>
  <si>
    <t>鈴木香織</t>
    <phoneticPr fontId="18"/>
  </si>
  <si>
    <t>河野たえ子　保育士</t>
  </si>
  <si>
    <t>長﨑薫　保育士</t>
  </si>
  <si>
    <t>塙雅子　保育士</t>
    <rPh sb="0" eb="1">
      <t>ハニワ</t>
    </rPh>
    <rPh sb="1" eb="3">
      <t>マサコ</t>
    </rPh>
    <rPh sb="4" eb="7">
      <t>ホイクシ</t>
    </rPh>
    <phoneticPr fontId="18"/>
  </si>
  <si>
    <t>木村百合香　保育士</t>
    <rPh sb="0" eb="2">
      <t>キムラ</t>
    </rPh>
    <rPh sb="2" eb="4">
      <t>ユリ</t>
    </rPh>
    <rPh sb="4" eb="5">
      <t>カ</t>
    </rPh>
    <phoneticPr fontId="28"/>
  </si>
  <si>
    <t>平井美和子　保育士</t>
    <rPh sb="6" eb="9">
      <t>ホイクシ</t>
    </rPh>
    <phoneticPr fontId="28"/>
  </si>
  <si>
    <t>令和2年度総退職者数</t>
    <rPh sb="0" eb="2">
      <t>レイワ</t>
    </rPh>
    <rPh sb="3" eb="5">
      <t>ネンド</t>
    </rPh>
    <rPh sb="5" eb="10">
      <t>ソウタイショクシャスウ</t>
    </rPh>
    <phoneticPr fontId="28"/>
  </si>
  <si>
    <t>竹下香　保育士</t>
  </si>
  <si>
    <t>眞田治子　保育士</t>
  </si>
  <si>
    <t>松井海南江</t>
    <rPh sb="0" eb="2">
      <t>マツイ</t>
    </rPh>
    <rPh sb="2" eb="3">
      <t>ウミ</t>
    </rPh>
    <rPh sb="3" eb="5">
      <t>ミナミエ</t>
    </rPh>
    <phoneticPr fontId="28"/>
  </si>
  <si>
    <t>荻野栞　学生</t>
    <rPh sb="4" eb="6">
      <t>ガクセイ</t>
    </rPh>
    <phoneticPr fontId="18"/>
  </si>
  <si>
    <t>野村希　保育士</t>
  </si>
  <si>
    <t>國森志保　保育士</t>
  </si>
  <si>
    <t>櫻井智子　保育士</t>
    <rPh sb="0" eb="2">
      <t>サクライ</t>
    </rPh>
    <rPh sb="2" eb="4">
      <t>トモコ</t>
    </rPh>
    <rPh sb="5" eb="8">
      <t>ホイクシ</t>
    </rPh>
    <phoneticPr fontId="18"/>
  </si>
  <si>
    <t>小田原十朱</t>
    <phoneticPr fontId="28"/>
  </si>
  <si>
    <t>水上和代　調理師</t>
  </si>
  <si>
    <t>保育士</t>
    <rPh sb="0" eb="3">
      <t>ホイクシ</t>
    </rPh>
    <phoneticPr fontId="28"/>
  </si>
  <si>
    <t>尾崎洋子　保育士</t>
  </si>
  <si>
    <t>小網冴佳　保育士</t>
  </si>
  <si>
    <t>中山詩穂美　保育士</t>
    <rPh sb="0" eb="2">
      <t>ナカヤマ</t>
    </rPh>
    <rPh sb="2" eb="3">
      <t>シ</t>
    </rPh>
    <rPh sb="3" eb="4">
      <t>ホ</t>
    </rPh>
    <rPh sb="4" eb="5">
      <t>ミ</t>
    </rPh>
    <rPh sb="6" eb="9">
      <t>ホイクシ</t>
    </rPh>
    <phoneticPr fontId="28"/>
  </si>
  <si>
    <t>三浦久美子</t>
    <rPh sb="0" eb="2">
      <t>ミウラ</t>
    </rPh>
    <rPh sb="2" eb="5">
      <t>クミコ</t>
    </rPh>
    <phoneticPr fontId="18"/>
  </si>
  <si>
    <t>木下智美　保育士</t>
  </si>
  <si>
    <t>馬男木理恵　保育士</t>
  </si>
  <si>
    <t>小椚清美</t>
    <rPh sb="0" eb="2">
      <t>コクヌギ</t>
    </rPh>
    <rPh sb="2" eb="4">
      <t>キヨミ</t>
    </rPh>
    <phoneticPr fontId="18"/>
  </si>
  <si>
    <t>内田由美子　保育士</t>
    <rPh sb="0" eb="2">
      <t>ウチダ</t>
    </rPh>
    <rPh sb="2" eb="5">
      <t>ユミコ</t>
    </rPh>
    <rPh sb="6" eb="9">
      <t>ホイクシ</t>
    </rPh>
    <phoneticPr fontId="28"/>
  </si>
  <si>
    <t>看護師</t>
    <rPh sb="0" eb="3">
      <t>カンゴシ</t>
    </rPh>
    <phoneticPr fontId="28"/>
  </si>
  <si>
    <t>芝真樹　保育士</t>
  </si>
  <si>
    <t>木村真奈美　保育士</t>
    <rPh sb="6" eb="9">
      <t>ホイクシ</t>
    </rPh>
    <phoneticPr fontId="28"/>
  </si>
  <si>
    <t>望月のりこ</t>
    <rPh sb="0" eb="2">
      <t>モチヅキ</t>
    </rPh>
    <phoneticPr fontId="18"/>
  </si>
  <si>
    <t>岩田裕子　保育士</t>
  </si>
  <si>
    <t>池田洋子　支援員</t>
  </si>
  <si>
    <t>山田由香</t>
    <rPh sb="0" eb="2">
      <t>ヤマダ</t>
    </rPh>
    <rPh sb="2" eb="4">
      <t>ユカ</t>
    </rPh>
    <phoneticPr fontId="18"/>
  </si>
  <si>
    <t>鈴木寿満子</t>
    <rPh sb="0" eb="2">
      <t>スズキ</t>
    </rPh>
    <rPh sb="2" eb="5">
      <t>スマコ</t>
    </rPh>
    <phoneticPr fontId="28"/>
  </si>
  <si>
    <t>調理員</t>
    <rPh sb="0" eb="3">
      <t>チョウリイン</t>
    </rPh>
    <phoneticPr fontId="28"/>
  </si>
  <si>
    <t>武藤洋子　保育士</t>
  </si>
  <si>
    <t>本田真紀</t>
    <rPh sb="0" eb="2">
      <t>ホンダ</t>
    </rPh>
    <rPh sb="2" eb="4">
      <t>マキ</t>
    </rPh>
    <phoneticPr fontId="18"/>
  </si>
  <si>
    <t>戸谷瑛　保育士</t>
    <rPh sb="0" eb="2">
      <t>トタニ</t>
    </rPh>
    <rPh sb="2" eb="3">
      <t>エイ</t>
    </rPh>
    <rPh sb="4" eb="7">
      <t>ホイクシ</t>
    </rPh>
    <phoneticPr fontId="28"/>
  </si>
  <si>
    <t>斉田梢　保育士</t>
    <rPh sb="0" eb="2">
      <t>サイタ</t>
    </rPh>
    <rPh sb="2" eb="3">
      <t>コズエ</t>
    </rPh>
    <rPh sb="4" eb="7">
      <t>ホイクシ</t>
    </rPh>
    <phoneticPr fontId="18"/>
  </si>
  <si>
    <t>高橋三佳　保育士</t>
  </si>
  <si>
    <t>石塚直美保育士　紹</t>
    <rPh sb="0" eb="2">
      <t>イシヅカ</t>
    </rPh>
    <rPh sb="2" eb="4">
      <t>ナオミ</t>
    </rPh>
    <rPh sb="4" eb="7">
      <t>ホイクシ</t>
    </rPh>
    <rPh sb="8" eb="9">
      <t>ショウ</t>
    </rPh>
    <phoneticPr fontId="18"/>
  </si>
  <si>
    <t>宮澤章江</t>
    <rPh sb="0" eb="2">
      <t>ミヤザワ</t>
    </rPh>
    <rPh sb="2" eb="4">
      <t>アキエ</t>
    </rPh>
    <phoneticPr fontId="18"/>
  </si>
  <si>
    <t>持田尚子　保育士</t>
    <rPh sb="0" eb="2">
      <t>モチダ</t>
    </rPh>
    <rPh sb="2" eb="4">
      <t>ナオコ</t>
    </rPh>
    <rPh sb="5" eb="8">
      <t>ホイクシ</t>
    </rPh>
    <phoneticPr fontId="28"/>
  </si>
  <si>
    <t>中山丈夫</t>
    <rPh sb="0" eb="2">
      <t>ナカヤマ</t>
    </rPh>
    <rPh sb="2" eb="4">
      <t>タケオ</t>
    </rPh>
    <phoneticPr fontId="28"/>
  </si>
  <si>
    <t>遠藤文枝</t>
    <rPh sb="0" eb="2">
      <t>エンドウ</t>
    </rPh>
    <rPh sb="2" eb="4">
      <t>フミエ</t>
    </rPh>
    <phoneticPr fontId="18"/>
  </si>
  <si>
    <t>前田香苗　保育士</t>
    <rPh sb="0" eb="2">
      <t>マエダ</t>
    </rPh>
    <rPh sb="2" eb="4">
      <t>カナエ</t>
    </rPh>
    <rPh sb="5" eb="8">
      <t>ホイクシ</t>
    </rPh>
    <phoneticPr fontId="28"/>
  </si>
  <si>
    <t>関森愛美　保育士</t>
    <rPh sb="0" eb="2">
      <t>セキモリ</t>
    </rPh>
    <rPh sb="2" eb="4">
      <t>アイミ</t>
    </rPh>
    <rPh sb="5" eb="8">
      <t>ホイクシ</t>
    </rPh>
    <phoneticPr fontId="28"/>
  </si>
  <si>
    <t>小野由美子　保育士</t>
  </si>
  <si>
    <t>進藤都</t>
    <rPh sb="0" eb="2">
      <t>シンドウ</t>
    </rPh>
    <rPh sb="2" eb="3">
      <t>ミヤコ</t>
    </rPh>
    <phoneticPr fontId="18"/>
  </si>
  <si>
    <t>塩澤眞理子</t>
    <rPh sb="0" eb="2">
      <t>シオザワ</t>
    </rPh>
    <rPh sb="2" eb="5">
      <t>マリコ</t>
    </rPh>
    <phoneticPr fontId="18"/>
  </si>
  <si>
    <t>内野清子　保育士</t>
    <rPh sb="0" eb="2">
      <t>ウチノ</t>
    </rPh>
    <rPh sb="2" eb="4">
      <t>キヨコ</t>
    </rPh>
    <rPh sb="3" eb="4">
      <t>コ</t>
    </rPh>
    <rPh sb="5" eb="8">
      <t>ホイクシ</t>
    </rPh>
    <phoneticPr fontId="28"/>
  </si>
  <si>
    <t>小淵千枝　支援員</t>
    <rPh sb="5" eb="7">
      <t>シエン</t>
    </rPh>
    <rPh sb="7" eb="8">
      <t>イン</t>
    </rPh>
    <phoneticPr fontId="28"/>
  </si>
  <si>
    <t>池田和恵</t>
    <rPh sb="0" eb="2">
      <t>イケダ</t>
    </rPh>
    <rPh sb="2" eb="4">
      <t>カズエ</t>
    </rPh>
    <phoneticPr fontId="18"/>
  </si>
  <si>
    <t>福田澄子　保育士</t>
    <rPh sb="0" eb="4">
      <t>フクダスミコ</t>
    </rPh>
    <rPh sb="5" eb="8">
      <t>ホイクシ</t>
    </rPh>
    <phoneticPr fontId="28"/>
  </si>
  <si>
    <t>池野恵　保育士</t>
    <rPh sb="0" eb="2">
      <t>イケノ</t>
    </rPh>
    <rPh sb="2" eb="3">
      <t>メグミ</t>
    </rPh>
    <rPh sb="4" eb="7">
      <t>ホイクシ</t>
    </rPh>
    <phoneticPr fontId="28"/>
  </si>
  <si>
    <t>岡谷智子　保育士</t>
    <phoneticPr fontId="28"/>
  </si>
  <si>
    <t>中山悠里　学生</t>
    <rPh sb="5" eb="7">
      <t>ガクセイ</t>
    </rPh>
    <phoneticPr fontId="28"/>
  </si>
  <si>
    <t>蛭田寿美江　保育士</t>
    <rPh sb="0" eb="5">
      <t>ヒルタコトブキミエ</t>
    </rPh>
    <rPh sb="6" eb="9">
      <t>ホイクシ</t>
    </rPh>
    <phoneticPr fontId="28"/>
  </si>
  <si>
    <t>田口加代子</t>
    <rPh sb="0" eb="2">
      <t>タグチ</t>
    </rPh>
    <rPh sb="2" eb="5">
      <t>カヨコ</t>
    </rPh>
    <phoneticPr fontId="18"/>
  </si>
  <si>
    <t>田口佳穂</t>
    <phoneticPr fontId="28"/>
  </si>
  <si>
    <t>後藤恵美　保育士</t>
    <rPh sb="0" eb="2">
      <t>ゴトウ</t>
    </rPh>
    <rPh sb="2" eb="4">
      <t>エミ</t>
    </rPh>
    <rPh sb="5" eb="8">
      <t>ホイクシ</t>
    </rPh>
    <phoneticPr fontId="18"/>
  </si>
  <si>
    <t>甲斐夏乃　保育士</t>
    <rPh sb="0" eb="2">
      <t>カイ</t>
    </rPh>
    <rPh sb="2" eb="3">
      <t>ナツ</t>
    </rPh>
    <rPh sb="3" eb="4">
      <t>ノ</t>
    </rPh>
    <rPh sb="5" eb="8">
      <t>ホイクシ</t>
    </rPh>
    <phoneticPr fontId="28"/>
  </si>
  <si>
    <t>西川薫　保育士</t>
    <rPh sb="0" eb="2">
      <t>ニシカワ</t>
    </rPh>
    <rPh sb="2" eb="3">
      <t>カオル</t>
    </rPh>
    <rPh sb="4" eb="7">
      <t>ホイクシ</t>
    </rPh>
    <phoneticPr fontId="28"/>
  </si>
  <si>
    <t>山口哲史</t>
    <phoneticPr fontId="18"/>
  </si>
  <si>
    <t>澤口美央 保育士</t>
    <rPh sb="5" eb="8">
      <t>ホイクシ</t>
    </rPh>
    <phoneticPr fontId="28"/>
  </si>
  <si>
    <t>馬場紀子　保育士</t>
    <rPh sb="0" eb="2">
      <t>ババ</t>
    </rPh>
    <rPh sb="2" eb="4">
      <t>ノリコ</t>
    </rPh>
    <rPh sb="5" eb="8">
      <t>ホイクシ</t>
    </rPh>
    <phoneticPr fontId="28"/>
  </si>
  <si>
    <t>髙橋令子</t>
    <rPh sb="0" eb="2">
      <t>タカハシ</t>
    </rPh>
    <rPh sb="2" eb="4">
      <t>レイコ</t>
    </rPh>
    <phoneticPr fontId="18"/>
  </si>
  <si>
    <t>亀井久美子</t>
    <phoneticPr fontId="18"/>
  </si>
  <si>
    <t>友利璃南　学生</t>
    <phoneticPr fontId="28"/>
  </si>
  <si>
    <t>濵本まり子保育士</t>
    <phoneticPr fontId="28"/>
  </si>
  <si>
    <t>白井忍</t>
    <rPh sb="0" eb="2">
      <t>シライ</t>
    </rPh>
    <rPh sb="2" eb="3">
      <t>シノブ</t>
    </rPh>
    <phoneticPr fontId="28"/>
  </si>
  <si>
    <t>板野真理</t>
    <rPh sb="0" eb="2">
      <t>イタノ</t>
    </rPh>
    <rPh sb="2" eb="4">
      <t>マリ</t>
    </rPh>
    <phoneticPr fontId="28"/>
  </si>
  <si>
    <t>川又桃子　保育士【短期】</t>
    <rPh sb="0" eb="2">
      <t>カワマタ</t>
    </rPh>
    <rPh sb="2" eb="4">
      <t>モモコ</t>
    </rPh>
    <rPh sb="5" eb="8">
      <t>ホイクシ</t>
    </rPh>
    <rPh sb="9" eb="11">
      <t>タンキ</t>
    </rPh>
    <phoneticPr fontId="28"/>
  </si>
  <si>
    <t>江川克枝</t>
    <rPh sb="0" eb="2">
      <t>エガワ</t>
    </rPh>
    <rPh sb="2" eb="4">
      <t>カツエ</t>
    </rPh>
    <phoneticPr fontId="18"/>
  </si>
  <si>
    <t>濱野亜津子　保育士</t>
  </si>
  <si>
    <t>小林直子</t>
    <rPh sb="0" eb="2">
      <t>コバヤシ</t>
    </rPh>
    <rPh sb="2" eb="4">
      <t>ナオコ</t>
    </rPh>
    <phoneticPr fontId="18"/>
  </si>
  <si>
    <t>中山昌子　保育士</t>
    <rPh sb="0" eb="2">
      <t>ナカヤマ</t>
    </rPh>
    <rPh sb="2" eb="4">
      <t>マサコ</t>
    </rPh>
    <rPh sb="5" eb="8">
      <t>ホイクシ</t>
    </rPh>
    <phoneticPr fontId="28"/>
  </si>
  <si>
    <t>小曽納雪絵</t>
    <rPh sb="0" eb="1">
      <t>コ</t>
    </rPh>
    <rPh sb="1" eb="2">
      <t>ソ</t>
    </rPh>
    <rPh sb="2" eb="3">
      <t>ノウ</t>
    </rPh>
    <rPh sb="3" eb="4">
      <t>ユキ</t>
    </rPh>
    <rPh sb="4" eb="5">
      <t>エ</t>
    </rPh>
    <phoneticPr fontId="18"/>
  </si>
  <si>
    <t>福西聡子　</t>
    <rPh sb="0" eb="2">
      <t>フクニシ</t>
    </rPh>
    <rPh sb="2" eb="4">
      <t>サトコ</t>
    </rPh>
    <phoneticPr fontId="18"/>
  </si>
  <si>
    <t>早野瑞穂</t>
    <rPh sb="0" eb="2">
      <t>ハヤノ</t>
    </rPh>
    <rPh sb="2" eb="4">
      <t>ミズホ</t>
    </rPh>
    <phoneticPr fontId="18"/>
  </si>
  <si>
    <t>押山浩太　学生</t>
    <rPh sb="0" eb="2">
      <t>オシヤマ</t>
    </rPh>
    <rPh sb="2" eb="4">
      <t>コウタ</t>
    </rPh>
    <rPh sb="5" eb="7">
      <t>ガクセイ</t>
    </rPh>
    <phoneticPr fontId="28"/>
  </si>
  <si>
    <t>江口てる子</t>
    <rPh sb="0" eb="2">
      <t>エグチ</t>
    </rPh>
    <rPh sb="4" eb="5">
      <t>コ</t>
    </rPh>
    <phoneticPr fontId="18"/>
  </si>
  <si>
    <t>吉岡美由紀</t>
    <rPh sb="0" eb="2">
      <t>ヨシオカ</t>
    </rPh>
    <rPh sb="2" eb="5">
      <t>ミユキ</t>
    </rPh>
    <phoneticPr fontId="28"/>
  </si>
  <si>
    <t>斧すずほ　保育士</t>
    <rPh sb="0" eb="1">
      <t>オノ</t>
    </rPh>
    <rPh sb="5" eb="8">
      <t>ホイクシ</t>
    </rPh>
    <phoneticPr fontId="28"/>
  </si>
  <si>
    <t>佐藤佳代子</t>
    <rPh sb="0" eb="2">
      <t>サトウ</t>
    </rPh>
    <rPh sb="2" eb="5">
      <t>カヨコ</t>
    </rPh>
    <phoneticPr fontId="28"/>
  </si>
  <si>
    <t>菊田真理</t>
    <rPh sb="0" eb="2">
      <t>キクタ</t>
    </rPh>
    <rPh sb="2" eb="4">
      <t>マリ</t>
    </rPh>
    <phoneticPr fontId="18"/>
  </si>
  <si>
    <t>望月麗奈</t>
    <rPh sb="0" eb="2">
      <t>モチヅキ</t>
    </rPh>
    <rPh sb="2" eb="4">
      <t>レイナ</t>
    </rPh>
    <phoneticPr fontId="18"/>
  </si>
  <si>
    <t>本部退職者</t>
    <rPh sb="0" eb="2">
      <t>ホンブ</t>
    </rPh>
    <rPh sb="2" eb="4">
      <t>タイショク</t>
    </rPh>
    <rPh sb="4" eb="5">
      <t>シャ</t>
    </rPh>
    <phoneticPr fontId="18"/>
  </si>
  <si>
    <t>星野唯来　インターン</t>
    <phoneticPr fontId="28"/>
  </si>
  <si>
    <t>津島恵子</t>
    <rPh sb="0" eb="2">
      <t>ツシマ</t>
    </rPh>
    <rPh sb="2" eb="4">
      <t>ケイコ</t>
    </rPh>
    <phoneticPr fontId="18"/>
  </si>
  <si>
    <t>前川映子</t>
    <rPh sb="0" eb="2">
      <t>マエカワ</t>
    </rPh>
    <rPh sb="2" eb="4">
      <t>エイコ</t>
    </rPh>
    <phoneticPr fontId="18"/>
  </si>
  <si>
    <t>森田啓太</t>
    <rPh sb="0" eb="4">
      <t>モリタケイタ</t>
    </rPh>
    <phoneticPr fontId="28"/>
  </si>
  <si>
    <t>渡邊直美 保育士</t>
    <rPh sb="0" eb="2">
      <t>ワタナベ</t>
    </rPh>
    <rPh sb="2" eb="4">
      <t>ナオミ</t>
    </rPh>
    <rPh sb="5" eb="8">
      <t>ホイクシ</t>
    </rPh>
    <phoneticPr fontId="28"/>
  </si>
  <si>
    <t>小坂由布子</t>
    <rPh sb="0" eb="2">
      <t>コサカ</t>
    </rPh>
    <rPh sb="2" eb="5">
      <t>ユフコ</t>
    </rPh>
    <phoneticPr fontId="18"/>
  </si>
  <si>
    <t>山川和枝</t>
    <rPh sb="0" eb="2">
      <t>ヤマカワ</t>
    </rPh>
    <rPh sb="2" eb="4">
      <t>カズエ</t>
    </rPh>
    <phoneticPr fontId="18"/>
  </si>
  <si>
    <t>狩野優</t>
    <rPh sb="0" eb="2">
      <t>カノウ</t>
    </rPh>
    <rPh sb="2" eb="3">
      <t>ユウ</t>
    </rPh>
    <phoneticPr fontId="28"/>
  </si>
  <si>
    <t>吉田由美　保育士</t>
    <rPh sb="0" eb="2">
      <t>ヨシダ</t>
    </rPh>
    <rPh sb="2" eb="4">
      <t>ユミ</t>
    </rPh>
    <rPh sb="5" eb="8">
      <t>ホイクシ</t>
    </rPh>
    <phoneticPr fontId="28"/>
  </si>
  <si>
    <t>山田美代子</t>
    <rPh sb="0" eb="2">
      <t>ヤマダ</t>
    </rPh>
    <rPh sb="2" eb="5">
      <t>ミヨコ</t>
    </rPh>
    <phoneticPr fontId="18"/>
  </si>
  <si>
    <t>高畠里江子</t>
    <rPh sb="0" eb="2">
      <t>タカバタケ</t>
    </rPh>
    <rPh sb="2" eb="3">
      <t>リ</t>
    </rPh>
    <rPh sb="3" eb="4">
      <t>エ</t>
    </rPh>
    <rPh sb="4" eb="5">
      <t>コ</t>
    </rPh>
    <phoneticPr fontId="18"/>
  </si>
  <si>
    <t>坂部有彩　保育士</t>
    <rPh sb="0" eb="2">
      <t>サカベ</t>
    </rPh>
    <rPh sb="2" eb="4">
      <t>アリサ</t>
    </rPh>
    <rPh sb="5" eb="8">
      <t>ホイクシ</t>
    </rPh>
    <phoneticPr fontId="28"/>
  </si>
  <si>
    <t>田中暁美</t>
    <rPh sb="0" eb="2">
      <t>タナカ</t>
    </rPh>
    <rPh sb="2" eb="4">
      <t>アケミ</t>
    </rPh>
    <phoneticPr fontId="18"/>
  </si>
  <si>
    <t>野崎静香 保育士</t>
    <rPh sb="5" eb="8">
      <t>ホイクシ</t>
    </rPh>
    <phoneticPr fontId="18"/>
  </si>
  <si>
    <t>神藤かおり　保育士</t>
    <rPh sb="0" eb="2">
      <t>ジンドウ</t>
    </rPh>
    <rPh sb="6" eb="9">
      <t>ホイクシ</t>
    </rPh>
    <phoneticPr fontId="28"/>
  </si>
  <si>
    <t>友村由梨</t>
    <rPh sb="0" eb="2">
      <t>トモムラ</t>
    </rPh>
    <rPh sb="2" eb="4">
      <t>ユリ</t>
    </rPh>
    <phoneticPr fontId="18"/>
  </si>
  <si>
    <t>伊藤玲子</t>
    <phoneticPr fontId="18"/>
  </si>
  <si>
    <t>笹川京子　保育士</t>
    <rPh sb="0" eb="4">
      <t>ササガワキョウコ</t>
    </rPh>
    <rPh sb="5" eb="8">
      <t>ホイクシ</t>
    </rPh>
    <phoneticPr fontId="28"/>
  </si>
  <si>
    <t>松田梓</t>
    <rPh sb="0" eb="2">
      <t>マツダ</t>
    </rPh>
    <rPh sb="2" eb="3">
      <t>アズサ</t>
    </rPh>
    <phoneticPr fontId="18"/>
  </si>
  <si>
    <t>池野緋乃　保育士</t>
    <rPh sb="0" eb="2">
      <t>イケノ</t>
    </rPh>
    <rPh sb="2" eb="3">
      <t>ヒ</t>
    </rPh>
    <rPh sb="3" eb="4">
      <t>ノ</t>
    </rPh>
    <rPh sb="5" eb="8">
      <t>ホイクシ</t>
    </rPh>
    <phoneticPr fontId="28"/>
  </si>
  <si>
    <t>渡辺幸緒</t>
    <rPh sb="0" eb="2">
      <t>ワタナベ</t>
    </rPh>
    <rPh sb="2" eb="3">
      <t>サチ</t>
    </rPh>
    <rPh sb="3" eb="4">
      <t>チョ</t>
    </rPh>
    <phoneticPr fontId="28"/>
  </si>
  <si>
    <t>一柳麻子</t>
    <phoneticPr fontId="28"/>
  </si>
  <si>
    <t>小嶋春那　保育士</t>
    <rPh sb="0" eb="2">
      <t>コジマ</t>
    </rPh>
    <rPh sb="2" eb="3">
      <t>ハル</t>
    </rPh>
    <rPh sb="3" eb="4">
      <t>ナ</t>
    </rPh>
    <rPh sb="5" eb="8">
      <t>ホイクシ</t>
    </rPh>
    <phoneticPr fontId="28"/>
  </si>
  <si>
    <t>塩澤幸子　看護師</t>
    <rPh sb="0" eb="2">
      <t>シオザワ</t>
    </rPh>
    <rPh sb="2" eb="4">
      <t>サチコ</t>
    </rPh>
    <rPh sb="5" eb="8">
      <t>カンゴシ</t>
    </rPh>
    <phoneticPr fontId="28"/>
  </si>
  <si>
    <t>総保育士仕事量</t>
    <rPh sb="0" eb="1">
      <t>ソウ</t>
    </rPh>
    <rPh sb="1" eb="4">
      <t>ホイクシ</t>
    </rPh>
    <rPh sb="4" eb="6">
      <t>シゴト</t>
    </rPh>
    <rPh sb="6" eb="7">
      <t>リョウ</t>
    </rPh>
    <phoneticPr fontId="18"/>
  </si>
  <si>
    <t>常勤保育士　週間仕事量</t>
    <rPh sb="0" eb="2">
      <t>ジョウキン</t>
    </rPh>
    <rPh sb="2" eb="5">
      <t>ホイクシ</t>
    </rPh>
    <rPh sb="6" eb="8">
      <t>シュウカン</t>
    </rPh>
    <rPh sb="8" eb="10">
      <t>シゴト</t>
    </rPh>
    <rPh sb="10" eb="11">
      <t>リョウ</t>
    </rPh>
    <phoneticPr fontId="28"/>
  </si>
  <si>
    <t>常勤保育士仕事量</t>
    <rPh sb="0" eb="2">
      <t>ジョウキン</t>
    </rPh>
    <rPh sb="2" eb="5">
      <t>ホイクシ</t>
    </rPh>
    <rPh sb="5" eb="7">
      <t>シゴト</t>
    </rPh>
    <rPh sb="7" eb="8">
      <t>リョウ</t>
    </rPh>
    <phoneticPr fontId="18"/>
  </si>
  <si>
    <t>仕事量不足園のみ計算した場合↓</t>
    <rPh sb="0" eb="2">
      <t>シゴト</t>
    </rPh>
    <rPh sb="2" eb="3">
      <t>リョウ</t>
    </rPh>
    <rPh sb="3" eb="5">
      <t>フソク</t>
    </rPh>
    <phoneticPr fontId="28"/>
  </si>
  <si>
    <t>非常勤保育士仕事量</t>
    <rPh sb="0" eb="3">
      <t>ヒジョウキン</t>
    </rPh>
    <rPh sb="3" eb="6">
      <t>ホイクシ</t>
    </rPh>
    <rPh sb="6" eb="8">
      <t>シゴト</t>
    </rPh>
    <rPh sb="8" eb="9">
      <t>リョウ</t>
    </rPh>
    <phoneticPr fontId="18"/>
  </si>
  <si>
    <t>↓常勤換算</t>
    <rPh sb="1" eb="3">
      <t>ジョウキン</t>
    </rPh>
    <rPh sb="3" eb="5">
      <t>カンサン</t>
    </rPh>
    <phoneticPr fontId="18"/>
  </si>
  <si>
    <t>過不足仕事量</t>
    <rPh sb="0" eb="3">
      <t>カフソク</t>
    </rPh>
    <rPh sb="3" eb="5">
      <t>シゴト</t>
    </rPh>
    <rPh sb="5" eb="6">
      <t>リョウ</t>
    </rPh>
    <phoneticPr fontId="18"/>
  </si>
  <si>
    <t>全園過不足仕事量</t>
    <rPh sb="0" eb="1">
      <t>ゼン</t>
    </rPh>
    <rPh sb="1" eb="2">
      <t>エン</t>
    </rPh>
    <rPh sb="2" eb="5">
      <t>カブソク</t>
    </rPh>
    <rPh sb="5" eb="7">
      <t>シゴト</t>
    </rPh>
    <rPh sb="7" eb="8">
      <t>リョウ</t>
    </rPh>
    <phoneticPr fontId="28"/>
  </si>
  <si>
    <t>※「勤」、「経」の数値は令和3年4月1日現在の年数</t>
    <rPh sb="2" eb="3">
      <t>ツトム</t>
    </rPh>
    <rPh sb="6" eb="7">
      <t>キョウ</t>
    </rPh>
    <rPh sb="9" eb="11">
      <t>スウチ</t>
    </rPh>
    <rPh sb="12" eb="14">
      <t>レイワ</t>
    </rPh>
    <rPh sb="15" eb="16">
      <t>ネン</t>
    </rPh>
    <rPh sb="17" eb="18">
      <t>ガツ</t>
    </rPh>
    <rPh sb="19" eb="22">
      <t>ニチゲンザイ</t>
    </rPh>
    <rPh sb="23" eb="25">
      <t>ネンスウ</t>
    </rPh>
    <phoneticPr fontId="18"/>
  </si>
  <si>
    <t>入職予定者を加えた場合</t>
    <rPh sb="0" eb="2">
      <t>ニュウショク</t>
    </rPh>
    <rPh sb="2" eb="5">
      <t>ヨテイシャ</t>
    </rPh>
    <rPh sb="6" eb="7">
      <t>クワ</t>
    </rPh>
    <rPh sb="9" eb="11">
      <t>バアイ</t>
    </rPh>
    <phoneticPr fontId="28"/>
  </si>
  <si>
    <t>板倉夢華</t>
  </si>
  <si>
    <t>内定者＋受験予定者仕事量</t>
    <rPh sb="0" eb="3">
      <t>ナイテイシャ</t>
    </rPh>
    <rPh sb="4" eb="6">
      <t>ジュケン</t>
    </rPh>
    <rPh sb="6" eb="9">
      <t>ヨテイシャ</t>
    </rPh>
    <rPh sb="9" eb="11">
      <t>シゴト</t>
    </rPh>
    <rPh sb="11" eb="12">
      <t>リョウ</t>
    </rPh>
    <phoneticPr fontId="28"/>
  </si>
  <si>
    <t>退職者数</t>
    <rPh sb="0" eb="2">
      <t>タイショク</t>
    </rPh>
    <rPh sb="2" eb="3">
      <t>シャ</t>
    </rPh>
    <rPh sb="3" eb="4">
      <t>スウ</t>
    </rPh>
    <phoneticPr fontId="28"/>
  </si>
  <si>
    <t>調理員1</t>
    <rPh sb="0" eb="2">
      <t>チョウリ</t>
    </rPh>
    <rPh sb="2" eb="3">
      <t>イン</t>
    </rPh>
    <phoneticPr fontId="18"/>
  </si>
  <si>
    <t>主任保育士</t>
    <rPh sb="0" eb="2">
      <t>シュニン</t>
    </rPh>
    <rPh sb="2" eb="5">
      <t>ホイクシ</t>
    </rPh>
    <phoneticPr fontId="18"/>
  </si>
  <si>
    <t>副主任保育士</t>
    <rPh sb="0" eb="1">
      <t>フク</t>
    </rPh>
    <rPh sb="1" eb="3">
      <t>シュニン</t>
    </rPh>
    <rPh sb="3" eb="6">
      <t>ホイクシ</t>
    </rPh>
    <phoneticPr fontId="18"/>
  </si>
  <si>
    <t>看護師指導職</t>
    <rPh sb="0" eb="6">
      <t>カンゴシシドウショク</t>
    </rPh>
    <phoneticPr fontId="18"/>
  </si>
  <si>
    <t>事務用務員</t>
    <rPh sb="0" eb="5">
      <t>ジムヨウムイン</t>
    </rPh>
    <phoneticPr fontId="18"/>
  </si>
  <si>
    <t>看護師1</t>
    <rPh sb="0" eb="3">
      <t>カンゴシ</t>
    </rPh>
    <phoneticPr fontId="18"/>
  </si>
  <si>
    <t>看護師2</t>
    <phoneticPr fontId="18"/>
  </si>
  <si>
    <t>フリー1</t>
  </si>
  <si>
    <t>フリー2</t>
    <phoneticPr fontId="18"/>
  </si>
  <si>
    <t>副主任保育士1</t>
    <rPh sb="0" eb="1">
      <t>フク</t>
    </rPh>
    <rPh sb="1" eb="3">
      <t>シュニン</t>
    </rPh>
    <rPh sb="3" eb="6">
      <t>ホイクシ</t>
    </rPh>
    <phoneticPr fontId="18"/>
  </si>
  <si>
    <t>副主任保育士2</t>
    <rPh sb="0" eb="1">
      <t>フク</t>
    </rPh>
    <rPh sb="1" eb="3">
      <t>シュニン</t>
    </rPh>
    <rPh sb="3" eb="6">
      <t>ホイクシ</t>
    </rPh>
    <phoneticPr fontId="18"/>
  </si>
  <si>
    <t>0歳児1</t>
    <rPh sb="1" eb="3">
      <t>サイジ</t>
    </rPh>
    <phoneticPr fontId="18"/>
  </si>
  <si>
    <t>0歳児2</t>
    <rPh sb="1" eb="3">
      <t>サイジ</t>
    </rPh>
    <phoneticPr fontId="18"/>
  </si>
  <si>
    <t>1歳児3</t>
    <rPh sb="1" eb="3">
      <t>サイジ</t>
    </rPh>
    <phoneticPr fontId="18"/>
  </si>
  <si>
    <t>1歳児4</t>
    <rPh sb="1" eb="3">
      <t>サイジ</t>
    </rPh>
    <phoneticPr fontId="18"/>
  </si>
  <si>
    <t>1歳児2</t>
    <rPh sb="1" eb="3">
      <t>サイジ</t>
    </rPh>
    <phoneticPr fontId="18"/>
  </si>
  <si>
    <t>1歳児1</t>
    <rPh sb="1" eb="3">
      <t>サイジ</t>
    </rPh>
    <phoneticPr fontId="18"/>
  </si>
  <si>
    <t>2歳児1</t>
    <rPh sb="1" eb="3">
      <t>サイジ</t>
    </rPh>
    <phoneticPr fontId="18"/>
  </si>
  <si>
    <t>2歳児2</t>
    <rPh sb="1" eb="3">
      <t>サイジ</t>
    </rPh>
    <phoneticPr fontId="18"/>
  </si>
  <si>
    <t>2歳児3</t>
    <rPh sb="1" eb="3">
      <t>サイジ</t>
    </rPh>
    <phoneticPr fontId="18"/>
  </si>
  <si>
    <t>2歳児4</t>
    <rPh sb="1" eb="3">
      <t>サイジ</t>
    </rPh>
    <phoneticPr fontId="18"/>
  </si>
  <si>
    <t>3歳児1</t>
    <rPh sb="1" eb="3">
      <t>サイジ</t>
    </rPh>
    <phoneticPr fontId="18"/>
  </si>
  <si>
    <t>4歳児1</t>
    <rPh sb="1" eb="3">
      <t>サイジ</t>
    </rPh>
    <phoneticPr fontId="18"/>
  </si>
  <si>
    <t>4歳児2</t>
    <rPh sb="1" eb="3">
      <t>サイジ</t>
    </rPh>
    <phoneticPr fontId="18"/>
  </si>
  <si>
    <t>5歳児1</t>
    <rPh sb="1" eb="3">
      <t>サイジ</t>
    </rPh>
    <phoneticPr fontId="18"/>
  </si>
  <si>
    <t>5歳児2</t>
    <rPh sb="1" eb="3">
      <t>サイジ</t>
    </rPh>
    <phoneticPr fontId="18"/>
  </si>
  <si>
    <t>0歳児3</t>
    <rPh sb="1" eb="3">
      <t>サイジ</t>
    </rPh>
    <phoneticPr fontId="18"/>
  </si>
  <si>
    <t>0歳児4</t>
    <rPh sb="1" eb="3">
      <t>サイジ</t>
    </rPh>
    <phoneticPr fontId="18"/>
  </si>
  <si>
    <t>1歳児5</t>
    <rPh sb="1" eb="3">
      <t>サイジ</t>
    </rPh>
    <phoneticPr fontId="18"/>
  </si>
  <si>
    <t>1歳児6</t>
    <rPh sb="1" eb="3">
      <t>サイジ</t>
    </rPh>
    <phoneticPr fontId="18"/>
  </si>
  <si>
    <t>2歳児5</t>
    <rPh sb="1" eb="3">
      <t>サイジ</t>
    </rPh>
    <phoneticPr fontId="18"/>
  </si>
  <si>
    <t>接続キー1</t>
    <rPh sb="0" eb="2">
      <t>セツゾク</t>
    </rPh>
    <phoneticPr fontId="18"/>
  </si>
  <si>
    <t>接続キー2</t>
    <rPh sb="0" eb="2">
      <t>セツゾク</t>
    </rPh>
    <phoneticPr fontId="18"/>
  </si>
  <si>
    <t>調理員1</t>
    <rPh sb="0" eb="3">
      <t>チョウリイン</t>
    </rPh>
    <phoneticPr fontId="18"/>
  </si>
  <si>
    <t>調理員2</t>
    <rPh sb="0" eb="3">
      <t>チョウリイン</t>
    </rPh>
    <phoneticPr fontId="18"/>
  </si>
  <si>
    <t>調理員3</t>
    <rPh sb="0" eb="3">
      <t>チョウリイン</t>
    </rPh>
    <phoneticPr fontId="18"/>
  </si>
  <si>
    <t>調理員4</t>
    <rPh sb="0" eb="3">
      <t>チョウリイン</t>
    </rPh>
    <phoneticPr fontId="18"/>
  </si>
  <si>
    <t>調理員5</t>
    <rPh sb="0" eb="3">
      <t>チョウリイン</t>
    </rPh>
    <phoneticPr fontId="18"/>
  </si>
  <si>
    <t>調理員6</t>
    <rPh sb="0" eb="3">
      <t>チョウリイン</t>
    </rPh>
    <phoneticPr fontId="18"/>
  </si>
  <si>
    <t>フリー1</t>
    <phoneticPr fontId="18"/>
  </si>
  <si>
    <t>0歳児5</t>
    <rPh sb="1" eb="3">
      <t>サイジ</t>
    </rPh>
    <phoneticPr fontId="18"/>
  </si>
  <si>
    <t>1歳児1</t>
    <rPh sb="1" eb="3">
      <t>サイジ</t>
    </rPh>
    <phoneticPr fontId="18"/>
  </si>
  <si>
    <t>1歳児2</t>
    <rPh sb="1" eb="3">
      <t>サイジ</t>
    </rPh>
    <phoneticPr fontId="18"/>
  </si>
  <si>
    <t>1歳児3</t>
    <rPh sb="1" eb="3">
      <t>サイジ</t>
    </rPh>
    <phoneticPr fontId="18"/>
  </si>
  <si>
    <t>1歳児4</t>
    <rPh sb="1" eb="3">
      <t>サイジ</t>
    </rPh>
    <phoneticPr fontId="18"/>
  </si>
  <si>
    <t>1歳児5</t>
    <rPh sb="1" eb="3">
      <t>サイジ</t>
    </rPh>
    <phoneticPr fontId="18"/>
  </si>
  <si>
    <t>1歳児6</t>
    <rPh sb="1" eb="3">
      <t>サイジ</t>
    </rPh>
    <phoneticPr fontId="18"/>
  </si>
  <si>
    <t>3歳児2</t>
    <rPh sb="1" eb="3">
      <t>サイジ</t>
    </rPh>
    <phoneticPr fontId="18"/>
  </si>
  <si>
    <t>2歳児1</t>
    <rPh sb="1" eb="3">
      <t>サイジ</t>
    </rPh>
    <phoneticPr fontId="18"/>
  </si>
  <si>
    <t>2歳児2</t>
    <rPh sb="1" eb="3">
      <t>サイジ</t>
    </rPh>
    <phoneticPr fontId="18"/>
  </si>
  <si>
    <t>2歳児3</t>
    <rPh sb="1" eb="3">
      <t>サイジ</t>
    </rPh>
    <phoneticPr fontId="18"/>
  </si>
  <si>
    <t>2歳児4</t>
    <rPh sb="1" eb="3">
      <t>サイジ</t>
    </rPh>
    <phoneticPr fontId="18"/>
  </si>
  <si>
    <t>2歳児5</t>
    <rPh sb="1" eb="3">
      <t>サイジ</t>
    </rPh>
    <phoneticPr fontId="18"/>
  </si>
  <si>
    <t>3歳児1</t>
    <rPh sb="1" eb="2">
      <t>サイ</t>
    </rPh>
    <rPh sb="2" eb="3">
      <t>ジ</t>
    </rPh>
    <phoneticPr fontId="18"/>
  </si>
  <si>
    <t>3歳児2</t>
    <rPh sb="1" eb="2">
      <t>サイ</t>
    </rPh>
    <rPh sb="2" eb="3">
      <t>ジ</t>
    </rPh>
    <phoneticPr fontId="18"/>
  </si>
  <si>
    <t>4歳児1</t>
    <rPh sb="1" eb="3">
      <t>サイジ</t>
    </rPh>
    <phoneticPr fontId="18"/>
  </si>
  <si>
    <t>4歳児2</t>
    <rPh sb="1" eb="3">
      <t>サイジ</t>
    </rPh>
    <phoneticPr fontId="18"/>
  </si>
  <si>
    <t>4歳児3</t>
    <rPh sb="1" eb="3">
      <t>サイジ</t>
    </rPh>
    <phoneticPr fontId="18"/>
  </si>
  <si>
    <t>5歳児1</t>
    <rPh sb="1" eb="3">
      <t>サイジ</t>
    </rPh>
    <phoneticPr fontId="18"/>
  </si>
  <si>
    <t>5歳児2</t>
    <rPh sb="1" eb="3">
      <t>サイジ</t>
    </rPh>
    <phoneticPr fontId="18"/>
  </si>
  <si>
    <t>国立保育園</t>
    <phoneticPr fontId="28"/>
  </si>
  <si>
    <t>北保育園</t>
    <rPh sb="0" eb="1">
      <t>キタ</t>
    </rPh>
    <phoneticPr fontId="28"/>
  </si>
  <si>
    <t>富士本保育園</t>
    <rPh sb="0" eb="3">
      <t>フジモト</t>
    </rPh>
    <rPh sb="3" eb="6">
      <t>ホイクエン</t>
    </rPh>
    <phoneticPr fontId="28"/>
  </si>
  <si>
    <t>光が丘保育園</t>
    <rPh sb="0" eb="1">
      <t>ヒカリ</t>
    </rPh>
    <rPh sb="2" eb="3">
      <t>オカ</t>
    </rPh>
    <rPh sb="3" eb="6">
      <t>ホイクエン</t>
    </rPh>
    <phoneticPr fontId="28"/>
  </si>
  <si>
    <t>4歳児3</t>
    <rPh sb="1" eb="3">
      <t>サイジ</t>
    </rPh>
    <phoneticPr fontId="18"/>
  </si>
  <si>
    <t>石神井公園こぐま保育園</t>
    <rPh sb="10" eb="11">
      <t>エン</t>
    </rPh>
    <phoneticPr fontId="18"/>
  </si>
  <si>
    <t>上井草保育園</t>
    <phoneticPr fontId="18"/>
  </si>
  <si>
    <t>国立ひまわり保育園</t>
    <phoneticPr fontId="18"/>
  </si>
  <si>
    <t>南大泉保育園</t>
    <phoneticPr fontId="18"/>
  </si>
  <si>
    <t>接続キー3</t>
    <rPh sb="0" eb="2">
      <t>セツゾク</t>
    </rPh>
    <phoneticPr fontId="18"/>
  </si>
  <si>
    <t>接続キー4</t>
    <rPh sb="0" eb="2">
      <t>セツゾク</t>
    </rPh>
    <phoneticPr fontId="18"/>
  </si>
  <si>
    <t>フリー</t>
    <phoneticPr fontId="18"/>
  </si>
  <si>
    <t>看護師指導職</t>
    <rPh sb="0" eb="3">
      <t>カンゴシ</t>
    </rPh>
    <rPh sb="3" eb="6">
      <t>シドウショク</t>
    </rPh>
    <phoneticPr fontId="18"/>
  </si>
  <si>
    <t>主任保育士</t>
    <rPh sb="0" eb="2">
      <t>シュニン</t>
    </rPh>
    <rPh sb="2" eb="5">
      <t>ホイクシ</t>
    </rPh>
    <phoneticPr fontId="18"/>
  </si>
  <si>
    <t>副主任保育士</t>
    <rPh sb="0" eb="1">
      <t>フク</t>
    </rPh>
    <rPh sb="1" eb="3">
      <t>シュニン</t>
    </rPh>
    <rPh sb="3" eb="6">
      <t>ホイクシ</t>
    </rPh>
    <phoneticPr fontId="18"/>
  </si>
  <si>
    <t>石神井公園こぐま保育園</t>
    <rPh sb="0" eb="3">
      <t>シャクジイ</t>
    </rPh>
    <rPh sb="3" eb="5">
      <t>コウエン</t>
    </rPh>
    <rPh sb="8" eb="10">
      <t>ホイク</t>
    </rPh>
    <rPh sb="10" eb="11">
      <t>エン</t>
    </rPh>
    <phoneticPr fontId="18"/>
  </si>
  <si>
    <t>国立保育園</t>
    <phoneticPr fontId="18"/>
  </si>
  <si>
    <t>休職</t>
    <rPh sb="0" eb="2">
      <t>キュウショク</t>
    </rPh>
    <phoneticPr fontId="18"/>
  </si>
  <si>
    <t>5歳児</t>
  </si>
  <si>
    <t>4歳児</t>
  </si>
  <si>
    <t>3歳児</t>
  </si>
  <si>
    <t>施設長</t>
    <rPh sb="0" eb="2">
      <t>シセツ</t>
    </rPh>
    <rPh sb="2" eb="3">
      <t>チョウ</t>
    </rPh>
    <phoneticPr fontId="18"/>
  </si>
  <si>
    <t>副施設長</t>
    <phoneticPr fontId="18"/>
  </si>
  <si>
    <t>施設長</t>
    <phoneticPr fontId="18"/>
  </si>
  <si>
    <t>副施設長1</t>
    <phoneticPr fontId="18"/>
  </si>
  <si>
    <t>副施設長2</t>
    <phoneticPr fontId="18"/>
  </si>
  <si>
    <t>定員</t>
    <rPh sb="0" eb="2">
      <t>テイイン</t>
    </rPh>
    <phoneticPr fontId="18"/>
  </si>
  <si>
    <t>入所数</t>
    <rPh sb="0" eb="2">
      <t>ニュウショ</t>
    </rPh>
    <rPh sb="2" eb="3">
      <t>スウ</t>
    </rPh>
    <phoneticPr fontId="18"/>
  </si>
  <si>
    <t>一時保育</t>
    <rPh sb="0" eb="2">
      <t>イチジ</t>
    </rPh>
    <rPh sb="2" eb="4">
      <t>ホイク</t>
    </rPh>
    <phoneticPr fontId="18"/>
  </si>
  <si>
    <t>病後児保育</t>
    <rPh sb="0" eb="2">
      <t>ビョウゴ</t>
    </rPh>
    <rPh sb="2" eb="3">
      <t>ジ</t>
    </rPh>
    <rPh sb="3" eb="5">
      <t>ホイク</t>
    </rPh>
    <phoneticPr fontId="18"/>
  </si>
  <si>
    <t>副施設長1</t>
    <rPh sb="0" eb="4">
      <t>フクシセツチョウ</t>
    </rPh>
    <phoneticPr fontId="18"/>
  </si>
  <si>
    <t>副施設長2</t>
    <rPh sb="0" eb="4">
      <t>フクシセツチョウ</t>
    </rPh>
    <phoneticPr fontId="18"/>
  </si>
  <si>
    <t>一時保育</t>
    <rPh sb="0" eb="2">
      <t>イチジ</t>
    </rPh>
    <rPh sb="2" eb="4">
      <t>ホイク</t>
    </rPh>
    <phoneticPr fontId="18"/>
  </si>
  <si>
    <t>病後児保育</t>
    <rPh sb="0" eb="2">
      <t>ビョウゴ</t>
    </rPh>
    <rPh sb="2" eb="3">
      <t>ジ</t>
    </rPh>
    <rPh sb="3" eb="5">
      <t>ホイク</t>
    </rPh>
    <phoneticPr fontId="18"/>
  </si>
  <si>
    <t>休</t>
    <rPh sb="0" eb="1">
      <t>ヤス</t>
    </rPh>
    <phoneticPr fontId="18"/>
  </si>
  <si>
    <t>氷川台第二保育園</t>
    <rPh sb="0" eb="3">
      <t>ヒカワダイ</t>
    </rPh>
    <rPh sb="3" eb="5">
      <t>ダイニ</t>
    </rPh>
    <rPh sb="5" eb="8">
      <t>ホイクエン</t>
    </rPh>
    <phoneticPr fontId="28"/>
  </si>
  <si>
    <t>氷川台第二保育園</t>
    <rPh sb="0" eb="8">
      <t>ヒカワダイダイニホイクエン</t>
    </rPh>
    <phoneticPr fontId="18"/>
  </si>
  <si>
    <t>施設長</t>
    <phoneticPr fontId="18"/>
  </si>
  <si>
    <t>宮前おおぞら保育園</t>
    <phoneticPr fontId="18"/>
  </si>
  <si>
    <t>主任保育士</t>
    <rPh sb="0" eb="2">
      <t>シュニン</t>
    </rPh>
    <rPh sb="2" eb="5">
      <t>ホイクシ</t>
    </rPh>
    <phoneticPr fontId="18"/>
  </si>
  <si>
    <t>主任保育士2</t>
    <rPh sb="0" eb="2">
      <t>シュニン</t>
    </rPh>
    <rPh sb="2" eb="5">
      <t>ホイクシ</t>
    </rPh>
    <phoneticPr fontId="18"/>
  </si>
  <si>
    <t>西国分寺保育園</t>
    <phoneticPr fontId="18"/>
  </si>
  <si>
    <t>氷川台第二保育園</t>
    <rPh sb="0" eb="3">
      <t>ヒカワダイ</t>
    </rPh>
    <rPh sb="3" eb="5">
      <t>ダイニ</t>
    </rPh>
    <rPh sb="5" eb="8">
      <t>ホイクエン</t>
    </rPh>
    <phoneticPr fontId="18"/>
  </si>
  <si>
    <t>国立ひまわり保育園</t>
    <rPh sb="0" eb="2">
      <t>クニタチ</t>
    </rPh>
    <rPh sb="6" eb="9">
      <t>ホイクエン</t>
    </rPh>
    <phoneticPr fontId="28"/>
  </si>
  <si>
    <t>西国分寺保育園</t>
    <rPh sb="0" eb="4">
      <t>ニシコクブンジ</t>
    </rPh>
    <rPh sb="4" eb="7">
      <t>ホイクエン</t>
    </rPh>
    <phoneticPr fontId="28"/>
  </si>
  <si>
    <t>南大泉保育園</t>
    <rPh sb="0" eb="3">
      <t>ミナミオオイズミ</t>
    </rPh>
    <rPh sb="3" eb="6">
      <t>ホイクエン</t>
    </rPh>
    <phoneticPr fontId="28"/>
  </si>
  <si>
    <t>宮前おおぞら保育園</t>
    <rPh sb="0" eb="9">
      <t>ミヤマエオオゾラホイクエン</t>
    </rPh>
    <phoneticPr fontId="28"/>
  </si>
  <si>
    <t>上井草保育園</t>
    <rPh sb="0" eb="6">
      <t>カミイグサホイクエン</t>
    </rPh>
    <phoneticPr fontId="28"/>
  </si>
  <si>
    <t>石神井公園こぐま保育園</t>
    <rPh sb="0" eb="5">
      <t>シャクジイコウエンコ</t>
    </rPh>
    <rPh sb="5" eb="11">
      <t>グマホイクエン</t>
    </rPh>
    <phoneticPr fontId="28"/>
  </si>
  <si>
    <t>フリー</t>
    <phoneticPr fontId="18"/>
  </si>
  <si>
    <t>フリー3</t>
    <phoneticPr fontId="18"/>
  </si>
  <si>
    <t>福田麻実</t>
  </si>
  <si>
    <t>菅満里奈</t>
  </si>
  <si>
    <t>富士本保育園</t>
    <phoneticPr fontId="18"/>
  </si>
  <si>
    <t>0歳児</t>
    <phoneticPr fontId="18"/>
  </si>
  <si>
    <t>0歳児4</t>
    <rPh sb="1" eb="3">
      <t>サイジ</t>
    </rPh>
    <phoneticPr fontId="18"/>
  </si>
  <si>
    <t>配置基準</t>
    <rPh sb="0" eb="2">
      <t>ハイチ</t>
    </rPh>
    <rPh sb="2" eb="4">
      <t>キジュン</t>
    </rPh>
    <phoneticPr fontId="18"/>
  </si>
  <si>
    <t>基準</t>
    <rPh sb="0" eb="2">
      <t>キジュン</t>
    </rPh>
    <phoneticPr fontId="18"/>
  </si>
  <si>
    <t>異動区分</t>
    <rPh sb="0" eb="2">
      <t>イドウ</t>
    </rPh>
    <rPh sb="2" eb="4">
      <t>クブン</t>
    </rPh>
    <phoneticPr fontId="18"/>
  </si>
  <si>
    <t>異</t>
    <rPh sb="0" eb="1">
      <t>イ</t>
    </rPh>
    <phoneticPr fontId="18"/>
  </si>
  <si>
    <t>フリー3</t>
    <phoneticPr fontId="18"/>
  </si>
  <si>
    <t>フリー4</t>
    <phoneticPr fontId="18"/>
  </si>
  <si>
    <t>全体</t>
    <rPh sb="0" eb="2">
      <t>ゼンタイ</t>
    </rPh>
    <phoneticPr fontId="18"/>
  </si>
  <si>
    <t>属</t>
    <rPh sb="0" eb="1">
      <t>ゾク</t>
    </rPh>
    <phoneticPr fontId="18"/>
  </si>
  <si>
    <t>イ</t>
    <phoneticPr fontId="18"/>
  </si>
  <si>
    <t>ロ</t>
    <phoneticPr fontId="18"/>
  </si>
  <si>
    <t>ハ</t>
    <phoneticPr fontId="18"/>
  </si>
  <si>
    <t>二</t>
    <rPh sb="0" eb="1">
      <t>ニ</t>
    </rPh>
    <phoneticPr fontId="18"/>
  </si>
  <si>
    <t>A</t>
    <phoneticPr fontId="18"/>
  </si>
  <si>
    <t>B</t>
    <phoneticPr fontId="18"/>
  </si>
  <si>
    <t>C</t>
    <phoneticPr fontId="18"/>
  </si>
  <si>
    <t>勤経は令和4年4月現在</t>
    <rPh sb="0" eb="1">
      <t>キン</t>
    </rPh>
    <rPh sb="1" eb="2">
      <t>ケイ</t>
    </rPh>
    <rPh sb="3" eb="5">
      <t>レイワ</t>
    </rPh>
    <rPh sb="6" eb="7">
      <t>ネン</t>
    </rPh>
    <rPh sb="8" eb="9">
      <t>ガツ</t>
    </rPh>
    <rPh sb="9" eb="11">
      <t>ゲンザイ</t>
    </rPh>
    <phoneticPr fontId="18"/>
  </si>
  <si>
    <t>イ</t>
    <phoneticPr fontId="18"/>
  </si>
  <si>
    <t>ニ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</si>
</sst>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176" formatCode="0.0"/>
    <numFmt numFmtId="177" formatCode="#,##0.0;[Red]\-#,##0.0"/>
    <numFmt numFmtId="178" formatCode="#_ ;[Red]\-#\ "/>
    <numFmt numFmtId="179" formatCode="#"/>
    <numFmt numFmtId="180" formatCode="[$-411]ge\.m\.d;@"/>
    <numFmt numFmtId="181" formatCode="0&quot;人&quot;"/>
    <numFmt numFmtId="182" formatCode="#,##0_ "/>
    <numFmt numFmtId="183" formatCode="&quot;採&quot;&quot;用&quot;&quot;計&quot;&quot;画&quot;\ General&quot;人&quot;"/>
    <numFmt numFmtId="184" formatCode="m&quot;月&quot;d&quot;日&quot;;@"/>
    <numFmt numFmtId="185" formatCode="&quot;必&quot;&quot;要&quot;&quot;人&quot;&quot;数&quot;0&quot;人&quot;_ ;[Red]&quot;必&quot;&quot;要&quot;&quot;人&quot;&quot;数&quot;\ \-0&quot;人&quot;"/>
    <numFmt numFmtId="186" formatCode="&quot;既&quot;&quot;配&quot;&quot;属&quot;&quot;済&quot;\ General&quot;人&quot;"/>
    <numFmt numFmtId="187" formatCode="&quot;内&quot;&quot;定&quot;&quot;済&quot;\ General&quot;人&quot;"/>
    <numFmt numFmtId="188" formatCode="&quot;受&quot;&quot;験&quot;&quot;予&quot;&quot;定&quot;\ General&quot;人&quot;"/>
    <numFmt numFmtId="189" formatCode="&quot;応&quot;&quot;募&quot;&quot;待&quot;&quot;ち&quot;0&quot;人&quot;_ ;[Red]&quot;応&quot;&quot;募&quot;&quot;待&quot;&quot;ち&quot;\ \-0&quot;人&quot;"/>
    <numFmt numFmtId="190" formatCode="0&quot;時&quot;"/>
    <numFmt numFmtId="191" formatCode="0&quot;時&quot;&quot;間&quot;"/>
    <numFmt numFmtId="192" formatCode="0.0%"/>
    <numFmt numFmtId="193" formatCode="#,##0.0_ "/>
    <numFmt numFmtId="194" formatCode="h:mm;@"/>
    <numFmt numFmtId="195" formatCode="0_ ;[Red]\-0\ "/>
    <numFmt numFmtId="196" formatCode="0.0_ ;[Red]\-0.0\ "/>
  </numFmts>
  <fonts count="6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游ゴシック"/>
      <family val="2"/>
      <charset val="128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2"/>
      <charset val="128"/>
    </font>
    <font>
      <sz val="11"/>
      <name val="ＭＳ Ｐ明朝"/>
      <family val="1"/>
      <charset val="128"/>
    </font>
    <font>
      <sz val="6"/>
      <name val="ＭＳ 明朝"/>
      <family val="2"/>
      <charset val="128"/>
    </font>
    <font>
      <sz val="11"/>
      <color rgb="FF005C2A"/>
      <name val="ＭＳ Ｐ明朝"/>
      <family val="1"/>
      <charset val="128"/>
    </font>
    <font>
      <sz val="11"/>
      <color rgb="FF54400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920000"/>
      <name val="ＭＳ Ｐ明朝"/>
      <family val="1"/>
      <charset val="128"/>
    </font>
    <font>
      <sz val="11"/>
      <color rgb="FF002060"/>
      <name val="ＭＳ Ｐ明朝"/>
      <family val="1"/>
      <charset val="128"/>
    </font>
    <font>
      <sz val="11"/>
      <color theme="3" tint="-0.24994659260841701"/>
      <name val="ＭＳ Ｐ明朝"/>
      <family val="1"/>
      <charset val="128"/>
    </font>
    <font>
      <sz val="11"/>
      <color rgb="FF74006E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rgb="FF00B0F0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rgb="FF00B050"/>
      <name val="ＭＳ Ｐ明朝"/>
      <family val="1"/>
      <charset val="128"/>
    </font>
    <font>
      <sz val="11"/>
      <color rgb="FF007A37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theme="3" tint="-0.2499465926084170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游ゴシック"/>
      <family val="2"/>
      <charset val="128"/>
      <scheme val="minor"/>
    </font>
    <font>
      <b/>
      <sz val="14"/>
      <color theme="1"/>
      <name val="ＭＳ Ｐ明朝"/>
      <family val="1"/>
      <charset val="128"/>
    </font>
    <font>
      <sz val="8"/>
      <color rgb="FFFF0000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0"/>
      <color rgb="FF0070C0"/>
      <name val="ＭＳ Ｐ明朝"/>
      <family val="1"/>
      <charset val="128"/>
    </font>
    <font>
      <sz val="12"/>
      <color indexed="81"/>
      <name val="ＭＳ Ｐ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0"/>
      <color indexed="81"/>
      <name val="MS P ゴシック"/>
      <family val="3"/>
      <charset val="128"/>
    </font>
    <font>
      <sz val="11"/>
      <name val="游ゴシック"/>
      <family val="2"/>
      <charset val="128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7FFD8"/>
        <bgColor indexed="64"/>
      </patternFill>
    </fill>
    <fill>
      <patternFill patternType="solid">
        <fgColor rgb="FFFFE285"/>
        <bgColor indexed="64"/>
      </patternFill>
    </fill>
    <fill>
      <patternFill patternType="solid">
        <fgColor rgb="FFFFC6B9"/>
        <bgColor indexed="64"/>
      </patternFill>
    </fill>
    <fill>
      <patternFill patternType="solid">
        <fgColor rgb="FF4FD1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A3FB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D01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/>
        <bgColor indexed="64"/>
      </patternFill>
    </fill>
  </fills>
  <borders count="8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97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29" fillId="36" borderId="0" applyNumberFormat="0" applyBorder="0" applyAlignment="0" applyProtection="0">
      <alignment horizontal="left" vertical="center" shrinkToFit="1"/>
    </xf>
    <xf numFmtId="0" fontId="30" fillId="37" borderId="0" applyNumberFormat="0" applyBorder="0" applyAlignment="0" applyProtection="0">
      <alignment horizontal="left" vertical="center" shrinkToFit="1"/>
    </xf>
    <xf numFmtId="38" fontId="1" fillId="0" borderId="0" applyFont="0" applyFill="0" applyBorder="0" applyAlignment="0" applyProtection="0">
      <alignment vertical="center"/>
    </xf>
    <xf numFmtId="0" fontId="32" fillId="38" borderId="0" applyNumberFormat="0" applyBorder="0" applyAlignment="0" applyProtection="0">
      <alignment horizontal="left" vertical="center" shrinkToFit="1"/>
    </xf>
    <xf numFmtId="0" fontId="33" fillId="39" borderId="44" applyNumberFormat="0" applyBorder="0" applyAlignment="0" applyProtection="0">
      <alignment horizontal="left" vertical="center" shrinkToFit="1"/>
    </xf>
    <xf numFmtId="0" fontId="34" fillId="40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horizontal="left" vertical="center" shrinkToFit="1"/>
    </xf>
    <xf numFmtId="0" fontId="25" fillId="0" borderId="0" applyNumberFormat="0" applyBorder="0" applyAlignment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2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959">
    <xf numFmtId="0" fontId="0" fillId="0" borderId="0" xfId="0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33" borderId="0" xfId="0" applyFill="1">
      <alignment vertical="center"/>
    </xf>
    <xf numFmtId="0" fontId="0" fillId="0" borderId="0" xfId="0" applyFill="1">
      <alignment vertical="center"/>
    </xf>
    <xf numFmtId="0" fontId="0" fillId="34" borderId="0" xfId="0" applyFill="1">
      <alignment vertical="center"/>
    </xf>
    <xf numFmtId="176" fontId="0" fillId="0" borderId="0" xfId="0" applyNumberFormat="1" applyFill="1">
      <alignment vertical="center"/>
    </xf>
    <xf numFmtId="0" fontId="0" fillId="0" borderId="14" xfId="0" applyBorder="1">
      <alignment vertical="center"/>
    </xf>
    <xf numFmtId="0" fontId="0" fillId="0" borderId="14" xfId="0" applyBorder="1" applyAlignment="1">
      <alignment vertical="center" wrapText="1"/>
    </xf>
    <xf numFmtId="0" fontId="22" fillId="35" borderId="14" xfId="0" applyFont="1" applyFill="1" applyBorder="1">
      <alignment vertical="center"/>
    </xf>
    <xf numFmtId="0" fontId="23" fillId="0" borderId="0" xfId="78" applyFont="1" applyAlignment="1">
      <alignment horizontal="left" vertical="center"/>
    </xf>
    <xf numFmtId="38" fontId="23" fillId="0" borderId="0" xfId="79" applyFont="1" applyAlignment="1">
      <alignment horizontal="left" vertical="center"/>
    </xf>
    <xf numFmtId="0" fontId="23" fillId="0" borderId="0" xfId="79" applyNumberFormat="1" applyFont="1" applyAlignment="1">
      <alignment horizontal="left" vertical="center"/>
    </xf>
    <xf numFmtId="0" fontId="23" fillId="0" borderId="0" xfId="78" applyFont="1" applyAlignment="1">
      <alignment horizontal="left" vertical="center" shrinkToFit="1"/>
    </xf>
    <xf numFmtId="38" fontId="23" fillId="0" borderId="0" xfId="79" applyFont="1" applyAlignment="1">
      <alignment horizontal="center" vertical="center"/>
    </xf>
    <xf numFmtId="0" fontId="23" fillId="0" borderId="0" xfId="78" applyFont="1" applyAlignment="1">
      <alignment horizontal="center" vertical="center"/>
    </xf>
    <xf numFmtId="38" fontId="23" fillId="0" borderId="0" xfId="79" applyFont="1" applyAlignment="1">
      <alignment horizontal="right" vertical="center"/>
    </xf>
    <xf numFmtId="38" fontId="23" fillId="0" borderId="0" xfId="79" applyFont="1" applyBorder="1" applyAlignment="1">
      <alignment horizontal="left" vertical="center"/>
    </xf>
    <xf numFmtId="177" fontId="23" fillId="0" borderId="0" xfId="79" applyNumberFormat="1" applyFont="1" applyAlignment="1">
      <alignment horizontal="left" vertical="center"/>
    </xf>
    <xf numFmtId="0" fontId="23" fillId="0" borderId="14" xfId="78" applyFont="1" applyBorder="1" applyAlignment="1">
      <alignment horizontal="left" vertical="center" shrinkToFit="1"/>
    </xf>
    <xf numFmtId="38" fontId="23" fillId="0" borderId="14" xfId="79" applyFont="1" applyBorder="1" applyAlignment="1">
      <alignment horizontal="center" vertical="center" shrinkToFit="1"/>
    </xf>
    <xf numFmtId="0" fontId="23" fillId="0" borderId="14" xfId="78" applyFont="1" applyBorder="1" applyAlignment="1">
      <alignment horizontal="center" vertical="center" shrinkToFit="1"/>
    </xf>
    <xf numFmtId="38" fontId="23" fillId="0" borderId="0" xfId="79" applyFont="1" applyAlignment="1">
      <alignment horizontal="left" vertical="center" shrinkToFit="1"/>
    </xf>
    <xf numFmtId="38" fontId="23" fillId="0" borderId="14" xfId="79" applyFont="1" applyBorder="1" applyAlignment="1">
      <alignment horizontal="right" vertical="center" shrinkToFit="1"/>
    </xf>
    <xf numFmtId="38" fontId="23" fillId="0" borderId="0" xfId="79" applyFont="1" applyAlignment="1">
      <alignment horizontal="right" vertical="center" shrinkToFit="1"/>
    </xf>
    <xf numFmtId="38" fontId="24" fillId="0" borderId="0" xfId="79" applyFont="1" applyAlignment="1">
      <alignment horizontal="left" vertical="center"/>
    </xf>
    <xf numFmtId="0" fontId="24" fillId="0" borderId="0" xfId="78" applyFont="1" applyAlignment="1">
      <alignment horizontal="left" vertical="center"/>
    </xf>
    <xf numFmtId="0" fontId="24" fillId="0" borderId="0" xfId="79" applyNumberFormat="1" applyFont="1" applyAlignment="1">
      <alignment horizontal="left" vertical="center"/>
    </xf>
    <xf numFmtId="0" fontId="24" fillId="0" borderId="0" xfId="78" applyFont="1" applyAlignment="1">
      <alignment horizontal="left" vertical="center" shrinkToFit="1"/>
    </xf>
    <xf numFmtId="38" fontId="24" fillId="0" borderId="0" xfId="79" applyFont="1" applyAlignment="1">
      <alignment horizontal="center" vertical="center"/>
    </xf>
    <xf numFmtId="0" fontId="24" fillId="0" borderId="0" xfId="78" applyFont="1" applyAlignment="1">
      <alignment horizontal="center" vertical="center"/>
    </xf>
    <xf numFmtId="38" fontId="24" fillId="0" borderId="0" xfId="79" applyFont="1" applyAlignment="1">
      <alignment horizontal="right" vertical="center"/>
    </xf>
    <xf numFmtId="38" fontId="24" fillId="0" borderId="0" xfId="79" applyFont="1" applyBorder="1" applyAlignment="1">
      <alignment horizontal="left" vertical="center"/>
    </xf>
    <xf numFmtId="177" fontId="24" fillId="0" borderId="0" xfId="79" applyNumberFormat="1" applyFont="1" applyAlignment="1">
      <alignment horizontal="left" vertical="center"/>
    </xf>
    <xf numFmtId="38" fontId="25" fillId="0" borderId="30" xfId="80" applyFont="1" applyBorder="1" applyAlignment="1">
      <alignment horizontal="center" vertical="center" shrinkToFit="1"/>
    </xf>
    <xf numFmtId="38" fontId="25" fillId="0" borderId="31" xfId="80" applyFont="1" applyBorder="1" applyAlignment="1">
      <alignment horizontal="center" vertical="center" shrinkToFit="1"/>
    </xf>
    <xf numFmtId="38" fontId="25" fillId="0" borderId="32" xfId="80" applyFont="1" applyBorder="1" applyAlignment="1">
      <alignment horizontal="center" vertical="center" shrinkToFit="1"/>
    </xf>
    <xf numFmtId="0" fontId="25" fillId="0" borderId="30" xfId="81" applyFont="1" applyBorder="1" applyAlignment="1">
      <alignment horizontal="center" vertical="center" shrinkToFit="1"/>
    </xf>
    <xf numFmtId="38" fontId="25" fillId="0" borderId="0" xfId="80" applyFont="1" applyBorder="1" applyAlignment="1">
      <alignment horizontal="center" vertical="center" shrinkToFit="1"/>
    </xf>
    <xf numFmtId="38" fontId="25" fillId="0" borderId="0" xfId="79" applyFont="1" applyBorder="1" applyAlignment="1">
      <alignment horizontal="center" vertical="center" shrinkToFit="1"/>
    </xf>
    <xf numFmtId="38" fontId="25" fillId="0" borderId="0" xfId="79" applyFont="1" applyAlignment="1">
      <alignment horizontal="center" vertical="center" shrinkToFit="1"/>
    </xf>
    <xf numFmtId="177" fontId="25" fillId="0" borderId="0" xfId="79" applyNumberFormat="1" applyFont="1" applyAlignment="1">
      <alignment horizontal="center" vertical="center" shrinkToFit="1"/>
    </xf>
    <xf numFmtId="0" fontId="25" fillId="0" borderId="0" xfId="78" applyFont="1" applyAlignment="1">
      <alignment horizontal="left" vertical="center" shrinkToFit="1"/>
    </xf>
    <xf numFmtId="38" fontId="25" fillId="0" borderId="10" xfId="80" applyFont="1" applyBorder="1" applyAlignment="1">
      <alignment horizontal="center" vertical="center" textRotation="255" shrinkToFit="1"/>
    </xf>
    <xf numFmtId="38" fontId="25" fillId="0" borderId="11" xfId="80" applyFont="1" applyBorder="1" applyAlignment="1">
      <alignment horizontal="left" vertical="center" shrinkToFit="1"/>
    </xf>
    <xf numFmtId="0" fontId="25" fillId="0" borderId="12" xfId="81" applyFont="1" applyBorder="1" applyAlignment="1">
      <alignment horizontal="left" vertical="center" shrinkToFit="1"/>
    </xf>
    <xf numFmtId="38" fontId="25" fillId="0" borderId="19" xfId="80" applyFont="1" applyBorder="1" applyAlignment="1">
      <alignment horizontal="center" vertical="center" shrinkToFit="1"/>
    </xf>
    <xf numFmtId="38" fontId="25" fillId="0" borderId="21" xfId="80" applyFont="1" applyBorder="1" applyAlignment="1">
      <alignment horizontal="center" vertical="center" shrinkToFit="1"/>
    </xf>
    <xf numFmtId="38" fontId="25" fillId="0" borderId="0" xfId="80" applyFont="1" applyAlignment="1">
      <alignment horizontal="center" vertical="center" shrinkToFit="1"/>
    </xf>
    <xf numFmtId="0" fontId="25" fillId="0" borderId="33" xfId="81" applyFont="1" applyBorder="1" applyAlignment="1">
      <alignment horizontal="center" vertical="center" shrinkToFit="1"/>
    </xf>
    <xf numFmtId="38" fontId="25" fillId="0" borderId="33" xfId="80" applyFont="1" applyBorder="1" applyAlignment="1">
      <alignment horizontal="center" vertical="center" shrinkToFit="1"/>
    </xf>
    <xf numFmtId="38" fontId="25" fillId="0" borderId="34" xfId="80" applyFont="1" applyBorder="1" applyAlignment="1">
      <alignment horizontal="center" vertical="center" shrinkToFit="1"/>
    </xf>
    <xf numFmtId="0" fontId="25" fillId="0" borderId="34" xfId="80" applyNumberFormat="1" applyFont="1" applyBorder="1" applyAlignment="1">
      <alignment horizontal="center" vertical="center" shrinkToFit="1"/>
    </xf>
    <xf numFmtId="0" fontId="25" fillId="0" borderId="35" xfId="81" applyFont="1" applyBorder="1" applyAlignment="1">
      <alignment horizontal="center" vertical="center" shrinkToFit="1"/>
    </xf>
    <xf numFmtId="38" fontId="25" fillId="0" borderId="35" xfId="80" applyFont="1" applyBorder="1" applyAlignment="1">
      <alignment horizontal="center" vertical="center" shrinkToFit="1"/>
    </xf>
    <xf numFmtId="0" fontId="25" fillId="0" borderId="36" xfId="81" applyFont="1" applyBorder="1" applyAlignment="1">
      <alignment horizontal="center" vertical="center" shrinkToFit="1"/>
    </xf>
    <xf numFmtId="0" fontId="25" fillId="0" borderId="37" xfId="80" applyNumberFormat="1" applyFont="1" applyBorder="1" applyAlignment="1">
      <alignment horizontal="center" vertical="center" shrinkToFit="1"/>
    </xf>
    <xf numFmtId="0" fontId="25" fillId="0" borderId="0" xfId="80" applyNumberFormat="1" applyFont="1" applyBorder="1" applyAlignment="1">
      <alignment horizontal="center" vertical="center" shrinkToFit="1"/>
    </xf>
    <xf numFmtId="0" fontId="25" fillId="0" borderId="0" xfId="81" applyFont="1" applyAlignment="1">
      <alignment horizontal="center" vertical="center" shrinkToFit="1"/>
    </xf>
    <xf numFmtId="0" fontId="25" fillId="0" borderId="32" xfId="81" applyFont="1" applyBorder="1" applyAlignment="1">
      <alignment horizontal="center" vertical="center" shrinkToFit="1"/>
    </xf>
    <xf numFmtId="0" fontId="25" fillId="0" borderId="0" xfId="78" applyFont="1" applyAlignment="1">
      <alignment horizontal="center" vertical="center" shrinkToFit="1"/>
    </xf>
    <xf numFmtId="0" fontId="25" fillId="0" borderId="11" xfId="81" applyFont="1" applyBorder="1" applyAlignment="1">
      <alignment horizontal="left" vertical="center" shrinkToFit="1"/>
    </xf>
    <xf numFmtId="0" fontId="25" fillId="0" borderId="12" xfId="82" applyFont="1" applyFill="1" applyBorder="1">
      <alignment horizontal="left" vertical="center" shrinkToFit="1"/>
    </xf>
    <xf numFmtId="0" fontId="25" fillId="0" borderId="38" xfId="81" applyFont="1" applyBorder="1" applyAlignment="1">
      <alignment horizontal="left" vertical="center" shrinkToFit="1"/>
    </xf>
    <xf numFmtId="38" fontId="25" fillId="0" borderId="38" xfId="80" applyFont="1" applyBorder="1" applyAlignment="1">
      <alignment horizontal="center" vertical="center" shrinkToFit="1"/>
    </xf>
    <xf numFmtId="38" fontId="25" fillId="0" borderId="26" xfId="80" applyFont="1" applyBorder="1" applyAlignment="1">
      <alignment horizontal="center" vertical="center" shrinkToFit="1"/>
    </xf>
    <xf numFmtId="178" fontId="25" fillId="0" borderId="26" xfId="80" applyNumberFormat="1" applyFont="1" applyBorder="1" applyAlignment="1">
      <alignment horizontal="center" vertical="center" shrinkToFit="1"/>
    </xf>
    <xf numFmtId="0" fontId="25" fillId="0" borderId="26" xfId="80" applyNumberFormat="1" applyFont="1" applyBorder="1" applyAlignment="1">
      <alignment horizontal="center" vertical="center" shrinkToFit="1"/>
    </xf>
    <xf numFmtId="0" fontId="27" fillId="0" borderId="22" xfId="83" applyFont="1" applyFill="1" applyBorder="1">
      <alignment horizontal="left" vertical="center" shrinkToFit="1"/>
    </xf>
    <xf numFmtId="179" fontId="27" fillId="0" borderId="39" xfId="80" applyNumberFormat="1" applyFont="1" applyBorder="1" applyAlignment="1">
      <alignment horizontal="center" vertical="center" shrinkToFit="1"/>
    </xf>
    <xf numFmtId="0" fontId="27" fillId="0" borderId="40" xfId="81" applyFont="1" applyBorder="1" applyAlignment="1">
      <alignment horizontal="center" vertical="center" shrinkToFit="1"/>
    </xf>
    <xf numFmtId="0" fontId="27" fillId="0" borderId="41" xfId="81" applyFont="1" applyBorder="1" applyAlignment="1">
      <alignment horizontal="left" vertical="center" shrinkToFit="1"/>
    </xf>
    <xf numFmtId="179" fontId="27" fillId="0" borderId="41" xfId="80" applyNumberFormat="1" applyFont="1" applyBorder="1" applyAlignment="1">
      <alignment horizontal="center" vertical="center" shrinkToFit="1"/>
    </xf>
    <xf numFmtId="0" fontId="31" fillId="0" borderId="0" xfId="81" applyFont="1" applyAlignment="1">
      <alignment horizontal="left" vertical="center" shrinkToFit="1"/>
    </xf>
    <xf numFmtId="38" fontId="27" fillId="0" borderId="38" xfId="80" applyFont="1" applyBorder="1" applyAlignment="1">
      <alignment horizontal="center" vertical="center" shrinkToFit="1"/>
    </xf>
    <xf numFmtId="38" fontId="27" fillId="0" borderId="26" xfId="80" applyFont="1" applyBorder="1" applyAlignment="1">
      <alignment horizontal="center" vertical="center" shrinkToFit="1"/>
    </xf>
    <xf numFmtId="178" fontId="27" fillId="0" borderId="26" xfId="80" applyNumberFormat="1" applyFont="1" applyBorder="1" applyAlignment="1">
      <alignment horizontal="center" vertical="center" shrinkToFit="1"/>
    </xf>
    <xf numFmtId="0" fontId="27" fillId="0" borderId="26" xfId="80" applyNumberFormat="1" applyFont="1" applyBorder="1" applyAlignment="1">
      <alignment horizontal="center" vertical="center" shrinkToFit="1"/>
    </xf>
    <xf numFmtId="38" fontId="27" fillId="0" borderId="38" xfId="84" applyFont="1" applyBorder="1" applyAlignment="1">
      <alignment horizontal="center" vertical="center" shrinkToFit="1"/>
    </xf>
    <xf numFmtId="38" fontId="27" fillId="0" borderId="26" xfId="84" applyFont="1" applyBorder="1" applyAlignment="1">
      <alignment horizontal="center" vertical="center" shrinkToFit="1"/>
    </xf>
    <xf numFmtId="178" fontId="27" fillId="0" borderId="26" xfId="84" applyNumberFormat="1" applyFont="1" applyBorder="1" applyAlignment="1">
      <alignment horizontal="center" vertical="center" shrinkToFit="1"/>
    </xf>
    <xf numFmtId="0" fontId="27" fillId="0" borderId="26" xfId="84" applyNumberFormat="1" applyFont="1" applyBorder="1" applyAlignment="1">
      <alignment horizontal="center" vertical="center" shrinkToFit="1"/>
    </xf>
    <xf numFmtId="0" fontId="27" fillId="0" borderId="41" xfId="82" applyFont="1" applyFill="1" applyBorder="1">
      <alignment horizontal="left" vertical="center" shrinkToFit="1"/>
    </xf>
    <xf numFmtId="179" fontId="27" fillId="0" borderId="41" xfId="84" applyNumberFormat="1" applyFont="1" applyBorder="1" applyAlignment="1">
      <alignment horizontal="center" vertical="center" shrinkToFit="1"/>
    </xf>
    <xf numFmtId="0" fontId="27" fillId="0" borderId="41" xfId="81" applyFont="1" applyBorder="1" applyAlignment="1">
      <alignment horizontal="center" vertical="center" shrinkToFit="1"/>
    </xf>
    <xf numFmtId="1" fontId="27" fillId="0" borderId="26" xfId="80" applyNumberFormat="1" applyFont="1" applyBorder="1" applyAlignment="1">
      <alignment horizontal="center" vertical="center" shrinkToFit="1"/>
    </xf>
    <xf numFmtId="0" fontId="27" fillId="0" borderId="42" xfId="85" applyFont="1" applyFill="1" applyBorder="1">
      <alignment horizontal="left" vertical="center" shrinkToFit="1"/>
    </xf>
    <xf numFmtId="0" fontId="27" fillId="0" borderId="41" xfId="85" applyFont="1" applyFill="1" applyBorder="1">
      <alignment horizontal="left" vertical="center" shrinkToFit="1"/>
    </xf>
    <xf numFmtId="0" fontId="25" fillId="0" borderId="43" xfId="80" applyNumberFormat="1" applyFont="1" applyBorder="1" applyAlignment="1">
      <alignment horizontal="center" vertical="center" shrinkToFit="1"/>
    </xf>
    <xf numFmtId="38" fontId="25" fillId="0" borderId="14" xfId="79" applyFont="1" applyBorder="1" applyAlignment="1">
      <alignment horizontal="center" vertical="center" shrinkToFit="1"/>
    </xf>
    <xf numFmtId="0" fontId="27" fillId="0" borderId="14" xfId="86" applyFont="1" applyFill="1" applyBorder="1">
      <alignment horizontal="left" vertical="center" shrinkToFit="1"/>
    </xf>
    <xf numFmtId="179" fontId="27" fillId="0" borderId="14" xfId="80" applyNumberFormat="1" applyFont="1" applyBorder="1" applyAlignment="1">
      <alignment horizontal="center" vertical="center" shrinkToFit="1"/>
    </xf>
    <xf numFmtId="0" fontId="27" fillId="0" borderId="14" xfId="81" applyFont="1" applyBorder="1" applyAlignment="1">
      <alignment horizontal="center" vertical="center" shrinkToFit="1"/>
    </xf>
    <xf numFmtId="180" fontId="25" fillId="0" borderId="0" xfId="78" applyNumberFormat="1" applyFont="1" applyAlignment="1">
      <alignment horizontal="right" vertical="center" shrinkToFit="1"/>
    </xf>
    <xf numFmtId="0" fontId="25" fillId="0" borderId="14" xfId="81" applyFont="1" applyBorder="1" applyAlignment="1">
      <alignment horizontal="left" vertical="center" shrinkToFit="1"/>
    </xf>
    <xf numFmtId="0" fontId="25" fillId="0" borderId="15" xfId="82" applyFont="1" applyFill="1" applyBorder="1">
      <alignment horizontal="left" vertical="center" shrinkToFit="1"/>
    </xf>
    <xf numFmtId="38" fontId="25" fillId="0" borderId="45" xfId="80" applyFont="1" applyBorder="1" applyAlignment="1">
      <alignment horizontal="center" vertical="center" shrinkToFit="1"/>
    </xf>
    <xf numFmtId="38" fontId="25" fillId="0" borderId="46" xfId="80" applyFont="1" applyBorder="1" applyAlignment="1">
      <alignment horizontal="center" vertical="center" shrinkToFit="1"/>
    </xf>
    <xf numFmtId="0" fontId="25" fillId="0" borderId="47" xfId="81" applyFont="1" applyBorder="1" applyAlignment="1">
      <alignment horizontal="left" vertical="center" shrinkToFit="1"/>
    </xf>
    <xf numFmtId="38" fontId="25" fillId="0" borderId="47" xfId="80" applyFont="1" applyBorder="1" applyAlignment="1">
      <alignment horizontal="center" vertical="center" shrinkToFit="1"/>
    </xf>
    <xf numFmtId="0" fontId="27" fillId="0" borderId="0" xfId="85" applyFont="1" applyFill="1" applyBorder="1">
      <alignment horizontal="left" vertical="center" shrinkToFit="1"/>
    </xf>
    <xf numFmtId="179" fontId="27" fillId="0" borderId="0" xfId="80" applyNumberFormat="1" applyFont="1" applyBorder="1" applyAlignment="1">
      <alignment horizontal="center" vertical="center" shrinkToFit="1"/>
    </xf>
    <xf numFmtId="0" fontId="27" fillId="0" borderId="48" xfId="81" applyFont="1" applyBorder="1" applyAlignment="1">
      <alignment horizontal="center" vertical="center" shrinkToFit="1"/>
    </xf>
    <xf numFmtId="0" fontId="27" fillId="0" borderId="42" xfId="82" applyFont="1" applyFill="1" applyBorder="1">
      <alignment horizontal="left" vertical="center" shrinkToFit="1"/>
    </xf>
    <xf numFmtId="179" fontId="27" fillId="0" borderId="42" xfId="80" applyNumberFormat="1" applyFont="1" applyBorder="1" applyAlignment="1">
      <alignment horizontal="center" vertical="center" shrinkToFit="1"/>
    </xf>
    <xf numFmtId="38" fontId="27" fillId="0" borderId="47" xfId="80" applyFont="1" applyBorder="1" applyAlignment="1">
      <alignment horizontal="center" vertical="center" shrinkToFit="1"/>
    </xf>
    <xf numFmtId="38" fontId="27" fillId="0" borderId="47" xfId="84" applyFont="1" applyBorder="1" applyAlignment="1">
      <alignment horizontal="center" vertical="center" shrinkToFit="1"/>
    </xf>
    <xf numFmtId="179" fontId="27" fillId="0" borderId="42" xfId="84" applyNumberFormat="1" applyFont="1" applyBorder="1" applyAlignment="1">
      <alignment horizontal="center" vertical="center" shrinkToFit="1"/>
    </xf>
    <xf numFmtId="0" fontId="27" fillId="0" borderId="42" xfId="81" applyFont="1" applyBorder="1" applyAlignment="1">
      <alignment horizontal="center" vertical="center" shrinkToFit="1"/>
    </xf>
    <xf numFmtId="0" fontId="27" fillId="0" borderId="42" xfId="83" applyFont="1" applyFill="1" applyBorder="1">
      <alignment horizontal="left" vertical="center" shrinkToFit="1"/>
    </xf>
    <xf numFmtId="0" fontId="27" fillId="0" borderId="42" xfId="87" applyFont="1" applyFill="1" applyBorder="1" applyAlignment="1">
      <alignment horizontal="left" vertical="center" shrinkToFit="1"/>
    </xf>
    <xf numFmtId="0" fontId="27" fillId="0" borderId="0" xfId="88" applyFont="1" applyFill="1">
      <alignment horizontal="left" vertical="center" shrinkToFit="1"/>
    </xf>
    <xf numFmtId="0" fontId="27" fillId="0" borderId="14" xfId="85" applyFont="1" applyFill="1" applyBorder="1">
      <alignment horizontal="left" vertical="center" shrinkToFit="1"/>
    </xf>
    <xf numFmtId="0" fontId="25" fillId="0" borderId="15" xfId="85" applyFont="1" applyFill="1" applyBorder="1">
      <alignment horizontal="left" vertical="center" shrinkToFit="1"/>
    </xf>
    <xf numFmtId="0" fontId="32" fillId="38" borderId="41" xfId="85" applyBorder="1" applyAlignment="1">
      <alignment horizontal="left" vertical="center" shrinkToFit="1"/>
    </xf>
    <xf numFmtId="0" fontId="27" fillId="0" borderId="14" xfId="81" applyFont="1" applyBorder="1" applyAlignment="1">
      <alignment horizontal="left" vertical="center" shrinkToFit="1"/>
    </xf>
    <xf numFmtId="0" fontId="30" fillId="37" borderId="14" xfId="83" applyBorder="1">
      <alignment horizontal="left" vertical="center" shrinkToFit="1"/>
    </xf>
    <xf numFmtId="0" fontId="27" fillId="0" borderId="43" xfId="85" applyFont="1" applyFill="1" applyBorder="1">
      <alignment horizontal="left" vertical="center" shrinkToFit="1"/>
    </xf>
    <xf numFmtId="0" fontId="27" fillId="0" borderId="50" xfId="87" applyFont="1" applyFill="1" applyBorder="1" applyAlignment="1">
      <alignment horizontal="left" vertical="center" shrinkToFit="1"/>
    </xf>
    <xf numFmtId="0" fontId="27" fillId="0" borderId="23" xfId="87" applyFont="1" applyFill="1" applyBorder="1" applyAlignment="1">
      <alignment horizontal="left" vertical="center" shrinkToFit="1"/>
    </xf>
    <xf numFmtId="179" fontId="27" fillId="0" borderId="51" xfId="80" applyNumberFormat="1" applyFont="1" applyBorder="1" applyAlignment="1">
      <alignment horizontal="center" vertical="center" shrinkToFit="1"/>
    </xf>
    <xf numFmtId="0" fontId="27" fillId="0" borderId="52" xfId="81" applyFont="1" applyBorder="1" applyAlignment="1">
      <alignment horizontal="center" vertical="center" shrinkToFit="1"/>
    </xf>
    <xf numFmtId="0" fontId="27" fillId="0" borderId="23" xfId="81" applyFont="1" applyBorder="1" applyAlignment="1">
      <alignment vertical="center" shrinkToFit="1"/>
    </xf>
    <xf numFmtId="0" fontId="32" fillId="38" borderId="23" xfId="85" applyBorder="1">
      <alignment horizontal="left" vertical="center" shrinkToFit="1"/>
    </xf>
    <xf numFmtId="0" fontId="27" fillId="0" borderId="23" xfId="88" applyFont="1" applyFill="1" applyBorder="1">
      <alignment horizontal="left" vertical="center" shrinkToFit="1"/>
    </xf>
    <xf numFmtId="0" fontId="27" fillId="0" borderId="23" xfId="85" applyFont="1" applyFill="1" applyBorder="1" applyAlignment="1">
      <alignment horizontal="left" vertical="center" shrinkToFit="1"/>
    </xf>
    <xf numFmtId="179" fontId="25" fillId="0" borderId="51" xfId="80" applyNumberFormat="1" applyFont="1" applyFill="1" applyBorder="1" applyAlignment="1">
      <alignment horizontal="center" vertical="center" shrinkToFit="1"/>
    </xf>
    <xf numFmtId="0" fontId="34" fillId="40" borderId="23" xfId="87" applyBorder="1" applyAlignment="1">
      <alignment horizontal="left" vertical="center" shrinkToFit="1"/>
    </xf>
    <xf numFmtId="0" fontId="32" fillId="38" borderId="23" xfId="85" applyBorder="1" applyAlignment="1">
      <alignment horizontal="left" vertical="center" shrinkToFit="1"/>
    </xf>
    <xf numFmtId="1" fontId="25" fillId="0" borderId="0" xfId="80" applyNumberFormat="1" applyFont="1" applyBorder="1" applyAlignment="1">
      <alignment horizontal="center" vertical="center" shrinkToFit="1"/>
    </xf>
    <xf numFmtId="0" fontId="27" fillId="0" borderId="14" xfId="7" applyFont="1" applyFill="1" applyBorder="1" applyAlignment="1">
      <alignment horizontal="left" vertical="center" shrinkToFit="1"/>
    </xf>
    <xf numFmtId="38" fontId="27" fillId="0" borderId="14" xfId="80" applyFont="1" applyBorder="1" applyAlignment="1">
      <alignment horizontal="left" vertical="center" shrinkToFit="1"/>
    </xf>
    <xf numFmtId="0" fontId="27" fillId="0" borderId="15" xfId="88" applyFont="1" applyFill="1" applyBorder="1">
      <alignment horizontal="left" vertical="center" shrinkToFit="1"/>
    </xf>
    <xf numFmtId="0" fontId="25" fillId="0" borderId="53" xfId="81" applyFont="1" applyBorder="1" applyAlignment="1">
      <alignment horizontal="left" vertical="center" shrinkToFit="1"/>
    </xf>
    <xf numFmtId="38" fontId="25" fillId="0" borderId="53" xfId="80" applyFont="1" applyBorder="1" applyAlignment="1">
      <alignment horizontal="center" vertical="center" shrinkToFit="1"/>
    </xf>
    <xf numFmtId="0" fontId="27" fillId="0" borderId="55" xfId="86" applyFont="1" applyFill="1" applyBorder="1">
      <alignment horizontal="left" vertical="center" shrinkToFit="1"/>
    </xf>
    <xf numFmtId="0" fontId="27" fillId="0" borderId="32" xfId="81" applyFont="1" applyBorder="1" applyAlignment="1">
      <alignment horizontal="center" vertical="center" shrinkToFit="1"/>
    </xf>
    <xf numFmtId="0" fontId="27" fillId="0" borderId="0" xfId="85" applyFont="1" applyFill="1" applyAlignment="1">
      <alignment horizontal="left" vertical="center" shrinkToFit="1"/>
    </xf>
    <xf numFmtId="179" fontId="27" fillId="0" borderId="0" xfId="80" applyNumberFormat="1" applyFont="1" applyFill="1" applyAlignment="1">
      <alignment horizontal="center" vertical="center" shrinkToFit="1"/>
    </xf>
    <xf numFmtId="0" fontId="27" fillId="0" borderId="0" xfId="87" applyFont="1" applyFill="1" applyAlignment="1">
      <alignment horizontal="left" vertical="center" shrinkToFit="1"/>
    </xf>
    <xf numFmtId="179" fontId="27" fillId="0" borderId="0" xfId="80" applyNumberFormat="1" applyFont="1" applyAlignment="1">
      <alignment horizontal="center" vertical="center" shrinkToFit="1"/>
    </xf>
    <xf numFmtId="38" fontId="27" fillId="0" borderId="53" xfId="80" applyFont="1" applyBorder="1" applyAlignment="1">
      <alignment horizontal="center" vertical="center" shrinkToFit="1"/>
    </xf>
    <xf numFmtId="0" fontId="27" fillId="0" borderId="0" xfId="85" applyFont="1" applyFill="1">
      <alignment horizontal="left" vertical="center" shrinkToFit="1"/>
    </xf>
    <xf numFmtId="38" fontId="27" fillId="0" borderId="53" xfId="84" applyFont="1" applyBorder="1" applyAlignment="1">
      <alignment horizontal="center" vertical="center" shrinkToFit="1"/>
    </xf>
    <xf numFmtId="0" fontId="27" fillId="0" borderId="55" xfId="87" applyFont="1" applyFill="1" applyBorder="1" applyAlignment="1">
      <alignment horizontal="left" vertical="center" shrinkToFit="1"/>
    </xf>
    <xf numFmtId="179" fontId="27" fillId="0" borderId="0" xfId="84" applyNumberFormat="1" applyFont="1" applyBorder="1" applyAlignment="1">
      <alignment horizontal="center" vertical="center" shrinkToFit="1"/>
    </xf>
    <xf numFmtId="0" fontId="27" fillId="0" borderId="0" xfId="81" applyFont="1" applyAlignment="1">
      <alignment horizontal="center" vertical="center" shrinkToFit="1"/>
    </xf>
    <xf numFmtId="0" fontId="32" fillId="38" borderId="50" xfId="85" applyBorder="1">
      <alignment horizontal="left" vertical="center" shrinkToFit="1"/>
    </xf>
    <xf numFmtId="0" fontId="27" fillId="0" borderId="0" xfId="85" applyFont="1" applyFill="1" applyBorder="1" applyAlignment="1">
      <alignment horizontal="left" vertical="center" shrinkToFit="1"/>
    </xf>
    <xf numFmtId="0" fontId="27" fillId="0" borderId="15" xfId="83" applyFont="1" applyFill="1" applyBorder="1" applyAlignment="1">
      <alignment horizontal="left" vertical="center" shrinkToFit="1"/>
    </xf>
    <xf numFmtId="0" fontId="27" fillId="0" borderId="56" xfId="87" applyFont="1" applyFill="1" applyBorder="1" applyAlignment="1">
      <alignment horizontal="left" vertical="center" shrinkToFit="1"/>
    </xf>
    <xf numFmtId="0" fontId="27" fillId="0" borderId="41" xfId="87" applyFont="1" applyFill="1" applyBorder="1" applyAlignment="1">
      <alignment horizontal="left" vertical="center" shrinkToFit="1"/>
    </xf>
    <xf numFmtId="0" fontId="27" fillId="0" borderId="56" xfId="86" applyFont="1" applyFill="1" applyBorder="1">
      <alignment horizontal="left" vertical="center" shrinkToFit="1"/>
    </xf>
    <xf numFmtId="38" fontId="25" fillId="0" borderId="25" xfId="80" applyFont="1" applyBorder="1" applyAlignment="1">
      <alignment horizontal="left" vertical="center" shrinkToFit="1"/>
    </xf>
    <xf numFmtId="0" fontId="32" fillId="38" borderId="15" xfId="85" applyBorder="1">
      <alignment horizontal="left" vertical="center" shrinkToFit="1"/>
    </xf>
    <xf numFmtId="0" fontId="27" fillId="0" borderId="23" xfId="85" applyFont="1" applyFill="1" applyBorder="1">
      <alignment horizontal="left" vertical="center" shrinkToFit="1"/>
    </xf>
    <xf numFmtId="0" fontId="27" fillId="0" borderId="23" xfId="83" applyFont="1" applyFill="1" applyBorder="1">
      <alignment horizontal="left" vertical="center" shrinkToFit="1"/>
    </xf>
    <xf numFmtId="0" fontId="27" fillId="0" borderId="23" xfId="82" applyFont="1" applyFill="1" applyBorder="1">
      <alignment horizontal="left" vertical="center" shrinkToFit="1"/>
    </xf>
    <xf numFmtId="179" fontId="27" fillId="0" borderId="51" xfId="84" applyNumberFormat="1" applyFont="1" applyBorder="1" applyAlignment="1">
      <alignment horizontal="center" vertical="center" shrinkToFit="1"/>
    </xf>
    <xf numFmtId="0" fontId="27" fillId="0" borderId="51" xfId="81" applyFont="1" applyBorder="1" applyAlignment="1">
      <alignment horizontal="center" vertical="center" shrinkToFit="1"/>
    </xf>
    <xf numFmtId="0" fontId="27" fillId="0" borderId="23" xfId="81" applyFont="1" applyBorder="1" applyAlignment="1">
      <alignment horizontal="left" vertical="center" shrinkToFit="1"/>
    </xf>
    <xf numFmtId="0" fontId="27" fillId="0" borderId="14" xfId="88" applyFont="1" applyFill="1" applyBorder="1">
      <alignment horizontal="left" vertical="center" shrinkToFit="1"/>
    </xf>
    <xf numFmtId="38" fontId="27" fillId="0" borderId="14" xfId="84" applyFont="1" applyFill="1" applyBorder="1" applyAlignment="1">
      <alignment horizontal="center" vertical="center" shrinkToFit="1"/>
    </xf>
    <xf numFmtId="179" fontId="27" fillId="0" borderId="14" xfId="84" applyNumberFormat="1" applyFont="1" applyBorder="1" applyAlignment="1">
      <alignment horizontal="center" vertical="center" shrinkToFit="1"/>
    </xf>
    <xf numFmtId="38" fontId="25" fillId="0" borderId="17" xfId="80" applyFont="1" applyBorder="1" applyAlignment="1">
      <alignment horizontal="left" vertical="center" shrinkToFit="1"/>
    </xf>
    <xf numFmtId="38" fontId="27" fillId="0" borderId="18" xfId="80" applyFont="1" applyFill="1" applyBorder="1" applyAlignment="1">
      <alignment horizontal="left" vertical="center" shrinkToFit="1"/>
    </xf>
    <xf numFmtId="38" fontId="25" fillId="0" borderId="57" xfId="80" applyFont="1" applyBorder="1" applyAlignment="1">
      <alignment horizontal="center" vertical="center" shrinkToFit="1"/>
    </xf>
    <xf numFmtId="38" fontId="25" fillId="0" borderId="58" xfId="80" applyFont="1" applyBorder="1" applyAlignment="1">
      <alignment horizontal="center" vertical="center" shrinkToFit="1"/>
    </xf>
    <xf numFmtId="0" fontId="27" fillId="0" borderId="0" xfId="81" applyFont="1" applyAlignment="1">
      <alignment horizontal="left" vertical="center" shrinkToFit="1"/>
    </xf>
    <xf numFmtId="0" fontId="27" fillId="0" borderId="50" xfId="81" applyFont="1" applyBorder="1" applyAlignment="1">
      <alignment horizontal="left" vertical="center" shrinkToFit="1"/>
    </xf>
    <xf numFmtId="0" fontId="27" fillId="0" borderId="12" xfId="82" applyFont="1" applyFill="1" applyBorder="1">
      <alignment horizontal="left" vertical="center" shrinkToFit="1"/>
    </xf>
    <xf numFmtId="38" fontId="27" fillId="0" borderId="0" xfId="80" applyFont="1" applyFill="1" applyAlignment="1">
      <alignment horizontal="center" vertical="center" shrinkToFit="1"/>
    </xf>
    <xf numFmtId="38" fontId="27" fillId="0" borderId="0" xfId="84" applyFont="1" applyFill="1" applyBorder="1" applyAlignment="1">
      <alignment horizontal="center" vertical="center" shrinkToFit="1"/>
    </xf>
    <xf numFmtId="38" fontId="27" fillId="0" borderId="0" xfId="80" applyFont="1" applyFill="1" applyBorder="1" applyAlignment="1">
      <alignment horizontal="center" vertical="center" shrinkToFit="1"/>
    </xf>
    <xf numFmtId="0" fontId="27" fillId="0" borderId="55" xfId="85" applyFont="1" applyFill="1" applyBorder="1">
      <alignment horizontal="left" vertical="center" shrinkToFit="1"/>
    </xf>
    <xf numFmtId="179" fontId="27" fillId="0" borderId="14" xfId="81" applyNumberFormat="1" applyFont="1" applyBorder="1" applyAlignment="1">
      <alignment horizontal="center" vertical="center" shrinkToFit="1"/>
    </xf>
    <xf numFmtId="38" fontId="25" fillId="0" borderId="26" xfId="80" applyFont="1" applyBorder="1" applyAlignment="1">
      <alignment horizontal="left" vertical="center" shrinkToFit="1"/>
    </xf>
    <xf numFmtId="0" fontId="27" fillId="0" borderId="43" xfId="82" applyFont="1" applyFill="1" applyBorder="1">
      <alignment horizontal="left" vertical="center" shrinkToFit="1"/>
    </xf>
    <xf numFmtId="0" fontId="34" fillId="40" borderId="55" xfId="87" applyBorder="1" applyAlignment="1">
      <alignment horizontal="left" vertical="center" shrinkToFit="1"/>
    </xf>
    <xf numFmtId="0" fontId="27" fillId="0" borderId="0" xfId="87" applyFont="1" applyFill="1" applyBorder="1" applyAlignment="1">
      <alignment horizontal="left" vertical="center" shrinkToFit="1"/>
    </xf>
    <xf numFmtId="0" fontId="27" fillId="0" borderId="0" xfId="86" applyFont="1" applyFill="1" applyBorder="1">
      <alignment horizontal="left" vertical="center" shrinkToFit="1"/>
    </xf>
    <xf numFmtId="0" fontId="27" fillId="0" borderId="14" xfId="82" applyFont="1" applyFill="1" applyBorder="1">
      <alignment horizontal="left" vertical="center" shrinkToFit="1"/>
    </xf>
    <xf numFmtId="38" fontId="25" fillId="0" borderId="14" xfId="80" applyFont="1" applyBorder="1" applyAlignment="1">
      <alignment horizontal="left" vertical="center" shrinkToFit="1"/>
    </xf>
    <xf numFmtId="0" fontId="34" fillId="40" borderId="0" xfId="87" applyAlignment="1">
      <alignment horizontal="left" vertical="center" shrinkToFit="1"/>
    </xf>
    <xf numFmtId="0" fontId="32" fillId="38" borderId="55" xfId="85" applyBorder="1" applyAlignment="1">
      <alignment horizontal="left" vertical="center" shrinkToFit="1"/>
    </xf>
    <xf numFmtId="179" fontId="27" fillId="0" borderId="0" xfId="80" applyNumberFormat="1" applyFont="1" applyFill="1" applyBorder="1" applyAlignment="1">
      <alignment horizontal="center" vertical="center" shrinkToFit="1"/>
    </xf>
    <xf numFmtId="0" fontId="27" fillId="0" borderId="15" xfId="85" applyFont="1" applyFill="1" applyBorder="1">
      <alignment horizontal="left" vertical="center" shrinkToFit="1"/>
    </xf>
    <xf numFmtId="38" fontId="27" fillId="43" borderId="0" xfId="80" applyFont="1" applyFill="1" applyAlignment="1">
      <alignment horizontal="center" vertical="center" shrinkToFit="1"/>
    </xf>
    <xf numFmtId="0" fontId="40" fillId="0" borderId="56" xfId="87" applyFont="1" applyFill="1" applyBorder="1" applyAlignment="1">
      <alignment horizontal="left" vertical="center" shrinkToFit="1"/>
    </xf>
    <xf numFmtId="0" fontId="27" fillId="0" borderId="41" xfId="86" applyFont="1" applyFill="1" applyBorder="1">
      <alignment horizontal="left" vertical="center" shrinkToFit="1"/>
    </xf>
    <xf numFmtId="0" fontId="34" fillId="40" borderId="56" xfId="87" applyBorder="1" applyAlignment="1">
      <alignment horizontal="left" vertical="center" shrinkToFit="1"/>
    </xf>
    <xf numFmtId="38" fontId="27" fillId="43" borderId="14" xfId="79" applyFont="1" applyFill="1" applyBorder="1" applyAlignment="1">
      <alignment horizontal="center" vertical="center" shrinkToFit="1"/>
    </xf>
    <xf numFmtId="3" fontId="25" fillId="0" borderId="0" xfId="80" applyNumberFormat="1" applyFont="1" applyAlignment="1">
      <alignment horizontal="center" vertical="center" shrinkToFit="1"/>
    </xf>
    <xf numFmtId="0" fontId="27" fillId="0" borderId="0" xfId="83" applyFont="1" applyFill="1" applyAlignment="1">
      <alignment horizontal="left" vertical="center" shrinkToFit="1"/>
    </xf>
    <xf numFmtId="3" fontId="25" fillId="0" borderId="14" xfId="79" applyNumberFormat="1" applyFont="1" applyBorder="1" applyAlignment="1">
      <alignment horizontal="center" vertical="center" shrinkToFit="1"/>
    </xf>
    <xf numFmtId="38" fontId="25" fillId="0" borderId="60" xfId="80" applyFont="1" applyBorder="1" applyAlignment="1">
      <alignment horizontal="left" vertical="center" shrinkToFit="1"/>
    </xf>
    <xf numFmtId="0" fontId="25" fillId="0" borderId="58" xfId="83" applyFont="1" applyFill="1" applyBorder="1">
      <alignment horizontal="left" vertical="center" shrinkToFit="1"/>
    </xf>
    <xf numFmtId="0" fontId="25" fillId="0" borderId="61" xfId="81" applyFont="1" applyBorder="1" applyAlignment="1">
      <alignment horizontal="left" vertical="center" shrinkToFit="1"/>
    </xf>
    <xf numFmtId="0" fontId="25" fillId="0" borderId="43" xfId="83" applyFont="1" applyFill="1" applyBorder="1">
      <alignment horizontal="left" vertical="center" shrinkToFit="1"/>
    </xf>
    <xf numFmtId="3" fontId="41" fillId="0" borderId="27" xfId="80" applyNumberFormat="1" applyFont="1" applyBorder="1" applyAlignment="1">
      <alignment horizontal="center" vertical="center" shrinkToFit="1"/>
    </xf>
    <xf numFmtId="3" fontId="41" fillId="0" borderId="34" xfId="80" applyNumberFormat="1" applyFont="1" applyBorder="1" applyAlignment="1">
      <alignment horizontal="center" vertical="center" shrinkToFit="1"/>
    </xf>
    <xf numFmtId="3" fontId="25" fillId="0" borderId="28" xfId="80" applyNumberFormat="1" applyFont="1" applyBorder="1" applyAlignment="1">
      <alignment horizontal="left" vertical="center" shrinkToFit="1"/>
    </xf>
    <xf numFmtId="179" fontId="25" fillId="0" borderId="28" xfId="80" applyNumberFormat="1" applyFont="1" applyBorder="1" applyAlignment="1">
      <alignment horizontal="center" vertical="center" shrinkToFit="1"/>
    </xf>
    <xf numFmtId="182" fontId="25" fillId="0" borderId="28" xfId="80" applyNumberFormat="1" applyFont="1" applyBorder="1" applyAlignment="1">
      <alignment horizontal="center" vertical="center" shrinkToFit="1"/>
    </xf>
    <xf numFmtId="3" fontId="25" fillId="0" borderId="29" xfId="80" applyNumberFormat="1" applyFont="1" applyBorder="1" applyAlignment="1">
      <alignment horizontal="center" vertical="center" shrinkToFit="1"/>
    </xf>
    <xf numFmtId="3" fontId="27" fillId="0" borderId="28" xfId="80" applyNumberFormat="1" applyFont="1" applyFill="1" applyBorder="1" applyAlignment="1">
      <alignment horizontal="left" vertical="center" shrinkToFit="1"/>
    </xf>
    <xf numFmtId="3" fontId="41" fillId="0" borderId="27" xfId="84" applyNumberFormat="1" applyFont="1" applyBorder="1" applyAlignment="1">
      <alignment horizontal="center" vertical="center" shrinkToFit="1"/>
    </xf>
    <xf numFmtId="3" fontId="41" fillId="0" borderId="34" xfId="84" applyNumberFormat="1" applyFont="1" applyBorder="1" applyAlignment="1">
      <alignment horizontal="center" vertical="center" shrinkToFit="1"/>
    </xf>
    <xf numFmtId="3" fontId="27" fillId="0" borderId="28" xfId="84" applyNumberFormat="1" applyFont="1" applyFill="1" applyBorder="1" applyAlignment="1">
      <alignment horizontal="left" vertical="center" shrinkToFit="1"/>
    </xf>
    <xf numFmtId="179" fontId="25" fillId="0" borderId="28" xfId="84" applyNumberFormat="1" applyFont="1" applyBorder="1" applyAlignment="1">
      <alignment horizontal="center" vertical="center" shrinkToFit="1"/>
    </xf>
    <xf numFmtId="3" fontId="25" fillId="0" borderId="28" xfId="84" applyNumberFormat="1" applyFont="1" applyBorder="1" applyAlignment="1">
      <alignment horizontal="center" vertical="center" shrinkToFit="1"/>
    </xf>
    <xf numFmtId="1" fontId="41" fillId="0" borderId="34" xfId="80" applyNumberFormat="1" applyFont="1" applyBorder="1" applyAlignment="1">
      <alignment horizontal="center" vertical="center" shrinkToFit="1"/>
    </xf>
    <xf numFmtId="1" fontId="42" fillId="0" borderId="34" xfId="80" applyNumberFormat="1" applyFont="1" applyBorder="1" applyAlignment="1">
      <alignment horizontal="center" vertical="center" shrinkToFit="1"/>
    </xf>
    <xf numFmtId="3" fontId="41" fillId="0" borderId="37" xfId="80" applyNumberFormat="1" applyFont="1" applyBorder="1" applyAlignment="1">
      <alignment horizontal="center" vertical="center" shrinkToFit="1"/>
    </xf>
    <xf numFmtId="3" fontId="41" fillId="0" borderId="0" xfId="80" applyNumberFormat="1" applyFont="1" applyBorder="1" applyAlignment="1">
      <alignment horizontal="center" vertical="center" shrinkToFit="1"/>
    </xf>
    <xf numFmtId="180" fontId="25" fillId="0" borderId="0" xfId="79" applyNumberFormat="1" applyFont="1" applyAlignment="1">
      <alignment horizontal="right" vertical="center" shrinkToFit="1"/>
    </xf>
    <xf numFmtId="3" fontId="41" fillId="0" borderId="0" xfId="79" applyNumberFormat="1" applyFont="1" applyAlignment="1">
      <alignment horizontal="center" vertical="center" shrinkToFit="1"/>
    </xf>
    <xf numFmtId="3" fontId="41" fillId="0" borderId="0" xfId="79" applyNumberFormat="1" applyFont="1" applyAlignment="1">
      <alignment horizontal="left" vertical="center" shrinkToFit="1"/>
    </xf>
    <xf numFmtId="0" fontId="25" fillId="0" borderId="27" xfId="81" applyFont="1" applyBorder="1" applyAlignment="1">
      <alignment horizontal="left" vertical="center" shrinkToFit="1"/>
    </xf>
    <xf numFmtId="38" fontId="25" fillId="0" borderId="27" xfId="80" applyFont="1" applyBorder="1" applyAlignment="1">
      <alignment horizontal="center" vertical="center" shrinkToFit="1"/>
    </xf>
    <xf numFmtId="0" fontId="27" fillId="0" borderId="28" xfId="83" applyFont="1" applyFill="1" applyBorder="1">
      <alignment horizontal="left" vertical="center" shrinkToFit="1"/>
    </xf>
    <xf numFmtId="179" fontId="27" fillId="0" borderId="28" xfId="80" applyNumberFormat="1" applyFont="1" applyBorder="1" applyAlignment="1">
      <alignment horizontal="center" vertical="center" shrinkToFit="1"/>
    </xf>
    <xf numFmtId="0" fontId="27" fillId="0" borderId="29" xfId="81" applyFont="1" applyBorder="1" applyAlignment="1">
      <alignment horizontal="center" vertical="center" shrinkToFit="1"/>
    </xf>
    <xf numFmtId="0" fontId="27" fillId="0" borderId="28" xfId="82" applyFont="1" applyFill="1" applyBorder="1">
      <alignment horizontal="left" vertical="center" shrinkToFit="1"/>
    </xf>
    <xf numFmtId="38" fontId="27" fillId="0" borderId="27" xfId="80" applyFont="1" applyBorder="1" applyAlignment="1">
      <alignment horizontal="center" vertical="center" shrinkToFit="1"/>
    </xf>
    <xf numFmtId="38" fontId="27" fillId="0" borderId="62" xfId="84" applyFont="1" applyBorder="1" applyAlignment="1">
      <alignment horizontal="center" vertical="center" shrinkToFit="1"/>
    </xf>
    <xf numFmtId="179" fontId="27" fillId="0" borderId="28" xfId="84" applyNumberFormat="1" applyFont="1" applyBorder="1" applyAlignment="1">
      <alignment horizontal="center" vertical="center" shrinkToFit="1"/>
    </xf>
    <xf numFmtId="0" fontId="27" fillId="0" borderId="28" xfId="81" applyFont="1" applyBorder="1" applyAlignment="1">
      <alignment horizontal="center" vertical="center" shrinkToFit="1"/>
    </xf>
    <xf numFmtId="38" fontId="27" fillId="0" borderId="62" xfId="80" applyFont="1" applyBorder="1" applyAlignment="1">
      <alignment horizontal="center" vertical="center" shrinkToFit="1"/>
    </xf>
    <xf numFmtId="0" fontId="29" fillId="36" borderId="28" xfId="82" applyBorder="1">
      <alignment horizontal="left" vertical="center" shrinkToFit="1"/>
    </xf>
    <xf numFmtId="0" fontId="27" fillId="0" borderId="28" xfId="82" applyFont="1" applyFill="1" applyBorder="1" applyAlignment="1">
      <alignment horizontal="left" vertical="center" shrinkToFit="1"/>
    </xf>
    <xf numFmtId="179" fontId="27" fillId="0" borderId="28" xfId="80" applyNumberFormat="1" applyFont="1" applyFill="1" applyBorder="1" applyAlignment="1">
      <alignment horizontal="center" vertical="center" shrinkToFit="1"/>
    </xf>
    <xf numFmtId="0" fontId="27" fillId="0" borderId="28" xfId="85" applyFont="1" applyFill="1" applyBorder="1">
      <alignment horizontal="left" vertical="center" shrinkToFit="1"/>
    </xf>
    <xf numFmtId="0" fontId="34" fillId="40" borderId="14" xfId="87" applyBorder="1" applyAlignment="1">
      <alignment horizontal="left" vertical="center" shrinkToFit="1"/>
    </xf>
    <xf numFmtId="0" fontId="25" fillId="0" borderId="0" xfId="78" applyFont="1" applyAlignment="1">
      <alignment horizontal="right" vertical="center" shrinkToFit="1"/>
    </xf>
    <xf numFmtId="0" fontId="27" fillId="0" borderId="0" xfId="83" applyFont="1" applyFill="1">
      <alignment horizontal="left" vertical="center" shrinkToFit="1"/>
    </xf>
    <xf numFmtId="0" fontId="27" fillId="0" borderId="0" xfId="83" applyFont="1" applyFill="1" applyBorder="1">
      <alignment horizontal="left" vertical="center" shrinkToFit="1"/>
    </xf>
    <xf numFmtId="0" fontId="27" fillId="0" borderId="0" xfId="82" applyFont="1" applyFill="1" applyBorder="1">
      <alignment horizontal="left" vertical="center" shrinkToFit="1"/>
    </xf>
    <xf numFmtId="0" fontId="27" fillId="0" borderId="0" xfId="82" applyFont="1" applyFill="1">
      <alignment horizontal="left" vertical="center" shrinkToFit="1"/>
    </xf>
    <xf numFmtId="38" fontId="27" fillId="0" borderId="45" xfId="84" applyFont="1" applyBorder="1" applyAlignment="1">
      <alignment horizontal="center" vertical="center" shrinkToFit="1"/>
    </xf>
    <xf numFmtId="38" fontId="27" fillId="0" borderId="45" xfId="80" applyFont="1" applyBorder="1" applyAlignment="1">
      <alignment horizontal="center" vertical="center" shrinkToFit="1"/>
    </xf>
    <xf numFmtId="0" fontId="29" fillId="0" borderId="0" xfId="82" applyFill="1" applyBorder="1">
      <alignment horizontal="left" vertical="center" shrinkToFit="1"/>
    </xf>
    <xf numFmtId="182" fontId="25" fillId="0" borderId="0" xfId="80" applyNumberFormat="1" applyFont="1" applyBorder="1" applyAlignment="1">
      <alignment horizontal="center" vertical="center" shrinkToFit="1"/>
    </xf>
    <xf numFmtId="0" fontId="27" fillId="0" borderId="25" xfId="81" applyFont="1" applyBorder="1" applyAlignment="1">
      <alignment horizontal="left" vertical="center" shrinkToFit="1"/>
    </xf>
    <xf numFmtId="179" fontId="27" fillId="0" borderId="25" xfId="80" applyNumberFormat="1" applyFont="1" applyBorder="1" applyAlignment="1">
      <alignment horizontal="center" vertical="center" shrinkToFit="1"/>
    </xf>
    <xf numFmtId="0" fontId="32" fillId="38" borderId="55" xfId="85" applyBorder="1">
      <alignment horizontal="left" vertical="center" shrinkToFit="1"/>
    </xf>
    <xf numFmtId="0" fontId="43" fillId="0" borderId="0" xfId="81" applyFont="1" applyAlignment="1">
      <alignment horizontal="left" vertical="center" shrinkToFit="1"/>
    </xf>
    <xf numFmtId="0" fontId="38" fillId="45" borderId="63" xfId="87" applyFont="1" applyFill="1" applyBorder="1" applyAlignment="1">
      <alignment horizontal="center" vertical="center" shrinkToFit="1"/>
    </xf>
    <xf numFmtId="0" fontId="32" fillId="38" borderId="0" xfId="85" applyBorder="1" applyAlignment="1">
      <alignment horizontal="left" vertical="center" shrinkToFit="1"/>
    </xf>
    <xf numFmtId="0" fontId="30" fillId="37" borderId="0" xfId="83">
      <alignment horizontal="left" vertical="center" shrinkToFit="1"/>
    </xf>
    <xf numFmtId="0" fontId="30" fillId="37" borderId="0" xfId="83" applyAlignment="1">
      <alignment horizontal="left" vertical="center" shrinkToFit="1"/>
    </xf>
    <xf numFmtId="179" fontId="27" fillId="0" borderId="0" xfId="81" applyNumberFormat="1" applyFont="1" applyAlignment="1">
      <alignment horizontal="center" vertical="center" shrinkToFit="1"/>
    </xf>
    <xf numFmtId="0" fontId="27" fillId="0" borderId="55" xfId="83" applyFont="1" applyFill="1" applyBorder="1">
      <alignment horizontal="left" vertical="center" shrinkToFit="1"/>
    </xf>
    <xf numFmtId="0" fontId="27" fillId="0" borderId="0" xfId="89" applyFont="1" applyBorder="1" applyAlignment="1">
      <alignment horizontal="left" vertical="center" shrinkToFit="1"/>
    </xf>
    <xf numFmtId="183" fontId="27" fillId="0" borderId="53" xfId="87" applyNumberFormat="1" applyFont="1" applyFill="1" applyBorder="1" applyAlignment="1">
      <alignment horizontal="center" vertical="center" shrinkToFit="1"/>
    </xf>
    <xf numFmtId="0" fontId="34" fillId="40" borderId="10" xfId="87" applyBorder="1" applyAlignment="1">
      <alignment horizontal="left" vertical="center" shrinkToFit="1"/>
    </xf>
    <xf numFmtId="184" fontId="34" fillId="40" borderId="11" xfId="87" applyNumberFormat="1" applyBorder="1" applyAlignment="1">
      <alignment horizontal="center" vertical="center" shrinkToFit="1"/>
    </xf>
    <xf numFmtId="0" fontId="34" fillId="40" borderId="12" xfId="87" applyBorder="1" applyAlignment="1">
      <alignment horizontal="center" vertical="center" shrinkToFit="1"/>
    </xf>
    <xf numFmtId="0" fontId="30" fillId="37" borderId="0" xfId="83" applyBorder="1">
      <alignment horizontal="left" vertical="center" shrinkToFit="1"/>
    </xf>
    <xf numFmtId="0" fontId="29" fillId="36" borderId="0" xfId="82" applyAlignment="1">
      <alignment horizontal="left" vertical="center" shrinkToFit="1"/>
    </xf>
    <xf numFmtId="185" fontId="27" fillId="0" borderId="53" xfId="80" applyNumberFormat="1" applyFont="1" applyBorder="1" applyAlignment="1">
      <alignment horizontal="center" vertical="center" shrinkToFit="1"/>
    </xf>
    <xf numFmtId="0" fontId="34" fillId="40" borderId="13" xfId="87" applyBorder="1" applyAlignment="1">
      <alignment horizontal="left" vertical="center" shrinkToFit="1"/>
    </xf>
    <xf numFmtId="184" fontId="34" fillId="40" borderId="26" xfId="87" applyNumberFormat="1" applyBorder="1" applyAlignment="1">
      <alignment horizontal="center" vertical="center" shrinkToFit="1"/>
    </xf>
    <xf numFmtId="0" fontId="34" fillId="40" borderId="43" xfId="87" applyBorder="1" applyAlignment="1">
      <alignment horizontal="center" vertical="center" shrinkToFit="1"/>
    </xf>
    <xf numFmtId="0" fontId="27" fillId="0" borderId="41" xfId="83" applyFont="1" applyFill="1" applyBorder="1">
      <alignment horizontal="left" vertical="center" shrinkToFit="1"/>
    </xf>
    <xf numFmtId="38" fontId="27" fillId="0" borderId="65" xfId="84" applyFont="1" applyBorder="1" applyAlignment="1">
      <alignment horizontal="center" vertical="center" shrinkToFit="1"/>
    </xf>
    <xf numFmtId="38" fontId="27" fillId="0" borderId="65" xfId="80" applyFont="1" applyBorder="1" applyAlignment="1">
      <alignment horizontal="center" vertical="center" shrinkToFit="1"/>
    </xf>
    <xf numFmtId="0" fontId="27" fillId="0" borderId="41" xfId="88" applyFont="1" applyFill="1" applyBorder="1">
      <alignment horizontal="left" vertical="center" shrinkToFit="1"/>
    </xf>
    <xf numFmtId="186" fontId="27" fillId="0" borderId="53" xfId="87" applyNumberFormat="1" applyFont="1" applyFill="1" applyBorder="1" applyAlignment="1">
      <alignment horizontal="center" vertical="center" shrinkToFit="1"/>
    </xf>
    <xf numFmtId="0" fontId="34" fillId="0" borderId="23" xfId="87" applyFill="1" applyBorder="1" applyAlignment="1">
      <alignment horizontal="left" vertical="center" shrinkToFit="1"/>
    </xf>
    <xf numFmtId="179" fontId="27" fillId="0" borderId="51" xfId="80" applyNumberFormat="1" applyFont="1" applyFill="1" applyBorder="1" applyAlignment="1">
      <alignment horizontal="center" vertical="center" shrinkToFit="1"/>
    </xf>
    <xf numFmtId="0" fontId="27" fillId="0" borderId="23" xfId="86" applyFont="1" applyFill="1" applyBorder="1">
      <alignment horizontal="left" vertical="center" shrinkToFit="1"/>
    </xf>
    <xf numFmtId="38" fontId="27" fillId="0" borderId="0" xfId="84" applyFont="1" applyFill="1" applyAlignment="1">
      <alignment horizontal="center" vertical="center" shrinkToFit="1"/>
    </xf>
    <xf numFmtId="38" fontId="27" fillId="0" borderId="51" xfId="80" applyFont="1" applyFill="1" applyBorder="1" applyAlignment="1">
      <alignment horizontal="center" vertical="center" shrinkToFit="1"/>
    </xf>
    <xf numFmtId="38" fontId="27" fillId="0" borderId="13" xfId="80" applyFont="1" applyBorder="1" applyAlignment="1">
      <alignment horizontal="center" vertical="center" shrinkToFit="1"/>
    </xf>
    <xf numFmtId="38" fontId="25" fillId="0" borderId="13" xfId="80" applyFont="1" applyBorder="1" applyAlignment="1">
      <alignment horizontal="center" vertical="center" shrinkToFit="1"/>
    </xf>
    <xf numFmtId="187" fontId="27" fillId="0" borderId="53" xfId="87" applyNumberFormat="1" applyFont="1" applyFill="1" applyBorder="1" applyAlignment="1">
      <alignment horizontal="center" vertical="center" shrinkToFit="1"/>
    </xf>
    <xf numFmtId="0" fontId="27" fillId="0" borderId="0" xfId="7" applyFont="1" applyFill="1" applyAlignment="1">
      <alignment horizontal="left" vertical="center" shrinkToFit="1"/>
    </xf>
    <xf numFmtId="0" fontId="32" fillId="38" borderId="0" xfId="85" applyBorder="1">
      <alignment horizontal="left" vertical="center" shrinkToFit="1"/>
    </xf>
    <xf numFmtId="3" fontId="25" fillId="0" borderId="35" xfId="80" applyNumberFormat="1" applyFont="1" applyBorder="1" applyAlignment="1">
      <alignment horizontal="left" vertical="center" shrinkToFit="1"/>
    </xf>
    <xf numFmtId="179" fontId="25" fillId="0" borderId="35" xfId="80" applyNumberFormat="1" applyFont="1" applyBorder="1" applyAlignment="1">
      <alignment horizontal="center" vertical="center" shrinkToFit="1"/>
    </xf>
    <xf numFmtId="182" fontId="25" fillId="0" borderId="35" xfId="80" applyNumberFormat="1" applyFont="1" applyBorder="1" applyAlignment="1">
      <alignment horizontal="center" vertical="center" shrinkToFit="1"/>
    </xf>
    <xf numFmtId="3" fontId="25" fillId="0" borderId="36" xfId="80" applyNumberFormat="1" applyFont="1" applyBorder="1" applyAlignment="1">
      <alignment horizontal="center" vertical="center" shrinkToFit="1"/>
    </xf>
    <xf numFmtId="188" fontId="27" fillId="0" borderId="53" xfId="87" applyNumberFormat="1" applyFont="1" applyFill="1" applyBorder="1" applyAlignment="1">
      <alignment horizontal="center" vertical="center" shrinkToFit="1"/>
    </xf>
    <xf numFmtId="38" fontId="34" fillId="40" borderId="15" xfId="80" applyFont="1" applyFill="1" applyBorder="1" applyAlignment="1">
      <alignment horizontal="center" vertical="center" shrinkToFit="1"/>
    </xf>
    <xf numFmtId="0" fontId="27" fillId="0" borderId="41" xfId="7" applyFont="1" applyFill="1" applyBorder="1" applyAlignment="1">
      <alignment horizontal="left" vertical="center" shrinkToFit="1"/>
    </xf>
    <xf numFmtId="189" fontId="42" fillId="0" borderId="38" xfId="80" applyNumberFormat="1" applyFont="1" applyBorder="1" applyAlignment="1">
      <alignment horizontal="center" vertical="center" shrinkToFit="1"/>
    </xf>
    <xf numFmtId="38" fontId="27" fillId="0" borderId="41" xfId="80" applyFont="1" applyBorder="1" applyAlignment="1">
      <alignment horizontal="center" vertical="center" shrinkToFit="1"/>
    </xf>
    <xf numFmtId="0" fontId="25" fillId="0" borderId="56" xfId="78" applyFont="1" applyBorder="1" applyAlignment="1">
      <alignment horizontal="center" vertical="center" shrinkToFit="1"/>
    </xf>
    <xf numFmtId="0" fontId="25" fillId="0" borderId="41" xfId="78" applyFont="1" applyBorder="1" applyAlignment="1">
      <alignment horizontal="center" vertical="center" shrinkToFit="1"/>
    </xf>
    <xf numFmtId="0" fontId="25" fillId="0" borderId="40" xfId="78" applyFont="1" applyBorder="1" applyAlignment="1">
      <alignment horizontal="center" vertical="center" shrinkToFit="1"/>
    </xf>
    <xf numFmtId="0" fontId="27" fillId="0" borderId="41" xfId="85" applyFont="1" applyFill="1" applyBorder="1" applyAlignment="1">
      <alignment horizontal="left" vertical="center" shrinkToFit="1"/>
    </xf>
    <xf numFmtId="38" fontId="27" fillId="0" borderId="41" xfId="84" applyFont="1" applyFill="1" applyBorder="1" applyAlignment="1">
      <alignment horizontal="center" vertical="center" shrinkToFit="1"/>
    </xf>
    <xf numFmtId="179" fontId="27" fillId="0" borderId="41" xfId="81" applyNumberFormat="1" applyFont="1" applyBorder="1" applyAlignment="1">
      <alignment horizontal="center" vertical="center" shrinkToFit="1"/>
    </xf>
    <xf numFmtId="0" fontId="27" fillId="0" borderId="56" xfId="88" applyFont="1" applyFill="1" applyBorder="1">
      <alignment horizontal="left" vertical="center" shrinkToFit="1"/>
    </xf>
    <xf numFmtId="179" fontId="27" fillId="0" borderId="51" xfId="81" applyNumberFormat="1" applyFont="1" applyBorder="1" applyAlignment="1">
      <alignment horizontal="center" vertical="center" shrinkToFit="1"/>
    </xf>
    <xf numFmtId="0" fontId="27" fillId="0" borderId="56" xfId="85" applyFont="1" applyFill="1" applyBorder="1">
      <alignment horizontal="left" vertical="center" shrinkToFit="1"/>
    </xf>
    <xf numFmtId="0" fontId="38" fillId="46" borderId="53" xfId="78" applyFont="1" applyFill="1" applyBorder="1" applyAlignment="1">
      <alignment horizontal="left" vertical="center" shrinkToFit="1"/>
    </xf>
    <xf numFmtId="38" fontId="38" fillId="46" borderId="0" xfId="79" applyFont="1" applyFill="1" applyBorder="1" applyAlignment="1">
      <alignment horizontal="left" vertical="center" shrinkToFit="1"/>
    </xf>
    <xf numFmtId="0" fontId="38" fillId="46" borderId="32" xfId="78" applyFont="1" applyFill="1" applyBorder="1" applyAlignment="1">
      <alignment horizontal="left" vertical="center" shrinkToFit="1"/>
    </xf>
    <xf numFmtId="0" fontId="38" fillId="45" borderId="30" xfId="87" applyFont="1" applyFill="1" applyBorder="1" applyAlignment="1">
      <alignment horizontal="center" vertical="center" shrinkToFit="1"/>
    </xf>
    <xf numFmtId="181" fontId="25" fillId="47" borderId="53" xfId="80" applyNumberFormat="1" applyFont="1" applyFill="1" applyBorder="1" applyAlignment="1">
      <alignment horizontal="center" vertical="center" shrinkToFit="1"/>
    </xf>
    <xf numFmtId="177" fontId="25" fillId="0" borderId="54" xfId="80" applyNumberFormat="1" applyFont="1" applyBorder="1" applyAlignment="1">
      <alignment horizontal="center" vertical="center" shrinkToFit="1"/>
    </xf>
    <xf numFmtId="0" fontId="34" fillId="40" borderId="0" xfId="87" applyBorder="1" applyAlignment="1">
      <alignment horizontal="left" vertical="center" shrinkToFit="1"/>
    </xf>
    <xf numFmtId="0" fontId="27" fillId="0" borderId="0" xfId="7" applyFont="1" applyFill="1" applyBorder="1" applyAlignment="1">
      <alignment horizontal="left" vertical="center" shrinkToFit="1"/>
    </xf>
    <xf numFmtId="177" fontId="27" fillId="0" borderId="54" xfId="80" applyNumberFormat="1" applyFont="1" applyBorder="1" applyAlignment="1">
      <alignment horizontal="center" vertical="center" shrinkToFit="1"/>
    </xf>
    <xf numFmtId="177" fontId="27" fillId="0" borderId="54" xfId="84" applyNumberFormat="1" applyFont="1" applyBorder="1" applyAlignment="1">
      <alignment horizontal="center" vertical="center" shrinkToFit="1"/>
    </xf>
    <xf numFmtId="181" fontId="25" fillId="0" borderId="53" xfId="80" applyNumberFormat="1" applyFont="1" applyBorder="1" applyAlignment="1">
      <alignment horizontal="center" vertical="center" shrinkToFit="1"/>
    </xf>
    <xf numFmtId="183" fontId="27" fillId="0" borderId="68" xfId="87" applyNumberFormat="1" applyFont="1" applyFill="1" applyBorder="1" applyAlignment="1">
      <alignment horizontal="center" vertical="center" shrinkToFit="1"/>
    </xf>
    <xf numFmtId="0" fontId="32" fillId="38" borderId="0" xfId="85" applyAlignment="1">
      <alignment horizontal="left" vertical="center" shrinkToFit="1"/>
    </xf>
    <xf numFmtId="0" fontId="35" fillId="0" borderId="0" xfId="88" applyFill="1" applyBorder="1">
      <alignment horizontal="left" vertical="center" shrinkToFit="1"/>
    </xf>
    <xf numFmtId="179" fontId="27" fillId="0" borderId="0" xfId="90" applyNumberFormat="1" applyFont="1" applyBorder="1" applyAlignment="1">
      <alignment horizontal="center" vertical="center" shrinkToFit="1"/>
    </xf>
    <xf numFmtId="0" fontId="34" fillId="40" borderId="15" xfId="87" applyBorder="1" applyAlignment="1">
      <alignment horizontal="center" vertical="center" shrinkToFit="1"/>
    </xf>
    <xf numFmtId="181" fontId="27" fillId="0" borderId="53" xfId="80" applyNumberFormat="1" applyFont="1" applyBorder="1" applyAlignment="1">
      <alignment horizontal="center" vertical="center" shrinkToFit="1"/>
    </xf>
    <xf numFmtId="38" fontId="34" fillId="40" borderId="43" xfId="80" applyFont="1" applyFill="1" applyBorder="1" applyAlignment="1">
      <alignment horizontal="center" vertical="center" shrinkToFit="1"/>
    </xf>
    <xf numFmtId="0" fontId="27" fillId="0" borderId="0" xfId="88" applyFont="1" applyFill="1" applyBorder="1">
      <alignment horizontal="left" vertical="center" shrinkToFit="1"/>
    </xf>
    <xf numFmtId="0" fontId="27" fillId="48" borderId="53" xfId="81" applyFont="1" applyFill="1" applyBorder="1" applyAlignment="1">
      <alignment horizontal="left" vertical="center" shrinkToFit="1"/>
    </xf>
    <xf numFmtId="181" fontId="27" fillId="48" borderId="53" xfId="80" applyNumberFormat="1" applyFont="1" applyFill="1" applyBorder="1" applyAlignment="1">
      <alignment horizontal="center" vertical="center" shrinkToFit="1"/>
    </xf>
    <xf numFmtId="38" fontId="27" fillId="48" borderId="54" xfId="80" applyFont="1" applyFill="1" applyBorder="1" applyAlignment="1">
      <alignment horizontal="center" vertical="center" shrinkToFit="1"/>
    </xf>
    <xf numFmtId="181" fontId="25" fillId="48" borderId="53" xfId="80" applyNumberFormat="1" applyFont="1" applyFill="1" applyBorder="1" applyAlignment="1">
      <alignment horizontal="center" vertical="center" shrinkToFit="1"/>
    </xf>
    <xf numFmtId="38" fontId="25" fillId="48" borderId="54" xfId="80" applyFont="1" applyFill="1" applyBorder="1" applyAlignment="1">
      <alignment horizontal="center" vertical="center" shrinkToFit="1"/>
    </xf>
    <xf numFmtId="0" fontId="38" fillId="45" borderId="69" xfId="87" applyFont="1" applyFill="1" applyBorder="1" applyAlignment="1">
      <alignment horizontal="center" vertical="center" shrinkToFit="1"/>
    </xf>
    <xf numFmtId="0" fontId="25" fillId="49" borderId="53" xfId="81" applyFont="1" applyFill="1" applyBorder="1" applyAlignment="1">
      <alignment horizontal="left" vertical="center" shrinkToFit="1"/>
    </xf>
    <xf numFmtId="181" fontId="25" fillId="49" borderId="53" xfId="80" applyNumberFormat="1" applyFont="1" applyFill="1" applyBorder="1" applyAlignment="1">
      <alignment horizontal="center" vertical="center" shrinkToFit="1"/>
    </xf>
    <xf numFmtId="38" fontId="25" fillId="49" borderId="54" xfId="80" applyFont="1" applyFill="1" applyBorder="1" applyAlignment="1">
      <alignment horizontal="center" vertical="center" shrinkToFit="1"/>
    </xf>
    <xf numFmtId="38" fontId="25" fillId="0" borderId="54" xfId="80" applyFont="1" applyBorder="1" applyAlignment="1">
      <alignment horizontal="center" vertical="center" shrinkToFit="1"/>
    </xf>
    <xf numFmtId="181" fontId="27" fillId="0" borderId="45" xfId="84" applyNumberFormat="1" applyFont="1" applyBorder="1" applyAlignment="1">
      <alignment horizontal="center" vertical="center" shrinkToFit="1"/>
    </xf>
    <xf numFmtId="38" fontId="27" fillId="0" borderId="54" xfId="84" applyFont="1" applyBorder="1" applyAlignment="1">
      <alignment horizontal="center" vertical="center" shrinkToFit="1"/>
    </xf>
    <xf numFmtId="181" fontId="27" fillId="0" borderId="45" xfId="80" applyNumberFormat="1" applyFont="1" applyBorder="1" applyAlignment="1">
      <alignment horizontal="center" vertical="center" shrinkToFit="1"/>
    </xf>
    <xf numFmtId="38" fontId="27" fillId="0" borderId="54" xfId="80" applyFont="1" applyBorder="1" applyAlignment="1">
      <alignment horizontal="center" vertical="center" shrinkToFit="1"/>
    </xf>
    <xf numFmtId="0" fontId="43" fillId="0" borderId="0" xfId="87" applyFont="1" applyFill="1" applyAlignment="1">
      <alignment horizontal="left" vertical="center" shrinkToFit="1"/>
    </xf>
    <xf numFmtId="0" fontId="43" fillId="0" borderId="0" xfId="7" applyFont="1" applyFill="1" applyAlignment="1">
      <alignment horizontal="left" vertical="center" shrinkToFit="1"/>
    </xf>
    <xf numFmtId="38" fontId="27" fillId="0" borderId="0" xfId="80" applyFont="1" applyAlignment="1">
      <alignment horizontal="center" vertical="center" shrinkToFit="1"/>
    </xf>
    <xf numFmtId="0" fontId="25" fillId="35" borderId="53" xfId="81" applyFont="1" applyFill="1" applyBorder="1" applyAlignment="1">
      <alignment horizontal="left" vertical="center" shrinkToFit="1"/>
    </xf>
    <xf numFmtId="190" fontId="25" fillId="35" borderId="53" xfId="91" applyNumberFormat="1" applyFont="1" applyFill="1" applyBorder="1" applyAlignment="1">
      <alignment horizontal="center" vertical="center" shrinkToFit="1"/>
    </xf>
    <xf numFmtId="177" fontId="25" fillId="35" borderId="54" xfId="80" applyNumberFormat="1" applyFont="1" applyFill="1" applyBorder="1" applyAlignment="1">
      <alignment horizontal="center" vertical="center" shrinkToFit="1"/>
    </xf>
    <xf numFmtId="38" fontId="25" fillId="35" borderId="54" xfId="80" applyFont="1" applyFill="1" applyBorder="1" applyAlignment="1">
      <alignment horizontal="center" vertical="center" shrinkToFit="1"/>
    </xf>
    <xf numFmtId="191" fontId="25" fillId="0" borderId="53" xfId="80" applyNumberFormat="1" applyFont="1" applyBorder="1" applyAlignment="1">
      <alignment horizontal="center" vertical="center" shrinkToFit="1"/>
    </xf>
    <xf numFmtId="191" fontId="25" fillId="0" borderId="53" xfId="84" applyNumberFormat="1" applyFont="1" applyBorder="1" applyAlignment="1">
      <alignment horizontal="center" vertical="center" shrinkToFit="1"/>
    </xf>
    <xf numFmtId="0" fontId="34" fillId="40" borderId="30" xfId="87" applyBorder="1" applyAlignment="1">
      <alignment horizontal="left" vertical="center" shrinkToFit="1"/>
    </xf>
    <xf numFmtId="0" fontId="30" fillId="37" borderId="53" xfId="83" applyBorder="1">
      <alignment horizontal="left" vertical="center" shrinkToFit="1"/>
    </xf>
    <xf numFmtId="0" fontId="40" fillId="0" borderId="0" xfId="87" applyFont="1" applyFill="1" applyBorder="1" applyAlignment="1">
      <alignment horizontal="left" vertical="center" shrinkToFit="1"/>
    </xf>
    <xf numFmtId="0" fontId="40" fillId="0" borderId="0" xfId="87" applyFont="1" applyFill="1" applyAlignment="1">
      <alignment horizontal="left" vertical="center" shrinkToFit="1"/>
    </xf>
    <xf numFmtId="0" fontId="44" fillId="36" borderId="53" xfId="82" applyFont="1" applyBorder="1">
      <alignment horizontal="left" vertical="center" shrinkToFit="1"/>
    </xf>
    <xf numFmtId="9" fontId="27" fillId="0" borderId="45" xfId="92" applyFont="1" applyBorder="1" applyAlignment="1">
      <alignment horizontal="center" vertical="center" shrinkToFit="1"/>
    </xf>
    <xf numFmtId="9" fontId="25" fillId="0" borderId="54" xfId="92" applyFont="1" applyBorder="1" applyAlignment="1">
      <alignment horizontal="center" vertical="center" shrinkToFit="1"/>
    </xf>
    <xf numFmtId="0" fontId="25" fillId="0" borderId="0" xfId="81" applyFont="1" applyAlignment="1">
      <alignment horizontal="left" vertical="center" shrinkToFit="1"/>
    </xf>
    <xf numFmtId="179" fontId="25" fillId="0" borderId="0" xfId="81" applyNumberFormat="1" applyFont="1" applyAlignment="1">
      <alignment horizontal="center" vertical="center" shrinkToFit="1"/>
    </xf>
    <xf numFmtId="9" fontId="27" fillId="0" borderId="54" xfId="92" applyFont="1" applyBorder="1" applyAlignment="1">
      <alignment horizontal="center" vertical="center" shrinkToFit="1"/>
    </xf>
    <xf numFmtId="9" fontId="27" fillId="0" borderId="54" xfId="93" applyFont="1" applyBorder="1" applyAlignment="1">
      <alignment horizontal="center" vertical="center" shrinkToFit="1"/>
    </xf>
    <xf numFmtId="192" fontId="25" fillId="0" borderId="53" xfId="92" applyNumberFormat="1" applyFont="1" applyBorder="1" applyAlignment="1">
      <alignment horizontal="center" vertical="center" shrinkToFit="1"/>
    </xf>
    <xf numFmtId="0" fontId="32" fillId="38" borderId="33" xfId="85" applyBorder="1">
      <alignment horizontal="left" vertical="center" shrinkToFit="1"/>
    </xf>
    <xf numFmtId="182" fontId="25" fillId="0" borderId="0" xfId="80" applyNumberFormat="1" applyFont="1" applyAlignment="1">
      <alignment horizontal="center" vertical="center" shrinkToFit="1"/>
    </xf>
    <xf numFmtId="191" fontId="27" fillId="0" borderId="53" xfId="80" applyNumberFormat="1" applyFont="1" applyBorder="1" applyAlignment="1">
      <alignment horizontal="center" vertical="center" shrinkToFit="1"/>
    </xf>
    <xf numFmtId="191" fontId="27" fillId="0" borderId="45" xfId="84" applyNumberFormat="1" applyFont="1" applyBorder="1" applyAlignment="1">
      <alignment horizontal="center" vertical="center" shrinkToFit="1"/>
    </xf>
    <xf numFmtId="0" fontId="27" fillId="0" borderId="55" xfId="88" applyFont="1" applyFill="1" applyBorder="1">
      <alignment horizontal="left" vertical="center" shrinkToFit="1"/>
    </xf>
    <xf numFmtId="191" fontId="27" fillId="0" borderId="45" xfId="80" applyNumberFormat="1" applyFont="1" applyBorder="1" applyAlignment="1">
      <alignment horizontal="center" vertical="center" shrinkToFit="1"/>
    </xf>
    <xf numFmtId="0" fontId="40" fillId="0" borderId="0" xfId="81" applyFont="1" applyAlignment="1">
      <alignment horizontal="center" vertical="center" shrinkToFit="1"/>
    </xf>
    <xf numFmtId="0" fontId="40" fillId="0" borderId="0" xfId="7" applyFont="1" applyFill="1" applyAlignment="1">
      <alignment horizontal="left" vertical="center" shrinkToFit="1"/>
    </xf>
    <xf numFmtId="182" fontId="25" fillId="0" borderId="0" xfId="79" applyNumberFormat="1" applyFont="1" applyBorder="1" applyAlignment="1">
      <alignment horizontal="center" vertical="center" shrinkToFit="1"/>
    </xf>
    <xf numFmtId="0" fontId="40" fillId="0" borderId="0" xfId="81" applyFont="1" applyAlignment="1">
      <alignment horizontal="left" vertical="center" shrinkToFit="1"/>
    </xf>
    <xf numFmtId="3" fontId="34" fillId="40" borderId="13" xfId="87" applyNumberFormat="1" applyBorder="1" applyAlignment="1">
      <alignment horizontal="left" vertical="center" shrinkToFit="1"/>
    </xf>
    <xf numFmtId="3" fontId="34" fillId="40" borderId="15" xfId="87" applyNumberFormat="1" applyBorder="1" applyAlignment="1">
      <alignment horizontal="center" vertical="center" shrinkToFit="1"/>
    </xf>
    <xf numFmtId="0" fontId="34" fillId="40" borderId="65" xfId="87" applyBorder="1" applyAlignment="1">
      <alignment horizontal="left" vertical="center" shrinkToFit="1"/>
    </xf>
    <xf numFmtId="191" fontId="27" fillId="0" borderId="53" xfId="84" applyNumberFormat="1" applyFont="1" applyBorder="1" applyAlignment="1">
      <alignment horizontal="center" vertical="center" shrinkToFit="1"/>
    </xf>
    <xf numFmtId="182" fontId="41" fillId="0" borderId="27" xfId="80" applyNumberFormat="1" applyFont="1" applyBorder="1" applyAlignment="1">
      <alignment horizontal="center" vertical="center" shrinkToFit="1"/>
    </xf>
    <xf numFmtId="182" fontId="41" fillId="0" borderId="34" xfId="80" applyNumberFormat="1" applyFont="1" applyBorder="1" applyAlignment="1">
      <alignment horizontal="center" vertical="center" shrinkToFit="1"/>
    </xf>
    <xf numFmtId="182" fontId="42" fillId="0" borderId="34" xfId="80" applyNumberFormat="1" applyFont="1" applyBorder="1" applyAlignment="1">
      <alignment horizontal="center" vertical="center" shrinkToFit="1"/>
    </xf>
    <xf numFmtId="182" fontId="25" fillId="0" borderId="28" xfId="80" applyNumberFormat="1" applyFont="1" applyBorder="1" applyAlignment="1">
      <alignment horizontal="left" vertical="center" shrinkToFit="1"/>
    </xf>
    <xf numFmtId="193" fontId="25" fillId="0" borderId="28" xfId="80" applyNumberFormat="1" applyFont="1" applyBorder="1" applyAlignment="1">
      <alignment horizontal="center" vertical="center" shrinkToFit="1"/>
    </xf>
    <xf numFmtId="182" fontId="25" fillId="0" borderId="29" xfId="80" applyNumberFormat="1" applyFont="1" applyBorder="1" applyAlignment="1">
      <alignment horizontal="center" vertical="center" shrinkToFit="1"/>
    </xf>
    <xf numFmtId="182" fontId="27" fillId="0" borderId="28" xfId="80" applyNumberFormat="1" applyFont="1" applyBorder="1" applyAlignment="1">
      <alignment horizontal="left" vertical="center" shrinkToFit="1"/>
    </xf>
    <xf numFmtId="182" fontId="27" fillId="0" borderId="29" xfId="80" applyNumberFormat="1" applyFont="1" applyBorder="1" applyAlignment="1">
      <alignment horizontal="center" vertical="center" shrinkToFit="1"/>
    </xf>
    <xf numFmtId="182" fontId="42" fillId="0" borderId="27" xfId="80" applyNumberFormat="1" applyFont="1" applyBorder="1" applyAlignment="1">
      <alignment horizontal="center" vertical="center" shrinkToFit="1"/>
    </xf>
    <xf numFmtId="182" fontId="42" fillId="0" borderId="27" xfId="84" applyNumberFormat="1" applyFont="1" applyBorder="1" applyAlignment="1">
      <alignment horizontal="center" vertical="center" shrinkToFit="1"/>
    </xf>
    <xf numFmtId="182" fontId="27" fillId="0" borderId="28" xfId="84" applyNumberFormat="1" applyFont="1" applyBorder="1" applyAlignment="1">
      <alignment horizontal="left" vertical="center" shrinkToFit="1"/>
    </xf>
    <xf numFmtId="182" fontId="27" fillId="0" borderId="28" xfId="84" applyNumberFormat="1" applyFont="1" applyBorder="1" applyAlignment="1">
      <alignment horizontal="center" vertical="center" shrinkToFit="1"/>
    </xf>
    <xf numFmtId="182" fontId="41" fillId="0" borderId="37" xfId="80" applyNumberFormat="1" applyFont="1" applyBorder="1" applyAlignment="1">
      <alignment horizontal="center" vertical="center" shrinkToFit="1"/>
    </xf>
    <xf numFmtId="182" fontId="41" fillId="0" borderId="0" xfId="80" applyNumberFormat="1" applyFont="1" applyBorder="1" applyAlignment="1">
      <alignment horizontal="center" vertical="center" shrinkToFit="1"/>
    </xf>
    <xf numFmtId="182" fontId="25" fillId="0" borderId="0" xfId="79" applyNumberFormat="1" applyFont="1" applyAlignment="1">
      <alignment horizontal="right" vertical="center" shrinkToFit="1"/>
    </xf>
    <xf numFmtId="182" fontId="41" fillId="0" borderId="0" xfId="79" applyNumberFormat="1" applyFont="1" applyAlignment="1">
      <alignment horizontal="center" vertical="center" shrinkToFit="1"/>
    </xf>
    <xf numFmtId="182" fontId="41" fillId="0" borderId="0" xfId="79" applyNumberFormat="1" applyFont="1" applyAlignment="1">
      <alignment horizontal="left" vertical="center" shrinkToFit="1"/>
    </xf>
    <xf numFmtId="38" fontId="45" fillId="0" borderId="0" xfId="80" applyFont="1" applyAlignment="1">
      <alignment horizontal="center" vertical="center" shrinkToFit="1"/>
    </xf>
    <xf numFmtId="182" fontId="41" fillId="0" borderId="33" xfId="80" applyNumberFormat="1" applyFont="1" applyBorder="1" applyAlignment="1">
      <alignment horizontal="center" vertical="center" shrinkToFit="1"/>
    </xf>
    <xf numFmtId="182" fontId="41" fillId="0" borderId="60" xfId="80" applyNumberFormat="1" applyFont="1" applyBorder="1" applyAlignment="1">
      <alignment horizontal="center" vertical="center" shrinkToFit="1"/>
    </xf>
    <xf numFmtId="182" fontId="25" fillId="0" borderId="35" xfId="80" applyNumberFormat="1" applyFont="1" applyBorder="1" applyAlignment="1">
      <alignment horizontal="left" vertical="center" shrinkToFit="1"/>
    </xf>
    <xf numFmtId="182" fontId="25" fillId="0" borderId="36" xfId="80" applyNumberFormat="1" applyFont="1" applyBorder="1" applyAlignment="1">
      <alignment horizontal="center" vertical="center" shrinkToFit="1"/>
    </xf>
    <xf numFmtId="182" fontId="41" fillId="0" borderId="60" xfId="80" applyNumberFormat="1" applyFont="1" applyFill="1" applyBorder="1" applyAlignment="1">
      <alignment horizontal="center" vertical="center" shrinkToFit="1"/>
    </xf>
    <xf numFmtId="182" fontId="27" fillId="0" borderId="35" xfId="80" applyNumberFormat="1" applyFont="1" applyBorder="1" applyAlignment="1">
      <alignment horizontal="left" vertical="center" shrinkToFit="1"/>
    </xf>
    <xf numFmtId="182" fontId="27" fillId="0" borderId="35" xfId="80" applyNumberFormat="1" applyFont="1" applyBorder="1" applyAlignment="1">
      <alignment horizontal="center" vertical="center" shrinkToFit="1"/>
    </xf>
    <xf numFmtId="182" fontId="27" fillId="0" borderId="36" xfId="80" applyNumberFormat="1" applyFont="1" applyBorder="1" applyAlignment="1">
      <alignment horizontal="center" vertical="center" shrinkToFit="1"/>
    </xf>
    <xf numFmtId="182" fontId="42" fillId="0" borderId="33" xfId="80" applyNumberFormat="1" applyFont="1" applyBorder="1" applyAlignment="1">
      <alignment horizontal="center" vertical="center" shrinkToFit="1"/>
    </xf>
    <xf numFmtId="182" fontId="42" fillId="0" borderId="60" xfId="80" applyNumberFormat="1" applyFont="1" applyBorder="1" applyAlignment="1">
      <alignment horizontal="center" vertical="center" shrinkToFit="1"/>
    </xf>
    <xf numFmtId="182" fontId="42" fillId="0" borderId="33" xfId="84" applyNumberFormat="1" applyFont="1" applyBorder="1" applyAlignment="1">
      <alignment horizontal="center" vertical="center" shrinkToFit="1"/>
    </xf>
    <xf numFmtId="182" fontId="42" fillId="0" borderId="60" xfId="84" applyNumberFormat="1" applyFont="1" applyBorder="1" applyAlignment="1">
      <alignment horizontal="center" vertical="center" shrinkToFit="1"/>
    </xf>
    <xf numFmtId="182" fontId="27" fillId="0" borderId="35" xfId="84" applyNumberFormat="1" applyFont="1" applyBorder="1" applyAlignment="1">
      <alignment horizontal="left" vertical="center" shrinkToFit="1"/>
    </xf>
    <xf numFmtId="182" fontId="27" fillId="0" borderId="35" xfId="84" applyNumberFormat="1" applyFont="1" applyBorder="1" applyAlignment="1">
      <alignment horizontal="center" vertical="center" shrinkToFit="1"/>
    </xf>
    <xf numFmtId="182" fontId="41" fillId="0" borderId="58" xfId="80" applyNumberFormat="1" applyFont="1" applyBorder="1" applyAlignment="1">
      <alignment horizontal="center" vertical="center" shrinkToFit="1"/>
    </xf>
    <xf numFmtId="38" fontId="45" fillId="0" borderId="0" xfId="79" applyFont="1" applyBorder="1" applyAlignment="1">
      <alignment horizontal="center" vertical="center" shrinkToFit="1"/>
    </xf>
    <xf numFmtId="182" fontId="25" fillId="0" borderId="0" xfId="79" applyNumberFormat="1" applyFont="1" applyAlignment="1">
      <alignment horizontal="center" vertical="center" shrinkToFit="1"/>
    </xf>
    <xf numFmtId="182" fontId="25" fillId="0" borderId="0" xfId="80" applyNumberFormat="1" applyFont="1" applyBorder="1" applyAlignment="1">
      <alignment horizontal="left" vertical="center" shrinkToFit="1"/>
    </xf>
    <xf numFmtId="182" fontId="41" fillId="0" borderId="0" xfId="80" applyNumberFormat="1" applyFont="1" applyFill="1" applyBorder="1" applyAlignment="1">
      <alignment horizontal="center" vertical="center" shrinkToFit="1"/>
    </xf>
    <xf numFmtId="182" fontId="27" fillId="0" borderId="0" xfId="80" applyNumberFormat="1" applyFont="1" applyBorder="1" applyAlignment="1">
      <alignment horizontal="left" vertical="center" shrinkToFit="1"/>
    </xf>
    <xf numFmtId="182" fontId="27" fillId="0" borderId="0" xfId="80" applyNumberFormat="1" applyFont="1" applyBorder="1" applyAlignment="1">
      <alignment horizontal="center" vertical="center" shrinkToFit="1"/>
    </xf>
    <xf numFmtId="182" fontId="42" fillId="0" borderId="0" xfId="80" applyNumberFormat="1" applyFont="1" applyBorder="1" applyAlignment="1">
      <alignment horizontal="center" vertical="center" shrinkToFit="1"/>
    </xf>
    <xf numFmtId="182" fontId="42" fillId="0" borderId="0" xfId="84" applyNumberFormat="1" applyFont="1" applyBorder="1" applyAlignment="1">
      <alignment horizontal="center" vertical="center" shrinkToFit="1"/>
    </xf>
    <xf numFmtId="182" fontId="27" fillId="0" borderId="0" xfId="84" applyNumberFormat="1" applyFont="1" applyBorder="1" applyAlignment="1">
      <alignment horizontal="left" vertical="center" shrinkToFit="1"/>
    </xf>
    <xf numFmtId="182" fontId="27" fillId="0" borderId="0" xfId="84" applyNumberFormat="1" applyFont="1" applyBorder="1" applyAlignment="1">
      <alignment horizontal="center" vertical="center" shrinkToFit="1"/>
    </xf>
    <xf numFmtId="182" fontId="41" fillId="0" borderId="0" xfId="80" applyNumberFormat="1" applyFont="1" applyAlignment="1">
      <alignment horizontal="center" vertical="center" shrinkToFit="1"/>
    </xf>
    <xf numFmtId="182" fontId="38" fillId="0" borderId="0" xfId="80" applyNumberFormat="1" applyFont="1" applyAlignment="1">
      <alignment horizontal="left" vertical="center" shrinkToFit="1"/>
    </xf>
    <xf numFmtId="182" fontId="25" fillId="0" borderId="0" xfId="80" applyNumberFormat="1" applyFont="1" applyAlignment="1">
      <alignment horizontal="left" vertical="center" shrinkToFit="1"/>
    </xf>
    <xf numFmtId="182" fontId="27" fillId="0" borderId="0" xfId="80" applyNumberFormat="1" applyFont="1" applyAlignment="1">
      <alignment horizontal="left" vertical="center" shrinkToFit="1"/>
    </xf>
    <xf numFmtId="182" fontId="27" fillId="0" borderId="0" xfId="80" applyNumberFormat="1" applyFont="1" applyAlignment="1">
      <alignment horizontal="center" vertical="center" shrinkToFit="1"/>
    </xf>
    <xf numFmtId="182" fontId="42" fillId="0" borderId="0" xfId="80" applyNumberFormat="1" applyFont="1" applyAlignment="1">
      <alignment horizontal="center" vertical="center" shrinkToFit="1"/>
    </xf>
    <xf numFmtId="182" fontId="42" fillId="0" borderId="0" xfId="84" applyNumberFormat="1" applyFont="1" applyAlignment="1">
      <alignment horizontal="center" vertical="center" shrinkToFit="1"/>
    </xf>
    <xf numFmtId="182" fontId="27" fillId="0" borderId="0" xfId="84" applyNumberFormat="1" applyFont="1" applyAlignment="1">
      <alignment horizontal="left" vertical="center" shrinkToFit="1"/>
    </xf>
    <xf numFmtId="182" fontId="27" fillId="0" borderId="0" xfId="84" applyNumberFormat="1" applyFont="1" applyAlignment="1">
      <alignment horizontal="center" vertical="center" shrinkToFit="1"/>
    </xf>
    <xf numFmtId="0" fontId="34" fillId="40" borderId="16" xfId="87" applyBorder="1" applyAlignment="1">
      <alignment horizontal="left" vertical="center" shrinkToFit="1"/>
    </xf>
    <xf numFmtId="184" fontId="34" fillId="40" borderId="60" xfId="87" applyNumberFormat="1" applyBorder="1" applyAlignment="1">
      <alignment horizontal="center" vertical="center" shrinkToFit="1"/>
    </xf>
    <xf numFmtId="0" fontId="34" fillId="40" borderId="18" xfId="87" applyBorder="1" applyAlignment="1">
      <alignment horizontal="center" vertical="center" shrinkToFit="1"/>
    </xf>
    <xf numFmtId="0" fontId="45" fillId="0" borderId="0" xfId="81" applyFont="1" applyAlignment="1">
      <alignment horizontal="center" vertical="center" shrinkToFit="1"/>
    </xf>
    <xf numFmtId="182" fontId="45" fillId="0" borderId="0" xfId="80" applyNumberFormat="1" applyFont="1" applyAlignment="1">
      <alignment horizontal="center" vertical="center" shrinkToFit="1"/>
    </xf>
    <xf numFmtId="182" fontId="46" fillId="0" borderId="0" xfId="80" applyNumberFormat="1" applyFont="1" applyAlignment="1">
      <alignment horizontal="center" vertical="center" shrinkToFit="1"/>
    </xf>
    <xf numFmtId="182" fontId="46" fillId="0" borderId="0" xfId="84" applyNumberFormat="1" applyFont="1" applyAlignment="1">
      <alignment horizontal="center" vertical="center" shrinkToFit="1"/>
    </xf>
    <xf numFmtId="182" fontId="45" fillId="0" borderId="0" xfId="84" applyNumberFormat="1" applyFont="1" applyAlignment="1">
      <alignment horizontal="center" vertical="center" shrinkToFit="1"/>
    </xf>
    <xf numFmtId="0" fontId="45" fillId="0" borderId="0" xfId="78" applyFont="1" applyAlignment="1">
      <alignment horizontal="center" vertical="center" shrinkToFit="1"/>
    </xf>
    <xf numFmtId="38" fontId="45" fillId="0" borderId="0" xfId="79" applyFont="1" applyAlignment="1">
      <alignment horizontal="center" vertical="center" shrinkToFit="1"/>
    </xf>
    <xf numFmtId="177" fontId="45" fillId="0" borderId="0" xfId="79" applyNumberFormat="1" applyFont="1" applyAlignment="1">
      <alignment horizontal="center" vertical="center" shrinkToFit="1"/>
    </xf>
    <xf numFmtId="0" fontId="45" fillId="0" borderId="0" xfId="78" applyFont="1" applyAlignment="1">
      <alignment horizontal="left" vertical="center" shrinkToFit="1"/>
    </xf>
    <xf numFmtId="0" fontId="38" fillId="46" borderId="33" xfId="78" applyFont="1" applyFill="1" applyBorder="1" applyAlignment="1">
      <alignment horizontal="left" vertical="center" shrinkToFit="1"/>
    </xf>
    <xf numFmtId="38" fontId="38" fillId="46" borderId="35" xfId="79" applyFont="1" applyFill="1" applyBorder="1" applyAlignment="1">
      <alignment horizontal="left" vertical="center" shrinkToFit="1"/>
    </xf>
    <xf numFmtId="0" fontId="38" fillId="46" borderId="36" xfId="78" applyFont="1" applyFill="1" applyBorder="1" applyAlignment="1">
      <alignment horizontal="left" vertical="center" shrinkToFit="1"/>
    </xf>
    <xf numFmtId="182" fontId="47" fillId="0" borderId="0" xfId="80" applyNumberFormat="1" applyFont="1" applyBorder="1" applyAlignment="1">
      <alignment horizontal="left" vertical="center" shrinkToFit="1"/>
    </xf>
    <xf numFmtId="182" fontId="45" fillId="0" borderId="0" xfId="79" applyNumberFormat="1" applyFont="1" applyAlignment="1">
      <alignment horizontal="center" vertical="center" shrinkToFit="1"/>
    </xf>
    <xf numFmtId="182" fontId="46" fillId="0" borderId="0" xfId="79" applyNumberFormat="1" applyFont="1" applyAlignment="1">
      <alignment horizontal="center" vertical="center" shrinkToFit="1"/>
    </xf>
    <xf numFmtId="182" fontId="47" fillId="0" borderId="0" xfId="80" applyNumberFormat="1" applyFont="1" applyBorder="1" applyAlignment="1">
      <alignment horizontal="center" vertical="center" shrinkToFit="1"/>
    </xf>
    <xf numFmtId="184" fontId="34" fillId="40" borderId="17" xfId="87" applyNumberFormat="1" applyBorder="1" applyAlignment="1">
      <alignment horizontal="center" vertical="center" shrinkToFit="1"/>
    </xf>
    <xf numFmtId="0" fontId="48" fillId="40" borderId="65" xfId="87" applyFont="1" applyBorder="1" applyAlignment="1">
      <alignment horizontal="left" vertical="center" shrinkToFit="1"/>
    </xf>
    <xf numFmtId="38" fontId="49" fillId="0" borderId="0" xfId="80" applyFont="1" applyAlignment="1">
      <alignment horizontal="left" vertical="center" shrinkToFit="1"/>
    </xf>
    <xf numFmtId="38" fontId="49" fillId="0" borderId="0" xfId="80" applyFont="1" applyAlignment="1">
      <alignment horizontal="center" vertical="center" shrinkToFit="1"/>
    </xf>
    <xf numFmtId="0" fontId="48" fillId="40" borderId="13" xfId="87" applyFont="1" applyBorder="1" applyAlignment="1">
      <alignment horizontal="left" vertical="center" shrinkToFit="1"/>
    </xf>
    <xf numFmtId="0" fontId="45" fillId="0" borderId="0" xfId="81" applyFont="1" applyAlignment="1">
      <alignment horizontal="left" vertical="center" shrinkToFit="1"/>
    </xf>
    <xf numFmtId="0" fontId="48" fillId="40" borderId="16" xfId="87" applyFont="1" applyBorder="1" applyAlignment="1">
      <alignment horizontal="left" vertical="center" shrinkToFit="1"/>
    </xf>
    <xf numFmtId="0" fontId="50" fillId="0" borderId="0" xfId="81" applyFont="1" applyAlignment="1">
      <alignment horizontal="left" vertical="center" shrinkToFit="1"/>
    </xf>
    <xf numFmtId="14" fontId="50" fillId="0" borderId="0" xfId="81" applyNumberFormat="1" applyFont="1" applyAlignment="1">
      <alignment horizontal="center" vertical="center" shrinkToFit="1"/>
    </xf>
    <xf numFmtId="0" fontId="50" fillId="0" borderId="0" xfId="81" applyFont="1" applyAlignment="1">
      <alignment horizontal="center" vertical="center" shrinkToFit="1"/>
    </xf>
    <xf numFmtId="38" fontId="38" fillId="46" borderId="0" xfId="79" applyFont="1" applyFill="1" applyAlignment="1">
      <alignment horizontal="left" vertical="center" shrinkToFit="1"/>
    </xf>
    <xf numFmtId="0" fontId="38" fillId="46" borderId="0" xfId="78" applyFont="1" applyFill="1" applyAlignment="1">
      <alignment horizontal="left" vertical="center" shrinkToFit="1"/>
    </xf>
    <xf numFmtId="0" fontId="45" fillId="0" borderId="0" xfId="81" applyFont="1" applyAlignment="1">
      <alignment vertical="center" shrinkToFit="1"/>
    </xf>
    <xf numFmtId="38" fontId="49" fillId="0" borderId="0" xfId="79" applyFont="1" applyBorder="1" applyAlignment="1">
      <alignment horizontal="center" vertical="center" shrinkToFit="1"/>
    </xf>
    <xf numFmtId="38" fontId="49" fillId="0" borderId="0" xfId="79" applyFont="1" applyAlignment="1">
      <alignment horizontal="center" vertical="center" shrinkToFit="1"/>
    </xf>
    <xf numFmtId="0" fontId="25" fillId="0" borderId="0" xfId="78" applyFont="1" applyAlignment="1">
      <alignment vertical="center" shrinkToFit="1"/>
    </xf>
    <xf numFmtId="182" fontId="25" fillId="0" borderId="0" xfId="79" applyNumberFormat="1" applyFont="1" applyAlignment="1">
      <alignment horizontal="left" vertical="center" shrinkToFit="1"/>
    </xf>
    <xf numFmtId="38" fontId="51" fillId="0" borderId="0" xfId="80" applyFont="1" applyAlignment="1">
      <alignment horizontal="center" vertical="center" shrinkToFit="1"/>
    </xf>
    <xf numFmtId="38" fontId="51" fillId="0" borderId="0" xfId="79" applyFont="1" applyAlignment="1">
      <alignment horizontal="center" vertical="center" shrinkToFit="1"/>
    </xf>
    <xf numFmtId="0" fontId="49" fillId="0" borderId="0" xfId="78" applyFont="1" applyAlignment="1">
      <alignment horizontal="center" vertical="center" shrinkToFit="1"/>
    </xf>
    <xf numFmtId="177" fontId="49" fillId="0" borderId="0" xfId="79" applyNumberFormat="1" applyFont="1" applyAlignment="1">
      <alignment horizontal="center" vertical="center" shrinkToFit="1"/>
    </xf>
    <xf numFmtId="0" fontId="49" fillId="0" borderId="0" xfId="78" applyFont="1" applyAlignment="1">
      <alignment horizontal="left" vertical="center" shrinkToFit="1"/>
    </xf>
    <xf numFmtId="177" fontId="45" fillId="0" borderId="14" xfId="95" applyNumberFormat="1" applyFont="1" applyBorder="1" applyAlignment="1">
      <alignment vertical="center" shrinkToFit="1"/>
    </xf>
    <xf numFmtId="38" fontId="49" fillId="0" borderId="0" xfId="79" applyFont="1" applyAlignment="1">
      <alignment horizontal="left" vertical="center" shrinkToFit="1"/>
    </xf>
    <xf numFmtId="38" fontId="49" fillId="0" borderId="55" xfId="79" applyFont="1" applyBorder="1" applyAlignment="1">
      <alignment horizontal="center" vertical="center" shrinkToFit="1"/>
    </xf>
    <xf numFmtId="38" fontId="38" fillId="0" borderId="0" xfId="79" applyFont="1" applyAlignment="1">
      <alignment horizontal="left" vertical="center" shrinkToFit="1"/>
    </xf>
    <xf numFmtId="177" fontId="49" fillId="0" borderId="0" xfId="80" applyNumberFormat="1" applyFont="1" applyAlignment="1">
      <alignment horizontal="center" vertical="center" shrinkToFit="1"/>
    </xf>
    <xf numFmtId="38" fontId="49" fillId="0" borderId="0" xfId="79" applyFont="1" applyAlignment="1">
      <alignment vertical="center" shrinkToFit="1"/>
    </xf>
    <xf numFmtId="38" fontId="49" fillId="50" borderId="14" xfId="79" applyFont="1" applyFill="1" applyBorder="1" applyAlignment="1">
      <alignment horizontal="center" vertical="center" shrinkToFit="1"/>
    </xf>
    <xf numFmtId="0" fontId="49" fillId="0" borderId="0" xfId="78" applyFont="1" applyAlignment="1">
      <alignment horizontal="left" vertical="center"/>
    </xf>
    <xf numFmtId="0" fontId="45" fillId="0" borderId="0" xfId="81" applyFont="1" applyAlignment="1">
      <alignment horizontal="center" vertical="center"/>
    </xf>
    <xf numFmtId="0" fontId="25" fillId="0" borderId="0" xfId="78" applyFont="1" applyAlignment="1">
      <alignment horizontal="left" vertical="center"/>
    </xf>
    <xf numFmtId="0" fontId="25" fillId="0" borderId="0" xfId="79" applyNumberFormat="1" applyFont="1" applyAlignment="1">
      <alignment horizontal="center" vertical="center" shrinkToFit="1"/>
    </xf>
    <xf numFmtId="38" fontId="25" fillId="0" borderId="0" xfId="79" applyFont="1" applyAlignment="1">
      <alignment horizontal="left" vertical="center" shrinkToFit="1"/>
    </xf>
    <xf numFmtId="38" fontId="25" fillId="0" borderId="0" xfId="79" applyFont="1" applyAlignment="1">
      <alignment horizontal="right" vertical="center" shrinkToFit="1"/>
    </xf>
    <xf numFmtId="38" fontId="53" fillId="51" borderId="24" xfId="79" applyFont="1" applyFill="1" applyBorder="1" applyAlignment="1">
      <alignment horizontal="center" vertical="center" shrinkToFit="1"/>
    </xf>
    <xf numFmtId="38" fontId="54" fillId="52" borderId="14" xfId="79" applyFont="1" applyFill="1" applyBorder="1" applyAlignment="1">
      <alignment horizontal="center" vertical="center" shrinkToFit="1"/>
    </xf>
    <xf numFmtId="0" fontId="55" fillId="0" borderId="0" xfId="81" applyFont="1" applyAlignment="1">
      <alignment horizontal="center" vertical="center"/>
    </xf>
    <xf numFmtId="0" fontId="27" fillId="46" borderId="30" xfId="78" applyFont="1" applyFill="1" applyBorder="1" applyAlignment="1">
      <alignment horizontal="left" vertical="center" shrinkToFit="1"/>
    </xf>
    <xf numFmtId="38" fontId="38" fillId="46" borderId="30" xfId="79" applyFont="1" applyFill="1" applyBorder="1" applyAlignment="1">
      <alignment horizontal="left" vertical="center" shrinkToFit="1"/>
    </xf>
    <xf numFmtId="38" fontId="38" fillId="46" borderId="79" xfId="79" applyFont="1" applyFill="1" applyBorder="1" applyAlignment="1">
      <alignment horizontal="left" vertical="center" shrinkToFit="1"/>
    </xf>
    <xf numFmtId="0" fontId="38" fillId="46" borderId="79" xfId="79" applyNumberFormat="1" applyFont="1" applyFill="1" applyBorder="1" applyAlignment="1">
      <alignment horizontal="left" vertical="center" shrinkToFit="1"/>
    </xf>
    <xf numFmtId="0" fontId="38" fillId="46" borderId="79" xfId="78" applyFont="1" applyFill="1" applyBorder="1" applyAlignment="1">
      <alignment horizontal="left" vertical="center" shrinkToFit="1"/>
    </xf>
    <xf numFmtId="0" fontId="38" fillId="46" borderId="31" xfId="78" applyFont="1" applyFill="1" applyBorder="1" applyAlignment="1">
      <alignment horizontal="left" vertical="center" shrinkToFit="1"/>
    </xf>
    <xf numFmtId="38" fontId="38" fillId="46" borderId="79" xfId="80" applyFont="1" applyFill="1" applyBorder="1" applyAlignment="1">
      <alignment horizontal="left" vertical="center" shrinkToFit="1"/>
    </xf>
    <xf numFmtId="38" fontId="38" fillId="46" borderId="31" xfId="79" applyFont="1" applyFill="1" applyBorder="1" applyAlignment="1">
      <alignment horizontal="left" vertical="center" shrinkToFit="1"/>
    </xf>
    <xf numFmtId="0" fontId="27" fillId="46" borderId="79" xfId="78" applyFont="1" applyFill="1" applyBorder="1" applyAlignment="1">
      <alignment horizontal="left" vertical="center" shrinkToFit="1"/>
    </xf>
    <xf numFmtId="38" fontId="27" fillId="46" borderId="79" xfId="79" applyFont="1" applyFill="1" applyBorder="1" applyAlignment="1">
      <alignment horizontal="left" vertical="center" shrinkToFit="1"/>
    </xf>
    <xf numFmtId="0" fontId="38" fillId="0" borderId="0" xfId="78" applyFont="1" applyAlignment="1">
      <alignment horizontal="left" vertical="center" shrinkToFit="1"/>
    </xf>
    <xf numFmtId="38" fontId="38" fillId="0" borderId="0" xfId="79" applyFont="1" applyBorder="1" applyAlignment="1">
      <alignment horizontal="left" vertical="center" shrinkToFit="1"/>
    </xf>
    <xf numFmtId="177" fontId="38" fillId="0" borderId="0" xfId="79" applyNumberFormat="1" applyFont="1" applyAlignment="1">
      <alignment horizontal="left" vertical="center" shrinkToFit="1"/>
    </xf>
    <xf numFmtId="0" fontId="38" fillId="0" borderId="0" xfId="78" applyFont="1" applyAlignment="1">
      <alignment horizontal="left" vertical="center"/>
    </xf>
    <xf numFmtId="0" fontId="45" fillId="0" borderId="0" xfId="78" applyFont="1" applyAlignment="1">
      <alignment horizontal="center" vertical="center"/>
    </xf>
    <xf numFmtId="38" fontId="38" fillId="46" borderId="53" xfId="79" applyFont="1" applyFill="1" applyBorder="1" applyAlignment="1">
      <alignment horizontal="left" vertical="center" shrinkToFit="1"/>
    </xf>
    <xf numFmtId="0" fontId="38" fillId="46" borderId="0" xfId="79" applyNumberFormat="1" applyFont="1" applyFill="1" applyAlignment="1">
      <alignment horizontal="left" vertical="center" shrinkToFit="1"/>
    </xf>
    <xf numFmtId="0" fontId="38" fillId="46" borderId="0" xfId="79" applyNumberFormat="1" applyFont="1" applyFill="1" applyBorder="1" applyAlignment="1">
      <alignment horizontal="left" vertical="center" shrinkToFit="1"/>
    </xf>
    <xf numFmtId="38" fontId="38" fillId="46" borderId="0" xfId="80" applyFont="1" applyFill="1" applyBorder="1" applyAlignment="1">
      <alignment horizontal="left" vertical="center" shrinkToFit="1"/>
    </xf>
    <xf numFmtId="38" fontId="45" fillId="50" borderId="0" xfId="79" applyFont="1" applyFill="1" applyBorder="1" applyAlignment="1">
      <alignment horizontal="center" vertical="center" shrinkToFit="1"/>
    </xf>
    <xf numFmtId="0" fontId="56" fillId="0" borderId="0" xfId="78" applyFont="1" applyAlignment="1">
      <alignment horizontal="center" vertical="center"/>
    </xf>
    <xf numFmtId="38" fontId="38" fillId="0" borderId="0" xfId="78" applyNumberFormat="1" applyFont="1" applyAlignment="1">
      <alignment horizontal="left" vertical="center" shrinkToFit="1"/>
    </xf>
    <xf numFmtId="38" fontId="25" fillId="0" borderId="0" xfId="79" applyFont="1" applyBorder="1" applyAlignment="1">
      <alignment horizontal="left" vertical="center" shrinkToFit="1"/>
    </xf>
    <xf numFmtId="38" fontId="38" fillId="46" borderId="33" xfId="79" applyFont="1" applyFill="1" applyBorder="1" applyAlignment="1">
      <alignment horizontal="left" vertical="center" shrinkToFit="1"/>
    </xf>
    <xf numFmtId="0" fontId="38" fillId="46" borderId="35" xfId="79" applyNumberFormat="1" applyFont="1" applyFill="1" applyBorder="1" applyAlignment="1">
      <alignment horizontal="left" vertical="center" shrinkToFit="1"/>
    </xf>
    <xf numFmtId="0" fontId="38" fillId="46" borderId="35" xfId="78" applyFont="1" applyFill="1" applyBorder="1" applyAlignment="1">
      <alignment horizontal="left" vertical="center" shrinkToFit="1"/>
    </xf>
    <xf numFmtId="0" fontId="25" fillId="0" borderId="0" xfId="78" applyFont="1" applyAlignment="1">
      <alignment horizontal="center" vertical="center"/>
    </xf>
    <xf numFmtId="177" fontId="25" fillId="0" borderId="0" xfId="79" applyNumberFormat="1" applyFont="1" applyAlignment="1">
      <alignment horizontal="left" vertical="center" shrinkToFit="1"/>
    </xf>
    <xf numFmtId="0" fontId="38" fillId="53" borderId="25" xfId="78" applyFont="1" applyFill="1" applyBorder="1" applyAlignment="1">
      <alignment horizontal="left" vertical="center" shrinkToFit="1"/>
    </xf>
    <xf numFmtId="0" fontId="38" fillId="53" borderId="14" xfId="78" applyFont="1" applyFill="1" applyBorder="1" applyAlignment="1">
      <alignment horizontal="left" vertical="center" shrinkToFit="1"/>
    </xf>
    <xf numFmtId="38" fontId="27" fillId="53" borderId="23" xfId="79" applyFont="1" applyFill="1" applyBorder="1" applyAlignment="1">
      <alignment horizontal="left" vertical="center" shrinkToFit="1"/>
    </xf>
    <xf numFmtId="38" fontId="27" fillId="53" borderId="51" xfId="79" applyFont="1" applyFill="1" applyBorder="1" applyAlignment="1">
      <alignment horizontal="left" vertical="center" shrinkToFit="1"/>
    </xf>
    <xf numFmtId="38" fontId="27" fillId="53" borderId="24" xfId="79" applyFont="1" applyFill="1" applyBorder="1" applyAlignment="1">
      <alignment horizontal="left" vertical="center" shrinkToFit="1"/>
    </xf>
    <xf numFmtId="0" fontId="27" fillId="53" borderId="14" xfId="78" applyFont="1" applyFill="1" applyBorder="1" applyAlignment="1">
      <alignment horizontal="left" vertical="center" shrinkToFit="1"/>
    </xf>
    <xf numFmtId="38" fontId="38" fillId="53" borderId="14" xfId="79" applyFont="1" applyFill="1" applyBorder="1" applyAlignment="1">
      <alignment horizontal="left" vertical="center" shrinkToFit="1"/>
    </xf>
    <xf numFmtId="0" fontId="25" fillId="53" borderId="14" xfId="78" applyFont="1" applyFill="1" applyBorder="1" applyAlignment="1">
      <alignment horizontal="left" vertical="center" shrinkToFit="1"/>
    </xf>
    <xf numFmtId="0" fontId="38" fillId="53" borderId="54" xfId="78" applyFont="1" applyFill="1" applyBorder="1" applyAlignment="1">
      <alignment horizontal="left" vertical="center" shrinkToFit="1"/>
    </xf>
    <xf numFmtId="38" fontId="27" fillId="53" borderId="14" xfId="79" applyFont="1" applyFill="1" applyBorder="1" applyAlignment="1">
      <alignment horizontal="left" vertical="center" shrinkToFit="1"/>
    </xf>
    <xf numFmtId="0" fontId="38" fillId="53" borderId="26" xfId="78" applyFont="1" applyFill="1" applyBorder="1" applyAlignment="1">
      <alignment horizontal="left" vertical="center" shrinkToFit="1"/>
    </xf>
    <xf numFmtId="0" fontId="0" fillId="0" borderId="23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24" xfId="0" applyBorder="1">
      <alignment vertical="center"/>
    </xf>
    <xf numFmtId="0" fontId="0" fillId="0" borderId="23" xfId="0" applyBorder="1" applyAlignment="1">
      <alignment vertical="center"/>
    </xf>
    <xf numFmtId="0" fontId="0" fillId="0" borderId="23" xfId="0" applyBorder="1">
      <alignment vertical="center"/>
    </xf>
    <xf numFmtId="0" fontId="0" fillId="0" borderId="51" xfId="0" applyBorder="1">
      <alignment vertical="center"/>
    </xf>
    <xf numFmtId="0" fontId="0" fillId="0" borderId="24" xfId="0" applyBorder="1" applyAlignment="1">
      <alignment vertical="center" wrapText="1"/>
    </xf>
    <xf numFmtId="0" fontId="22" fillId="35" borderId="24" xfId="0" applyFont="1" applyFill="1" applyBorder="1">
      <alignment vertical="center"/>
    </xf>
    <xf numFmtId="0" fontId="0" fillId="0" borderId="13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22" fillId="35" borderId="16" xfId="0" applyFont="1" applyFill="1" applyBorder="1">
      <alignment vertical="center"/>
    </xf>
    <xf numFmtId="0" fontId="22" fillId="35" borderId="17" xfId="0" applyFont="1" applyFill="1" applyBorder="1">
      <alignment vertical="center"/>
    </xf>
    <xf numFmtId="0" fontId="22" fillId="35" borderId="18" xfId="0" applyFont="1" applyFill="1" applyBorder="1">
      <alignment vertical="center"/>
    </xf>
    <xf numFmtId="195" fontId="24" fillId="0" borderId="0" xfId="78" applyNumberFormat="1" applyFont="1" applyAlignment="1">
      <alignment horizontal="left" vertical="center"/>
    </xf>
    <xf numFmtId="195" fontId="24" fillId="0" borderId="0" xfId="79" applyNumberFormat="1" applyFont="1" applyAlignment="1">
      <alignment horizontal="left" vertical="center"/>
    </xf>
    <xf numFmtId="195" fontId="24" fillId="0" borderId="0" xfId="78" applyNumberFormat="1" applyFont="1" applyAlignment="1">
      <alignment horizontal="left" vertical="center" shrinkToFit="1"/>
    </xf>
    <xf numFmtId="195" fontId="24" fillId="0" borderId="0" xfId="79" applyNumberFormat="1" applyFont="1" applyAlignment="1">
      <alignment horizontal="center" vertical="center"/>
    </xf>
    <xf numFmtId="195" fontId="24" fillId="0" borderId="0" xfId="78" applyNumberFormat="1" applyFont="1" applyAlignment="1">
      <alignment horizontal="center" vertical="center"/>
    </xf>
    <xf numFmtId="195" fontId="25" fillId="0" borderId="30" xfId="81" applyNumberFormat="1" applyFont="1" applyBorder="1" applyAlignment="1">
      <alignment horizontal="center" vertical="center" shrinkToFit="1"/>
    </xf>
    <xf numFmtId="195" fontId="25" fillId="0" borderId="0" xfId="79" applyNumberFormat="1" applyFont="1" applyAlignment="1">
      <alignment horizontal="center" vertical="center" shrinkToFit="1"/>
    </xf>
    <xf numFmtId="195" fontId="25" fillId="0" borderId="33" xfId="81" applyNumberFormat="1" applyFont="1" applyBorder="1" applyAlignment="1">
      <alignment horizontal="center" vertical="center" shrinkToFit="1"/>
    </xf>
    <xf numFmtId="195" fontId="25" fillId="0" borderId="33" xfId="80" applyNumberFormat="1" applyFont="1" applyBorder="1" applyAlignment="1">
      <alignment horizontal="center" vertical="center" shrinkToFit="1"/>
    </xf>
    <xf numFmtId="195" fontId="25" fillId="0" borderId="34" xfId="80" applyNumberFormat="1" applyFont="1" applyBorder="1" applyAlignment="1">
      <alignment horizontal="center" vertical="center" shrinkToFit="1"/>
    </xf>
    <xf numFmtId="195" fontId="25" fillId="0" borderId="35" xfId="81" applyNumberFormat="1" applyFont="1" applyBorder="1" applyAlignment="1">
      <alignment horizontal="center" vertical="center" shrinkToFit="1"/>
    </xf>
    <xf numFmtId="195" fontId="25" fillId="0" borderId="35" xfId="80" applyNumberFormat="1" applyFont="1" applyBorder="1" applyAlignment="1">
      <alignment horizontal="center" vertical="center" shrinkToFit="1"/>
    </xf>
    <xf numFmtId="195" fontId="25" fillId="0" borderId="36" xfId="81" applyNumberFormat="1" applyFont="1" applyBorder="1" applyAlignment="1">
      <alignment horizontal="center" vertical="center" shrinkToFit="1"/>
    </xf>
    <xf numFmtId="195" fontId="25" fillId="0" borderId="38" xfId="81" applyNumberFormat="1" applyFont="1" applyFill="1" applyBorder="1" applyAlignment="1">
      <alignment horizontal="left" vertical="center" shrinkToFit="1"/>
    </xf>
    <xf numFmtId="195" fontId="25" fillId="0" borderId="38" xfId="80" applyNumberFormat="1" applyFont="1" applyFill="1" applyBorder="1" applyAlignment="1">
      <alignment horizontal="right" vertical="center" shrinkToFit="1"/>
    </xf>
    <xf numFmtId="195" fontId="25" fillId="0" borderId="11" xfId="80" applyNumberFormat="1" applyFont="1" applyFill="1" applyBorder="1" applyAlignment="1">
      <alignment horizontal="right" vertical="center" shrinkToFit="1"/>
    </xf>
    <xf numFmtId="195" fontId="25" fillId="0" borderId="26" xfId="80" applyNumberFormat="1" applyFont="1" applyFill="1" applyBorder="1" applyAlignment="1">
      <alignment horizontal="right" vertical="center" shrinkToFit="1"/>
    </xf>
    <xf numFmtId="195" fontId="25" fillId="0" borderId="26" xfId="80" applyNumberFormat="1" applyFont="1" applyFill="1" applyBorder="1" applyAlignment="1">
      <alignment vertical="center" shrinkToFit="1"/>
    </xf>
    <xf numFmtId="195" fontId="27" fillId="0" borderId="22" xfId="83" applyNumberFormat="1" applyFont="1" applyFill="1" applyBorder="1">
      <alignment horizontal="left" vertical="center" shrinkToFit="1"/>
    </xf>
    <xf numFmtId="195" fontId="27" fillId="0" borderId="39" xfId="80" applyNumberFormat="1" applyFont="1" applyFill="1" applyBorder="1" applyAlignment="1">
      <alignment horizontal="center" vertical="center" shrinkToFit="1"/>
    </xf>
    <xf numFmtId="195" fontId="27" fillId="0" borderId="40" xfId="81" applyNumberFormat="1" applyFont="1" applyFill="1" applyBorder="1" applyAlignment="1">
      <alignment horizontal="center" vertical="center" shrinkToFit="1"/>
    </xf>
    <xf numFmtId="195" fontId="27" fillId="0" borderId="39" xfId="83" applyNumberFormat="1" applyFont="1" applyFill="1" applyBorder="1">
      <alignment horizontal="left" vertical="center" shrinkToFit="1"/>
    </xf>
    <xf numFmtId="195" fontId="25" fillId="0" borderId="47" xfId="81" applyNumberFormat="1" applyFont="1" applyFill="1" applyBorder="1" applyAlignment="1">
      <alignment horizontal="left" vertical="center" shrinkToFit="1"/>
    </xf>
    <xf numFmtId="195" fontId="27" fillId="0" borderId="0" xfId="85" applyNumberFormat="1" applyFont="1" applyFill="1" applyBorder="1">
      <alignment horizontal="left" vertical="center" shrinkToFit="1"/>
    </xf>
    <xf numFmtId="195" fontId="27" fillId="0" borderId="0" xfId="80" applyNumberFormat="1" applyFont="1" applyFill="1" applyBorder="1" applyAlignment="1">
      <alignment horizontal="center" vertical="center" shrinkToFit="1"/>
    </xf>
    <xf numFmtId="195" fontId="27" fillId="0" borderId="48" xfId="81" applyNumberFormat="1" applyFont="1" applyFill="1" applyBorder="1" applyAlignment="1">
      <alignment horizontal="center" vertical="center" shrinkToFit="1"/>
    </xf>
    <xf numFmtId="195" fontId="27" fillId="0" borderId="41" xfId="85" applyNumberFormat="1" applyFont="1" applyFill="1" applyBorder="1">
      <alignment horizontal="left" vertical="center" shrinkToFit="1"/>
    </xf>
    <xf numFmtId="195" fontId="27" fillId="0" borderId="41" xfId="80" applyNumberFormat="1" applyFont="1" applyFill="1" applyBorder="1" applyAlignment="1">
      <alignment horizontal="center" vertical="center" shrinkToFit="1"/>
    </xf>
    <xf numFmtId="195" fontId="27" fillId="0" borderId="42" xfId="85" applyNumberFormat="1" applyFont="1" applyFill="1" applyBorder="1">
      <alignment horizontal="left" vertical="center" shrinkToFit="1"/>
    </xf>
    <xf numFmtId="195" fontId="27" fillId="0" borderId="42" xfId="80" applyNumberFormat="1" applyFont="1" applyFill="1" applyBorder="1" applyAlignment="1">
      <alignment horizontal="center" vertical="center" shrinkToFit="1"/>
    </xf>
    <xf numFmtId="195" fontId="25" fillId="0" borderId="53" xfId="81" applyNumberFormat="1" applyFont="1" applyFill="1" applyBorder="1" applyAlignment="1">
      <alignment horizontal="left" vertical="center" shrinkToFit="1"/>
    </xf>
    <xf numFmtId="195" fontId="27" fillId="0" borderId="55" xfId="86" applyNumberFormat="1" applyFont="1" applyFill="1" applyBorder="1">
      <alignment horizontal="left" vertical="center" shrinkToFit="1"/>
    </xf>
    <xf numFmtId="195" fontId="27" fillId="0" borderId="32" xfId="81" applyNumberFormat="1" applyFont="1" applyFill="1" applyBorder="1" applyAlignment="1">
      <alignment horizontal="center" vertical="center" shrinkToFit="1"/>
    </xf>
    <xf numFmtId="195" fontId="27" fillId="0" borderId="0" xfId="86" applyNumberFormat="1" applyFont="1" applyFill="1" applyBorder="1">
      <alignment horizontal="left" vertical="center" shrinkToFit="1"/>
    </xf>
    <xf numFmtId="195" fontId="27" fillId="0" borderId="55" xfId="87" applyNumberFormat="1" applyFont="1" applyFill="1" applyBorder="1" applyAlignment="1">
      <alignment horizontal="left" vertical="center" shrinkToFit="1"/>
    </xf>
    <xf numFmtId="195" fontId="25" fillId="0" borderId="32" xfId="79" applyNumberFormat="1" applyFont="1" applyBorder="1" applyAlignment="1">
      <alignment horizontal="center" vertical="center" shrinkToFit="1"/>
    </xf>
    <xf numFmtId="195" fontId="25" fillId="0" borderId="86" xfId="80" applyNumberFormat="1" applyFont="1" applyFill="1" applyBorder="1" applyAlignment="1">
      <alignment vertical="center" shrinkToFit="1"/>
    </xf>
    <xf numFmtId="195" fontId="25" fillId="0" borderId="14" xfId="80" applyNumberFormat="1" applyFont="1" applyFill="1" applyBorder="1" applyAlignment="1">
      <alignment vertical="center" shrinkToFit="1"/>
    </xf>
    <xf numFmtId="195" fontId="25" fillId="0" borderId="14" xfId="80" applyNumberFormat="1" applyFont="1" applyFill="1" applyBorder="1" applyAlignment="1">
      <alignment horizontal="right" vertical="center" shrinkToFit="1"/>
    </xf>
    <xf numFmtId="195" fontId="27" fillId="0" borderId="51" xfId="7" applyNumberFormat="1" applyFont="1" applyFill="1" applyBorder="1" applyAlignment="1">
      <alignment horizontal="left" vertical="center" shrinkToFit="1"/>
    </xf>
    <xf numFmtId="195" fontId="27" fillId="0" borderId="51" xfId="80" applyNumberFormat="1" applyFont="1" applyFill="1" applyBorder="1" applyAlignment="1">
      <alignment horizontal="center" vertical="center" shrinkToFit="1"/>
    </xf>
    <xf numFmtId="195" fontId="27" fillId="0" borderId="52" xfId="81" applyNumberFormat="1" applyFont="1" applyFill="1" applyBorder="1" applyAlignment="1">
      <alignment horizontal="center" vertical="center" shrinkToFit="1"/>
    </xf>
    <xf numFmtId="195" fontId="25" fillId="0" borderId="13" xfId="80" applyNumberFormat="1" applyFont="1" applyFill="1" applyBorder="1" applyAlignment="1">
      <alignment horizontal="right" vertical="center" shrinkToFit="1"/>
    </xf>
    <xf numFmtId="195" fontId="25" fillId="0" borderId="24" xfId="80" applyNumberFormat="1" applyFont="1" applyFill="1" applyBorder="1" applyAlignment="1">
      <alignment horizontal="right" vertical="center" shrinkToFit="1"/>
    </xf>
    <xf numFmtId="195" fontId="27" fillId="0" borderId="14" xfId="80" applyNumberFormat="1" applyFont="1" applyFill="1" applyBorder="1" applyAlignment="1">
      <alignment vertical="center" shrinkToFit="1"/>
    </xf>
    <xf numFmtId="195" fontId="27" fillId="0" borderId="23" xfId="7" applyNumberFormat="1" applyFont="1" applyFill="1" applyBorder="1" applyAlignment="1">
      <alignment horizontal="left" vertical="center" shrinkToFit="1"/>
    </xf>
    <xf numFmtId="195" fontId="25" fillId="0" borderId="24" xfId="80" applyNumberFormat="1" applyFont="1" applyFill="1" applyBorder="1" applyAlignment="1">
      <alignment vertical="center" shrinkToFit="1"/>
    </xf>
    <xf numFmtId="195" fontId="25" fillId="0" borderId="0" xfId="78" applyNumberFormat="1" applyFont="1" applyAlignment="1">
      <alignment horizontal="center" vertical="center" shrinkToFit="1"/>
    </xf>
    <xf numFmtId="195" fontId="27" fillId="0" borderId="50" xfId="85" applyNumberFormat="1" applyFont="1" applyFill="1" applyBorder="1">
      <alignment horizontal="left" vertical="center" shrinkToFit="1"/>
    </xf>
    <xf numFmtId="195" fontId="27" fillId="0" borderId="55" xfId="85" applyNumberFormat="1" applyFont="1" applyFill="1" applyBorder="1">
      <alignment horizontal="left" vertical="center" shrinkToFit="1"/>
    </xf>
    <xf numFmtId="195" fontId="27" fillId="0" borderId="0" xfId="87" applyNumberFormat="1" applyFont="1" applyFill="1" applyAlignment="1">
      <alignment horizontal="left" vertical="center" shrinkToFit="1"/>
    </xf>
    <xf numFmtId="195" fontId="27" fillId="0" borderId="0" xfId="80" applyNumberFormat="1" applyFont="1" applyFill="1" applyAlignment="1">
      <alignment horizontal="center" vertical="center" shrinkToFit="1"/>
    </xf>
    <xf numFmtId="195" fontId="41" fillId="0" borderId="0" xfId="79" applyNumberFormat="1" applyFont="1" applyAlignment="1">
      <alignment horizontal="center" vertical="center" shrinkToFit="1"/>
    </xf>
    <xf numFmtId="195" fontId="27" fillId="0" borderId="0" xfId="87" applyNumberFormat="1" applyFont="1" applyFill="1" applyBorder="1" applyAlignment="1">
      <alignment horizontal="left" vertical="center" shrinkToFit="1"/>
    </xf>
    <xf numFmtId="195" fontId="25" fillId="0" borderId="80" xfId="81" applyNumberFormat="1" applyFont="1" applyFill="1" applyBorder="1" applyAlignment="1">
      <alignment horizontal="left" vertical="center" shrinkToFit="1"/>
    </xf>
    <xf numFmtId="195" fontId="25" fillId="0" borderId="80" xfId="80" applyNumberFormat="1" applyFont="1" applyFill="1" applyBorder="1" applyAlignment="1">
      <alignment horizontal="right" vertical="center" shrinkToFit="1"/>
    </xf>
    <xf numFmtId="195" fontId="25" fillId="0" borderId="17" xfId="80" applyNumberFormat="1" applyFont="1" applyFill="1" applyBorder="1" applyAlignment="1">
      <alignment horizontal="right" vertical="center" shrinkToFit="1"/>
    </xf>
    <xf numFmtId="195" fontId="27" fillId="0" borderId="17" xfId="80" applyNumberFormat="1" applyFont="1" applyFill="1" applyBorder="1" applyAlignment="1">
      <alignment horizontal="right" vertical="center" shrinkToFit="1"/>
    </xf>
    <xf numFmtId="195" fontId="25" fillId="0" borderId="17" xfId="80" applyNumberFormat="1" applyFont="1" applyFill="1" applyBorder="1" applyAlignment="1">
      <alignment vertical="center" shrinkToFit="1"/>
    </xf>
    <xf numFmtId="195" fontId="27" fillId="0" borderId="81" xfId="87" applyNumberFormat="1" applyFont="1" applyFill="1" applyBorder="1" applyAlignment="1">
      <alignment horizontal="left" vertical="center" shrinkToFit="1"/>
    </xf>
    <xf numFmtId="195" fontId="27" fillId="0" borderId="81" xfId="80" applyNumberFormat="1" applyFont="1" applyFill="1" applyBorder="1" applyAlignment="1">
      <alignment horizontal="center" vertical="center" shrinkToFit="1"/>
    </xf>
    <xf numFmtId="195" fontId="27" fillId="0" borderId="82" xfId="81" applyNumberFormat="1" applyFont="1" applyFill="1" applyBorder="1" applyAlignment="1">
      <alignment horizontal="center" vertical="center" shrinkToFit="1"/>
    </xf>
    <xf numFmtId="195" fontId="41" fillId="0" borderId="27" xfId="80" applyNumberFormat="1" applyFont="1" applyFill="1" applyBorder="1" applyAlignment="1">
      <alignment horizontal="center" vertical="center" shrinkToFit="1"/>
    </xf>
    <xf numFmtId="195" fontId="41" fillId="0" borderId="62" xfId="80" applyNumberFormat="1" applyFont="1" applyFill="1" applyBorder="1" applyAlignment="1">
      <alignment horizontal="right" vertical="center" shrinkToFit="1"/>
    </xf>
    <xf numFmtId="195" fontId="41" fillId="0" borderId="34" xfId="80" applyNumberFormat="1" applyFont="1" applyFill="1" applyBorder="1" applyAlignment="1">
      <alignment horizontal="right" vertical="center" shrinkToFit="1"/>
    </xf>
    <xf numFmtId="195" fontId="41" fillId="0" borderId="34" xfId="80" applyNumberFormat="1" applyFont="1" applyFill="1" applyBorder="1" applyAlignment="1">
      <alignment vertical="center" shrinkToFit="1"/>
    </xf>
    <xf numFmtId="195" fontId="25" fillId="0" borderId="28" xfId="80" applyNumberFormat="1" applyFont="1" applyFill="1" applyBorder="1" applyAlignment="1">
      <alignment horizontal="left" vertical="center" shrinkToFit="1"/>
    </xf>
    <xf numFmtId="195" fontId="25" fillId="0" borderId="28" xfId="80" applyNumberFormat="1" applyFont="1" applyFill="1" applyBorder="1" applyAlignment="1">
      <alignment horizontal="center" vertical="center" shrinkToFit="1"/>
    </xf>
    <xf numFmtId="195" fontId="25" fillId="0" borderId="29" xfId="80" applyNumberFormat="1" applyFont="1" applyFill="1" applyBorder="1" applyAlignment="1">
      <alignment horizontal="center" vertical="center" shrinkToFit="1"/>
    </xf>
    <xf numFmtId="195" fontId="41" fillId="0" borderId="27" xfId="80" applyNumberFormat="1" applyFont="1" applyFill="1" applyBorder="1" applyAlignment="1">
      <alignment horizontal="right" vertical="center" shrinkToFit="1"/>
    </xf>
    <xf numFmtId="195" fontId="25" fillId="0" borderId="30" xfId="81" applyNumberFormat="1" applyFont="1" applyFill="1" applyBorder="1" applyAlignment="1">
      <alignment horizontal="left" vertical="center" shrinkToFit="1"/>
    </xf>
    <xf numFmtId="195" fontId="27" fillId="0" borderId="79" xfId="83" applyNumberFormat="1" applyFont="1" applyFill="1" applyBorder="1">
      <alignment horizontal="left" vertical="center" shrinkToFit="1"/>
    </xf>
    <xf numFmtId="195" fontId="27" fillId="0" borderId="79" xfId="80" applyNumberFormat="1" applyFont="1" applyFill="1" applyBorder="1" applyAlignment="1">
      <alignment horizontal="center" vertical="center" shrinkToFit="1"/>
    </xf>
    <xf numFmtId="195" fontId="27" fillId="0" borderId="31" xfId="81" applyNumberFormat="1" applyFont="1" applyFill="1" applyBorder="1" applyAlignment="1">
      <alignment horizontal="center" vertical="center" shrinkToFit="1"/>
    </xf>
    <xf numFmtId="195" fontId="27" fillId="0" borderId="0" xfId="83" applyNumberFormat="1" applyFont="1" applyFill="1" applyBorder="1">
      <alignment horizontal="left" vertical="center" shrinkToFit="1"/>
    </xf>
    <xf numFmtId="195" fontId="27" fillId="0" borderId="42" xfId="85" applyNumberFormat="1" applyFont="1" applyFill="1" applyBorder="1" applyAlignment="1">
      <alignment horizontal="left" vertical="center" shrinkToFit="1"/>
    </xf>
    <xf numFmtId="195" fontId="27" fillId="0" borderId="0" xfId="85" applyNumberFormat="1" applyFont="1" applyFill="1" applyBorder="1" applyAlignment="1">
      <alignment horizontal="left" vertical="center" shrinkToFit="1"/>
    </xf>
    <xf numFmtId="195" fontId="25" fillId="0" borderId="84" xfId="81" applyNumberFormat="1" applyFont="1" applyFill="1" applyBorder="1" applyAlignment="1">
      <alignment horizontal="left" vertical="center" shrinkToFit="1"/>
    </xf>
    <xf numFmtId="195" fontId="27" fillId="0" borderId="41" xfId="85" applyNumberFormat="1" applyFont="1" applyFill="1" applyBorder="1" applyAlignment="1">
      <alignment horizontal="left" vertical="center" shrinkToFit="1"/>
    </xf>
    <xf numFmtId="195" fontId="27" fillId="0" borderId="0" xfId="7" applyNumberFormat="1" applyFont="1" applyFill="1" applyAlignment="1">
      <alignment horizontal="left" vertical="center" shrinkToFit="1"/>
    </xf>
    <xf numFmtId="195" fontId="27" fillId="0" borderId="0" xfId="7" applyNumberFormat="1" applyFont="1" applyFill="1" applyBorder="1" applyAlignment="1">
      <alignment horizontal="left" vertical="center" shrinkToFit="1"/>
    </xf>
    <xf numFmtId="195" fontId="25" fillId="0" borderId="85" xfId="81" applyNumberFormat="1" applyFont="1" applyFill="1" applyBorder="1" applyAlignment="1">
      <alignment horizontal="left" vertical="center" shrinkToFit="1"/>
    </xf>
    <xf numFmtId="195" fontId="25" fillId="0" borderId="86" xfId="80" applyNumberFormat="1" applyFont="1" applyFill="1" applyBorder="1" applyAlignment="1">
      <alignment horizontal="right" vertical="center" shrinkToFit="1"/>
    </xf>
    <xf numFmtId="195" fontId="34" fillId="0" borderId="42" xfId="87" applyNumberFormat="1" applyFill="1" applyBorder="1" applyAlignment="1">
      <alignment horizontal="left" vertical="center" shrinkToFit="1"/>
    </xf>
    <xf numFmtId="195" fontId="27" fillId="0" borderId="42" xfId="7" applyNumberFormat="1" applyFont="1" applyFill="1" applyBorder="1" applyAlignment="1">
      <alignment horizontal="left" vertical="center" shrinkToFit="1"/>
    </xf>
    <xf numFmtId="195" fontId="34" fillId="0" borderId="0" xfId="87" applyNumberFormat="1" applyFill="1" applyBorder="1" applyAlignment="1">
      <alignment horizontal="left" vertical="center" shrinkToFit="1"/>
    </xf>
    <xf numFmtId="195" fontId="34" fillId="0" borderId="41" xfId="87" applyNumberFormat="1" applyFill="1" applyBorder="1" applyAlignment="1">
      <alignment horizontal="left" vertical="center" shrinkToFit="1"/>
    </xf>
    <xf numFmtId="195" fontId="27" fillId="0" borderId="41" xfId="7" applyNumberFormat="1" applyFont="1" applyFill="1" applyBorder="1" applyAlignment="1">
      <alignment horizontal="left" vertical="center" shrinkToFit="1"/>
    </xf>
    <xf numFmtId="195" fontId="25" fillId="0" borderId="83" xfId="81" applyNumberFormat="1" applyFont="1" applyFill="1" applyBorder="1" applyAlignment="1">
      <alignment horizontal="left" vertical="center" shrinkToFit="1"/>
    </xf>
    <xf numFmtId="195" fontId="25" fillId="0" borderId="36" xfId="80" applyNumberFormat="1" applyFont="1" applyFill="1" applyBorder="1" applyAlignment="1">
      <alignment horizontal="center" vertical="center" shrinkToFit="1"/>
    </xf>
    <xf numFmtId="195" fontId="41" fillId="0" borderId="34" xfId="80" applyNumberFormat="1" applyFont="1" applyFill="1" applyBorder="1" applyAlignment="1">
      <alignment horizontal="center" vertical="center" shrinkToFit="1"/>
    </xf>
    <xf numFmtId="195" fontId="42" fillId="0" borderId="34" xfId="80" applyNumberFormat="1" applyFont="1" applyFill="1" applyBorder="1" applyAlignment="1">
      <alignment vertical="center" shrinkToFit="1"/>
    </xf>
    <xf numFmtId="195" fontId="42" fillId="0" borderId="34" xfId="80" applyNumberFormat="1" applyFont="1" applyFill="1" applyBorder="1" applyAlignment="1">
      <alignment horizontal="right" vertical="center" shrinkToFit="1"/>
    </xf>
    <xf numFmtId="195" fontId="41" fillId="0" borderId="33" xfId="80" applyNumberFormat="1" applyFont="1" applyFill="1" applyBorder="1" applyAlignment="1">
      <alignment horizontal="center" vertical="center" shrinkToFit="1"/>
    </xf>
    <xf numFmtId="195" fontId="41" fillId="0" borderId="60" xfId="80" applyNumberFormat="1" applyFont="1" applyFill="1" applyBorder="1" applyAlignment="1">
      <alignment horizontal="center" vertical="center" shrinkToFit="1"/>
    </xf>
    <xf numFmtId="195" fontId="41" fillId="0" borderId="60" xfId="80" applyNumberFormat="1" applyFont="1" applyFill="1" applyBorder="1" applyAlignment="1">
      <alignment vertical="center" shrinkToFit="1"/>
    </xf>
    <xf numFmtId="195" fontId="25" fillId="0" borderId="35" xfId="80" applyNumberFormat="1" applyFont="1" applyFill="1" applyBorder="1" applyAlignment="1">
      <alignment horizontal="left" vertical="center" shrinkToFit="1"/>
    </xf>
    <xf numFmtId="195" fontId="25" fillId="0" borderId="35" xfId="80" applyNumberFormat="1" applyFont="1" applyFill="1" applyBorder="1" applyAlignment="1">
      <alignment horizontal="center" vertical="center" shrinkToFit="1"/>
    </xf>
    <xf numFmtId="195" fontId="25" fillId="0" borderId="0" xfId="80" applyNumberFormat="1" applyFont="1" applyBorder="1" applyAlignment="1">
      <alignment horizontal="center" vertical="center" shrinkToFit="1"/>
    </xf>
    <xf numFmtId="195" fontId="41" fillId="0" borderId="60" xfId="80" applyNumberFormat="1" applyFont="1" applyFill="1" applyBorder="1" applyAlignment="1">
      <alignment horizontal="right" vertical="center" shrinkToFit="1"/>
    </xf>
    <xf numFmtId="195" fontId="41" fillId="0" borderId="0" xfId="80" applyNumberFormat="1" applyFont="1" applyBorder="1" applyAlignment="1">
      <alignment horizontal="center" vertical="center" shrinkToFit="1"/>
    </xf>
    <xf numFmtId="195" fontId="25" fillId="0" borderId="0" xfId="80" applyNumberFormat="1" applyFont="1" applyBorder="1" applyAlignment="1">
      <alignment horizontal="left" vertical="center" shrinkToFit="1"/>
    </xf>
    <xf numFmtId="195" fontId="25" fillId="0" borderId="0" xfId="78" applyNumberFormat="1" applyFont="1" applyAlignment="1">
      <alignment horizontal="center" vertical="center"/>
    </xf>
    <xf numFmtId="195" fontId="25" fillId="0" borderId="0" xfId="78" applyNumberFormat="1" applyFont="1" applyAlignment="1">
      <alignment horizontal="left" vertical="center" shrinkToFit="1"/>
    </xf>
    <xf numFmtId="196" fontId="25" fillId="0" borderId="14" xfId="80" applyNumberFormat="1" applyFont="1" applyFill="1" applyBorder="1" applyAlignment="1">
      <alignment horizontal="right" vertical="center" shrinkToFit="1"/>
    </xf>
    <xf numFmtId="196" fontId="27" fillId="0" borderId="14" xfId="80" applyNumberFormat="1" applyFont="1" applyFill="1" applyBorder="1" applyAlignment="1">
      <alignment vertical="center" shrinkToFit="1"/>
    </xf>
    <xf numFmtId="196" fontId="25" fillId="0" borderId="14" xfId="80" applyNumberFormat="1" applyFont="1" applyFill="1" applyBorder="1" applyAlignment="1">
      <alignment vertical="center" shrinkToFit="1"/>
    </xf>
    <xf numFmtId="195" fontId="25" fillId="0" borderId="29" xfId="80" applyNumberFormat="1" applyFont="1" applyBorder="1" applyAlignment="1">
      <alignment horizontal="center" vertical="center" shrinkToFit="1"/>
    </xf>
    <xf numFmtId="0" fontId="0" fillId="50" borderId="0" xfId="0" applyFill="1">
      <alignment vertical="center"/>
    </xf>
    <xf numFmtId="0" fontId="0" fillId="48" borderId="0" xfId="0" applyFill="1">
      <alignment vertical="center"/>
    </xf>
    <xf numFmtId="14" fontId="0" fillId="48" borderId="0" xfId="0" applyNumberFormat="1" applyFill="1">
      <alignment vertical="center"/>
    </xf>
    <xf numFmtId="0" fontId="0" fillId="54" borderId="0" xfId="0" applyFill="1">
      <alignment vertical="center"/>
    </xf>
    <xf numFmtId="195" fontId="25" fillId="0" borderId="26" xfId="80" applyNumberFormat="1" applyFont="1" applyFill="1" applyBorder="1" applyAlignment="1">
      <alignment horizontal="right" vertical="center" shrinkToFit="1"/>
    </xf>
    <xf numFmtId="195" fontId="25" fillId="0" borderId="26" xfId="80" applyNumberFormat="1" applyFont="1" applyFill="1" applyBorder="1" applyAlignment="1">
      <alignment vertical="center" shrinkToFit="1"/>
    </xf>
    <xf numFmtId="195" fontId="27" fillId="0" borderId="29" xfId="80" applyNumberFormat="1" applyFont="1" applyBorder="1" applyAlignment="1">
      <alignment horizontal="right" vertical="center" shrinkToFit="1"/>
    </xf>
    <xf numFmtId="195" fontId="25" fillId="0" borderId="38" xfId="80" applyNumberFormat="1" applyFont="1" applyFill="1" applyBorder="1" applyAlignment="1">
      <alignment horizontal="right" vertical="center" shrinkToFit="1"/>
    </xf>
    <xf numFmtId="195" fontId="27" fillId="0" borderId="47" xfId="81" applyNumberFormat="1" applyFont="1" applyFill="1" applyBorder="1" applyAlignment="1">
      <alignment horizontal="left" vertical="center" shrinkToFit="1"/>
    </xf>
    <xf numFmtId="195" fontId="27" fillId="0" borderId="42" xfId="87" applyNumberFormat="1" applyFont="1" applyFill="1" applyBorder="1" applyAlignment="1">
      <alignment horizontal="left" vertical="center" shrinkToFit="1"/>
    </xf>
    <xf numFmtId="195" fontId="27" fillId="0" borderId="53" xfId="81" applyNumberFormat="1" applyFont="1" applyFill="1" applyBorder="1" applyAlignment="1">
      <alignment horizontal="left" vertical="center" shrinkToFit="1"/>
    </xf>
    <xf numFmtId="195" fontId="27" fillId="0" borderId="38" xfId="81" applyNumberFormat="1" applyFont="1" applyFill="1" applyBorder="1" applyAlignment="1">
      <alignment horizontal="left" vertical="center" shrinkToFit="1"/>
    </xf>
    <xf numFmtId="195" fontId="27" fillId="0" borderId="41" xfId="87" applyNumberFormat="1" applyFont="1" applyFill="1" applyBorder="1" applyAlignment="1">
      <alignment horizontal="left" vertical="center" shrinkToFit="1"/>
    </xf>
    <xf numFmtId="196" fontId="27" fillId="0" borderId="54" xfId="80" applyNumberFormat="1" applyFont="1" applyFill="1" applyBorder="1" applyAlignment="1">
      <alignment vertical="center" shrinkToFit="1"/>
    </xf>
    <xf numFmtId="195" fontId="25" fillId="0" borderId="25" xfId="80" applyNumberFormat="1" applyFont="1" applyFill="1" applyBorder="1" applyAlignment="1">
      <alignment vertical="center" shrinkToFit="1"/>
    </xf>
    <xf numFmtId="195" fontId="25" fillId="0" borderId="60" xfId="80" applyNumberFormat="1" applyFont="1" applyFill="1" applyBorder="1" applyAlignment="1">
      <alignment vertical="center" shrinkToFit="1"/>
    </xf>
    <xf numFmtId="196" fontId="27" fillId="0" borderId="60" xfId="80" applyNumberFormat="1" applyFont="1" applyFill="1" applyBorder="1" applyAlignment="1">
      <alignment vertical="center" shrinkToFit="1"/>
    </xf>
    <xf numFmtId="195" fontId="25" fillId="0" borderId="54" xfId="80" applyNumberFormat="1" applyFont="1" applyFill="1" applyBorder="1" applyAlignment="1">
      <alignment vertical="center" shrinkToFit="1"/>
    </xf>
    <xf numFmtId="195" fontId="27" fillId="0" borderId="54" xfId="80" applyNumberFormat="1" applyFont="1" applyFill="1" applyBorder="1" applyAlignment="1">
      <alignment vertical="center" shrinkToFit="1"/>
    </xf>
    <xf numFmtId="0" fontId="0" fillId="0" borderId="23" xfId="0" applyBorder="1" applyAlignment="1">
      <alignment vertical="center" wrapText="1"/>
    </xf>
    <xf numFmtId="0" fontId="22" fillId="35" borderId="87" xfId="0" applyFont="1" applyFill="1" applyBorder="1">
      <alignment vertical="center"/>
    </xf>
    <xf numFmtId="195" fontId="25" fillId="0" borderId="33" xfId="81" applyNumberFormat="1" applyFont="1" applyFill="1" applyBorder="1" applyAlignment="1">
      <alignment horizontal="left" vertical="center" shrinkToFit="1"/>
    </xf>
    <xf numFmtId="195" fontId="27" fillId="0" borderId="35" xfId="85" applyNumberFormat="1" applyFont="1" applyFill="1" applyBorder="1" applyAlignment="1">
      <alignment horizontal="left" vertical="center" shrinkToFit="1"/>
    </xf>
    <xf numFmtId="195" fontId="27" fillId="0" borderId="35" xfId="80" applyNumberFormat="1" applyFont="1" applyFill="1" applyBorder="1" applyAlignment="1">
      <alignment horizontal="center" vertical="center" shrinkToFit="1"/>
    </xf>
    <xf numFmtId="195" fontId="27" fillId="0" borderId="36" xfId="81" applyNumberFormat="1" applyFont="1" applyFill="1" applyBorder="1" applyAlignment="1">
      <alignment horizontal="center" vertical="center" shrinkToFit="1"/>
    </xf>
    <xf numFmtId="0" fontId="0" fillId="55" borderId="14" xfId="0" applyFill="1" applyBorder="1">
      <alignment vertical="center"/>
    </xf>
    <xf numFmtId="0" fontId="0" fillId="56" borderId="14" xfId="0" applyFill="1" applyBorder="1">
      <alignment vertical="center"/>
    </xf>
    <xf numFmtId="0" fontId="61" fillId="34" borderId="14" xfId="0" applyFont="1" applyFill="1" applyBorder="1">
      <alignment vertical="center"/>
    </xf>
    <xf numFmtId="195" fontId="27" fillId="0" borderId="41" xfId="81" applyNumberFormat="1" applyFont="1" applyFill="1" applyBorder="1" applyAlignment="1">
      <alignment horizontal="center" vertical="center" shrinkToFit="1"/>
    </xf>
    <xf numFmtId="195" fontId="27" fillId="0" borderId="42" xfId="81" applyNumberFormat="1" applyFont="1" applyFill="1" applyBorder="1" applyAlignment="1">
      <alignment horizontal="center" vertical="center" shrinkToFit="1"/>
    </xf>
    <xf numFmtId="195" fontId="27" fillId="0" borderId="0" xfId="81" applyNumberFormat="1" applyFont="1" applyFill="1" applyBorder="1" applyAlignment="1">
      <alignment horizontal="center" vertical="center" shrinkToFit="1"/>
    </xf>
    <xf numFmtId="195" fontId="27" fillId="0" borderId="51" xfId="81" applyNumberFormat="1" applyFont="1" applyFill="1" applyBorder="1" applyAlignment="1">
      <alignment horizontal="center" vertical="center" shrinkToFit="1"/>
    </xf>
    <xf numFmtId="195" fontId="27" fillId="0" borderId="81" xfId="81" applyNumberFormat="1" applyFont="1" applyFill="1" applyBorder="1" applyAlignment="1">
      <alignment horizontal="center" vertical="center" shrinkToFit="1"/>
    </xf>
    <xf numFmtId="195" fontId="27" fillId="0" borderId="79" xfId="81" applyNumberFormat="1" applyFont="1" applyFill="1" applyBorder="1" applyAlignment="1">
      <alignment horizontal="center" vertical="center" shrinkToFit="1"/>
    </xf>
    <xf numFmtId="195" fontId="27" fillId="0" borderId="35" xfId="81" applyNumberFormat="1" applyFont="1" applyFill="1" applyBorder="1" applyAlignment="1">
      <alignment horizontal="center" vertical="center" shrinkToFit="1"/>
    </xf>
    <xf numFmtId="195" fontId="25" fillId="0" borderId="60" xfId="80" applyNumberFormat="1" applyFont="1" applyBorder="1" applyAlignment="1">
      <alignment horizontal="center" vertical="center" shrinkToFit="1"/>
    </xf>
    <xf numFmtId="196" fontId="25" fillId="0" borderId="54" xfId="80" applyNumberFormat="1" applyFont="1" applyFill="1" applyBorder="1" applyAlignment="1">
      <alignment vertical="center" shrinkToFit="1"/>
    </xf>
    <xf numFmtId="195" fontId="25" fillId="0" borderId="59" xfId="80" applyNumberFormat="1" applyFont="1" applyFill="1" applyBorder="1" applyAlignment="1">
      <alignment vertical="center" shrinkToFit="1"/>
    </xf>
    <xf numFmtId="195" fontId="25" fillId="0" borderId="57" xfId="80" applyNumberFormat="1" applyFont="1" applyFill="1" applyBorder="1" applyAlignment="1">
      <alignment vertical="center" shrinkToFit="1"/>
    </xf>
    <xf numFmtId="196" fontId="25" fillId="0" borderId="60" xfId="80" applyNumberFormat="1" applyFont="1" applyFill="1" applyBorder="1" applyAlignment="1">
      <alignment vertical="center" shrinkToFit="1"/>
    </xf>
    <xf numFmtId="195" fontId="25" fillId="0" borderId="45" xfId="80" applyNumberFormat="1" applyFont="1" applyFill="1" applyBorder="1" applyAlignment="1">
      <alignment vertical="center" shrinkToFit="1"/>
    </xf>
    <xf numFmtId="195" fontId="27" fillId="0" borderId="45" xfId="80" applyNumberFormat="1" applyFont="1" applyFill="1" applyBorder="1" applyAlignment="1">
      <alignment vertical="center" shrinkToFit="1"/>
    </xf>
    <xf numFmtId="0" fontId="0" fillId="55" borderId="25" xfId="0" applyFill="1" applyBorder="1" applyAlignment="1">
      <alignment horizontal="center" vertical="center"/>
    </xf>
    <xf numFmtId="0" fontId="0" fillId="55" borderId="26" xfId="0" applyFill="1" applyBorder="1" applyAlignment="1">
      <alignment horizontal="center" vertical="center"/>
    </xf>
    <xf numFmtId="0" fontId="22" fillId="35" borderId="23" xfId="0" applyFont="1" applyFill="1" applyBorder="1" applyAlignment="1">
      <alignment horizontal="center" vertical="center"/>
    </xf>
    <xf numFmtId="0" fontId="22" fillId="35" borderId="51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195" fontId="25" fillId="0" borderId="59" xfId="80" applyNumberFormat="1" applyFont="1" applyFill="1" applyBorder="1" applyAlignment="1">
      <alignment horizontal="right" vertical="center" shrinkToFit="1"/>
    </xf>
    <xf numFmtId="195" fontId="25" fillId="0" borderId="57" xfId="80" applyNumberFormat="1" applyFont="1" applyFill="1" applyBorder="1" applyAlignment="1">
      <alignment horizontal="right" vertical="center" shrinkToFit="1"/>
    </xf>
    <xf numFmtId="195" fontId="25" fillId="0" borderId="25" xfId="80" applyNumberFormat="1" applyFont="1" applyFill="1" applyBorder="1" applyAlignment="1">
      <alignment horizontal="right" vertical="center" shrinkToFit="1"/>
    </xf>
    <xf numFmtId="195" fontId="25" fillId="0" borderId="60" xfId="80" applyNumberFormat="1" applyFont="1" applyFill="1" applyBorder="1" applyAlignment="1">
      <alignment horizontal="right" vertical="center" shrinkToFit="1"/>
    </xf>
    <xf numFmtId="196" fontId="25" fillId="0" borderId="25" xfId="80" applyNumberFormat="1" applyFont="1" applyFill="1" applyBorder="1" applyAlignment="1">
      <alignment horizontal="right" vertical="center" shrinkToFit="1"/>
    </xf>
    <xf numFmtId="196" fontId="25" fillId="0" borderId="60" xfId="80" applyNumberFormat="1" applyFont="1" applyFill="1" applyBorder="1" applyAlignment="1">
      <alignment horizontal="right" vertical="center" shrinkToFit="1"/>
    </xf>
    <xf numFmtId="195" fontId="25" fillId="0" borderId="25" xfId="80" applyNumberFormat="1" applyFont="1" applyFill="1" applyBorder="1" applyAlignment="1">
      <alignment vertical="center" shrinkToFit="1"/>
    </xf>
    <xf numFmtId="195" fontId="25" fillId="0" borderId="60" xfId="80" applyNumberFormat="1" applyFont="1" applyFill="1" applyBorder="1" applyAlignment="1">
      <alignment vertical="center" shrinkToFit="1"/>
    </xf>
    <xf numFmtId="196" fontId="27" fillId="0" borderId="25" xfId="80" applyNumberFormat="1" applyFont="1" applyFill="1" applyBorder="1" applyAlignment="1">
      <alignment vertical="center" shrinkToFit="1"/>
    </xf>
    <xf numFmtId="196" fontId="27" fillId="0" borderId="60" xfId="80" applyNumberFormat="1" applyFont="1" applyFill="1" applyBorder="1" applyAlignment="1">
      <alignment vertical="center" shrinkToFit="1"/>
    </xf>
    <xf numFmtId="195" fontId="25" fillId="0" borderId="33" xfId="79" applyNumberFormat="1" applyFont="1" applyBorder="1" applyAlignment="1">
      <alignment horizontal="center" vertical="center" shrinkToFit="1"/>
    </xf>
    <xf numFmtId="195" fontId="25" fillId="0" borderId="35" xfId="79" applyNumberFormat="1" applyFont="1" applyBorder="1" applyAlignment="1">
      <alignment horizontal="center" vertical="center" shrinkToFit="1"/>
    </xf>
    <xf numFmtId="195" fontId="25" fillId="0" borderId="65" xfId="80" applyNumberFormat="1" applyFont="1" applyFill="1" applyBorder="1" applyAlignment="1">
      <alignment horizontal="right" vertical="center" shrinkToFit="1"/>
    </xf>
    <xf numFmtId="195" fontId="25" fillId="0" borderId="26" xfId="80" applyNumberFormat="1" applyFont="1" applyFill="1" applyBorder="1" applyAlignment="1">
      <alignment horizontal="right" vertical="center" shrinkToFit="1"/>
    </xf>
    <xf numFmtId="196" fontId="25" fillId="0" borderId="26" xfId="80" applyNumberFormat="1" applyFont="1" applyFill="1" applyBorder="1" applyAlignment="1">
      <alignment horizontal="right" vertical="center" shrinkToFit="1"/>
    </xf>
    <xf numFmtId="195" fontId="25" fillId="0" borderId="26" xfId="80" applyNumberFormat="1" applyFont="1" applyFill="1" applyBorder="1" applyAlignment="1">
      <alignment vertical="center" shrinkToFit="1"/>
    </xf>
    <xf numFmtId="196" fontId="27" fillId="0" borderId="26" xfId="80" applyNumberFormat="1" applyFont="1" applyFill="1" applyBorder="1" applyAlignment="1">
      <alignment vertical="center" shrinkToFit="1"/>
    </xf>
    <xf numFmtId="195" fontId="25" fillId="0" borderId="45" xfId="80" applyNumberFormat="1" applyFont="1" applyFill="1" applyBorder="1" applyAlignment="1">
      <alignment horizontal="right" vertical="center" shrinkToFit="1"/>
    </xf>
    <xf numFmtId="195" fontId="25" fillId="0" borderId="54" xfId="80" applyNumberFormat="1" applyFont="1" applyFill="1" applyBorder="1" applyAlignment="1">
      <alignment horizontal="right" vertical="center" shrinkToFit="1"/>
    </xf>
    <xf numFmtId="196" fontId="25" fillId="0" borderId="54" xfId="80" applyNumberFormat="1" applyFont="1" applyFill="1" applyBorder="1" applyAlignment="1">
      <alignment horizontal="right" vertical="center" shrinkToFit="1"/>
    </xf>
    <xf numFmtId="195" fontId="25" fillId="0" borderId="54" xfId="80" applyNumberFormat="1" applyFont="1" applyFill="1" applyBorder="1" applyAlignment="1">
      <alignment vertical="center" shrinkToFit="1"/>
    </xf>
    <xf numFmtId="196" fontId="27" fillId="0" borderId="54" xfId="80" applyNumberFormat="1" applyFont="1" applyFill="1" applyBorder="1" applyAlignment="1">
      <alignment vertical="center" shrinkToFit="1"/>
    </xf>
    <xf numFmtId="196" fontId="25" fillId="0" borderId="25" xfId="80" applyNumberFormat="1" applyFont="1" applyFill="1" applyBorder="1" applyAlignment="1">
      <alignment horizontal="center" vertical="center" shrinkToFit="1"/>
    </xf>
    <xf numFmtId="196" fontId="25" fillId="0" borderId="54" xfId="80" applyNumberFormat="1" applyFont="1" applyFill="1" applyBorder="1" applyAlignment="1">
      <alignment horizontal="center" vertical="center" shrinkToFit="1"/>
    </xf>
    <xf numFmtId="196" fontId="25" fillId="0" borderId="26" xfId="80" applyNumberFormat="1" applyFont="1" applyFill="1" applyBorder="1" applyAlignment="1">
      <alignment horizontal="center" vertical="center" shrinkToFit="1"/>
    </xf>
    <xf numFmtId="195" fontId="25" fillId="0" borderId="25" xfId="80" applyNumberFormat="1" applyFont="1" applyFill="1" applyBorder="1" applyAlignment="1">
      <alignment horizontal="center" vertical="center" shrinkToFit="1"/>
    </xf>
    <xf numFmtId="195" fontId="25" fillId="0" borderId="54" xfId="80" applyNumberFormat="1" applyFont="1" applyFill="1" applyBorder="1" applyAlignment="1">
      <alignment horizontal="center" vertical="center" shrinkToFit="1"/>
    </xf>
    <xf numFmtId="195" fontId="25" fillId="0" borderId="26" xfId="80" applyNumberFormat="1" applyFont="1" applyFill="1" applyBorder="1" applyAlignment="1">
      <alignment horizontal="center" vertical="center" shrinkToFit="1"/>
    </xf>
    <xf numFmtId="195" fontId="27" fillId="0" borderId="25" xfId="80" applyNumberFormat="1" applyFont="1" applyFill="1" applyBorder="1" applyAlignment="1">
      <alignment horizontal="center" vertical="center" shrinkToFit="1"/>
    </xf>
    <xf numFmtId="195" fontId="27" fillId="0" borderId="54" xfId="80" applyNumberFormat="1" applyFont="1" applyFill="1" applyBorder="1" applyAlignment="1">
      <alignment horizontal="center" vertical="center" shrinkToFit="1"/>
    </xf>
    <xf numFmtId="195" fontId="27" fillId="0" borderId="26" xfId="80" applyNumberFormat="1" applyFont="1" applyFill="1" applyBorder="1" applyAlignment="1">
      <alignment horizontal="center" vertical="center" shrinkToFit="1"/>
    </xf>
    <xf numFmtId="195" fontId="25" fillId="0" borderId="19" xfId="80" applyNumberFormat="1" applyFont="1" applyFill="1" applyBorder="1" applyAlignment="1">
      <alignment horizontal="right" vertical="center" shrinkToFit="1"/>
    </xf>
    <xf numFmtId="195" fontId="25" fillId="0" borderId="20" xfId="80" applyNumberFormat="1" applyFont="1" applyFill="1" applyBorder="1" applyAlignment="1">
      <alignment horizontal="right" vertical="center" shrinkToFit="1"/>
    </xf>
    <xf numFmtId="195" fontId="41" fillId="0" borderId="20" xfId="80" applyNumberFormat="1" applyFont="1" applyFill="1" applyBorder="1" applyAlignment="1">
      <alignment horizontal="right" vertical="center" shrinkToFit="1"/>
    </xf>
    <xf numFmtId="195" fontId="41" fillId="0" borderId="26" xfId="80" applyNumberFormat="1" applyFont="1" applyFill="1" applyBorder="1" applyAlignment="1">
      <alignment horizontal="right" vertical="center" shrinkToFit="1"/>
    </xf>
    <xf numFmtId="195" fontId="25" fillId="0" borderId="20" xfId="80" applyNumberFormat="1" applyFont="1" applyFill="1" applyBorder="1" applyAlignment="1">
      <alignment vertical="center" shrinkToFit="1"/>
    </xf>
    <xf numFmtId="195" fontId="25" fillId="0" borderId="20" xfId="84" applyNumberFormat="1" applyFont="1" applyFill="1" applyBorder="1" applyAlignment="1">
      <alignment vertical="center" shrinkToFit="1"/>
    </xf>
    <xf numFmtId="195" fontId="25" fillId="0" borderId="26" xfId="84" applyNumberFormat="1" applyFont="1" applyFill="1" applyBorder="1" applyAlignment="1">
      <alignment vertical="center" shrinkToFit="1"/>
    </xf>
    <xf numFmtId="195" fontId="27" fillId="0" borderId="27" xfId="80" applyNumberFormat="1" applyFont="1" applyBorder="1" applyAlignment="1">
      <alignment horizontal="center" vertical="center" shrinkToFit="1"/>
    </xf>
    <xf numFmtId="195" fontId="27" fillId="0" borderId="28" xfId="80" applyNumberFormat="1" applyFont="1" applyBorder="1" applyAlignment="1">
      <alignment horizontal="center" vertical="center" shrinkToFit="1"/>
    </xf>
    <xf numFmtId="195" fontId="27" fillId="0" borderId="28" xfId="80" applyNumberFormat="1" applyFont="1" applyBorder="1" applyAlignment="1">
      <alignment horizontal="right" vertical="center" shrinkToFit="1"/>
    </xf>
    <xf numFmtId="195" fontId="27" fillId="0" borderId="29" xfId="80" applyNumberFormat="1" applyFont="1" applyBorder="1" applyAlignment="1">
      <alignment horizontal="right" vertical="center" shrinkToFit="1"/>
    </xf>
    <xf numFmtId="195" fontId="27" fillId="0" borderId="25" xfId="80" applyNumberFormat="1" applyFont="1" applyFill="1" applyBorder="1" applyAlignment="1">
      <alignment horizontal="right" vertical="center" shrinkToFit="1"/>
    </xf>
    <xf numFmtId="195" fontId="27" fillId="0" borderId="54" xfId="80" applyNumberFormat="1" applyFont="1" applyFill="1" applyBorder="1" applyAlignment="1">
      <alignment horizontal="right" vertical="center" shrinkToFit="1"/>
    </xf>
    <xf numFmtId="195" fontId="27" fillId="0" borderId="26" xfId="80" applyNumberFormat="1" applyFont="1" applyFill="1" applyBorder="1" applyAlignment="1">
      <alignment horizontal="right" vertical="center" shrinkToFit="1"/>
    </xf>
    <xf numFmtId="195" fontId="27" fillId="0" borderId="25" xfId="80" applyNumberFormat="1" applyFont="1" applyFill="1" applyBorder="1" applyAlignment="1">
      <alignment vertical="center" shrinkToFit="1"/>
    </xf>
    <xf numFmtId="195" fontId="27" fillId="0" borderId="54" xfId="80" applyNumberFormat="1" applyFont="1" applyFill="1" applyBorder="1" applyAlignment="1">
      <alignment vertical="center" shrinkToFit="1"/>
    </xf>
    <xf numFmtId="195" fontId="27" fillId="0" borderId="26" xfId="80" applyNumberFormat="1" applyFont="1" applyFill="1" applyBorder="1" applyAlignment="1">
      <alignment vertical="center" shrinkToFit="1"/>
    </xf>
    <xf numFmtId="195" fontId="25" fillId="0" borderId="47" xfId="80" applyNumberFormat="1" applyFont="1" applyFill="1" applyBorder="1" applyAlignment="1">
      <alignment horizontal="right" vertical="center" shrinkToFit="1"/>
    </xf>
    <xf numFmtId="195" fontId="25" fillId="0" borderId="53" xfId="80" applyNumberFormat="1" applyFont="1" applyFill="1" applyBorder="1" applyAlignment="1">
      <alignment horizontal="right" vertical="center" shrinkToFit="1"/>
    </xf>
    <xf numFmtId="195" fontId="25" fillId="0" borderId="38" xfId="80" applyNumberFormat="1" applyFont="1" applyFill="1" applyBorder="1" applyAlignment="1">
      <alignment horizontal="right" vertical="center" shrinkToFit="1"/>
    </xf>
    <xf numFmtId="195" fontId="27" fillId="0" borderId="59" xfId="80" applyNumberFormat="1" applyFont="1" applyFill="1" applyBorder="1" applyAlignment="1">
      <alignment horizontal="right" vertical="center" shrinkToFit="1"/>
    </xf>
    <xf numFmtId="195" fontId="27" fillId="0" borderId="45" xfId="80" applyNumberFormat="1" applyFont="1" applyFill="1" applyBorder="1" applyAlignment="1">
      <alignment horizontal="right" vertical="center" shrinkToFit="1"/>
    </xf>
    <xf numFmtId="195" fontId="27" fillId="0" borderId="65" xfId="80" applyNumberFormat="1" applyFont="1" applyFill="1" applyBorder="1" applyAlignment="1">
      <alignment horizontal="right" vertical="center" shrinkToFit="1"/>
    </xf>
    <xf numFmtId="196" fontId="27" fillId="0" borderId="25" xfId="80" applyNumberFormat="1" applyFont="1" applyFill="1" applyBorder="1" applyAlignment="1">
      <alignment horizontal="right" vertical="center" shrinkToFit="1"/>
    </xf>
    <xf numFmtId="196" fontId="27" fillId="0" borderId="54" xfId="80" applyNumberFormat="1" applyFont="1" applyFill="1" applyBorder="1" applyAlignment="1">
      <alignment horizontal="right" vertical="center" shrinkToFit="1"/>
    </xf>
    <xf numFmtId="196" fontId="27" fillId="0" borderId="26" xfId="80" applyNumberFormat="1" applyFont="1" applyFill="1" applyBorder="1" applyAlignment="1">
      <alignment horizontal="right" vertical="center" shrinkToFit="1"/>
    </xf>
    <xf numFmtId="195" fontId="27" fillId="0" borderId="47" xfId="80" applyNumberFormat="1" applyFont="1" applyFill="1" applyBorder="1" applyAlignment="1">
      <alignment horizontal="right" vertical="center" shrinkToFit="1"/>
    </xf>
    <xf numFmtId="195" fontId="27" fillId="0" borderId="53" xfId="80" applyNumberFormat="1" applyFont="1" applyFill="1" applyBorder="1" applyAlignment="1">
      <alignment horizontal="right" vertical="center" shrinkToFit="1"/>
    </xf>
    <xf numFmtId="195" fontId="27" fillId="0" borderId="38" xfId="80" applyNumberFormat="1" applyFont="1" applyFill="1" applyBorder="1" applyAlignment="1">
      <alignment horizontal="right" vertical="center" shrinkToFit="1"/>
    </xf>
    <xf numFmtId="195" fontId="25" fillId="0" borderId="33" xfId="80" applyNumberFormat="1" applyFont="1" applyFill="1" applyBorder="1" applyAlignment="1">
      <alignment horizontal="right" vertical="center" shrinkToFit="1"/>
    </xf>
    <xf numFmtId="0" fontId="25" fillId="0" borderId="0" xfId="78" applyFont="1" applyAlignment="1">
      <alignment horizontal="center" vertical="center" shrinkToFit="1"/>
    </xf>
    <xf numFmtId="38" fontId="38" fillId="53" borderId="14" xfId="79" applyFont="1" applyFill="1" applyBorder="1" applyAlignment="1">
      <alignment horizontal="left" vertical="center" shrinkToFit="1"/>
    </xf>
    <xf numFmtId="38" fontId="27" fillId="53" borderId="23" xfId="79" applyFont="1" applyFill="1" applyBorder="1" applyAlignment="1">
      <alignment horizontal="left" vertical="center" shrinkToFit="1"/>
    </xf>
    <xf numFmtId="38" fontId="27" fillId="53" borderId="51" xfId="79" applyFont="1" applyFill="1" applyBorder="1" applyAlignment="1">
      <alignment horizontal="left" vertical="center" shrinkToFit="1"/>
    </xf>
    <xf numFmtId="38" fontId="27" fillId="53" borderId="24" xfId="79" applyFont="1" applyFill="1" applyBorder="1" applyAlignment="1">
      <alignment horizontal="left" vertical="center" shrinkToFit="1"/>
    </xf>
    <xf numFmtId="38" fontId="38" fillId="53" borderId="23" xfId="79" applyFont="1" applyFill="1" applyBorder="1" applyAlignment="1">
      <alignment horizontal="left" vertical="center" shrinkToFit="1"/>
    </xf>
    <xf numFmtId="38" fontId="38" fillId="53" borderId="51" xfId="79" applyFont="1" applyFill="1" applyBorder="1" applyAlignment="1">
      <alignment horizontal="left" vertical="center" shrinkToFit="1"/>
    </xf>
    <xf numFmtId="38" fontId="38" fillId="53" borderId="24" xfId="79" applyFont="1" applyFill="1" applyBorder="1" applyAlignment="1">
      <alignment horizontal="left" vertical="center" shrinkToFit="1"/>
    </xf>
    <xf numFmtId="38" fontId="25" fillId="53" borderId="14" xfId="79" applyFont="1" applyFill="1" applyBorder="1" applyAlignment="1">
      <alignment horizontal="left" vertical="center" shrinkToFit="1"/>
    </xf>
    <xf numFmtId="38" fontId="25" fillId="53" borderId="23" xfId="79" applyFont="1" applyFill="1" applyBorder="1" applyAlignment="1">
      <alignment horizontal="left" vertical="center" shrinkToFit="1"/>
    </xf>
    <xf numFmtId="38" fontId="25" fillId="53" borderId="51" xfId="79" applyFont="1" applyFill="1" applyBorder="1" applyAlignment="1">
      <alignment horizontal="left" vertical="center" shrinkToFit="1"/>
    </xf>
    <xf numFmtId="38" fontId="25" fillId="53" borderId="24" xfId="79" applyFont="1" applyFill="1" applyBorder="1" applyAlignment="1">
      <alignment horizontal="left" vertical="center" shrinkToFit="1"/>
    </xf>
    <xf numFmtId="38" fontId="38" fillId="0" borderId="0" xfId="79" applyFont="1" applyAlignment="1">
      <alignment horizontal="center" vertical="center" shrinkToFit="1"/>
    </xf>
    <xf numFmtId="38" fontId="38" fillId="0" borderId="78" xfId="79" applyFont="1" applyBorder="1" applyAlignment="1">
      <alignment horizontal="center" vertical="center" shrinkToFit="1"/>
    </xf>
    <xf numFmtId="38" fontId="45" fillId="50" borderId="14" xfId="79" applyFont="1" applyFill="1" applyBorder="1" applyAlignment="1">
      <alignment horizontal="center" vertical="center" shrinkToFit="1"/>
    </xf>
    <xf numFmtId="38" fontId="49" fillId="0" borderId="23" xfId="79" applyFont="1" applyBorder="1" applyAlignment="1">
      <alignment horizontal="right" vertical="center" shrinkToFit="1"/>
    </xf>
    <xf numFmtId="38" fontId="49" fillId="0" borderId="24" xfId="79" applyFont="1" applyBorder="1" applyAlignment="1">
      <alignment horizontal="right" vertical="center" shrinkToFit="1"/>
    </xf>
    <xf numFmtId="182" fontId="25" fillId="0" borderId="14" xfId="79" applyNumberFormat="1" applyFont="1" applyBorder="1" applyAlignment="1">
      <alignment horizontal="left" vertical="center" shrinkToFit="1"/>
    </xf>
    <xf numFmtId="38" fontId="49" fillId="0" borderId="23" xfId="80" applyFont="1" applyBorder="1" applyAlignment="1">
      <alignment horizontal="right" vertical="center" shrinkToFit="1"/>
    </xf>
    <xf numFmtId="38" fontId="49" fillId="0" borderId="24" xfId="80" applyFont="1" applyBorder="1" applyAlignment="1">
      <alignment horizontal="right" vertical="center" shrinkToFit="1"/>
    </xf>
    <xf numFmtId="38" fontId="49" fillId="0" borderId="0" xfId="79" applyFont="1" applyAlignment="1">
      <alignment vertical="center" shrinkToFit="1"/>
    </xf>
    <xf numFmtId="38" fontId="49" fillId="0" borderId="78" xfId="79" applyFont="1" applyBorder="1" applyAlignment="1">
      <alignment vertical="center" shrinkToFit="1"/>
    </xf>
    <xf numFmtId="38" fontId="49" fillId="50" borderId="14" xfId="79" applyFont="1" applyFill="1" applyBorder="1" applyAlignment="1">
      <alignment horizontal="center" vertical="center" shrinkToFit="1"/>
    </xf>
    <xf numFmtId="0" fontId="25" fillId="0" borderId="0" xfId="78" applyFont="1" applyAlignment="1">
      <alignment vertical="center" shrinkToFit="1"/>
    </xf>
    <xf numFmtId="0" fontId="25" fillId="0" borderId="78" xfId="78" applyFont="1" applyBorder="1" applyAlignment="1">
      <alignment vertical="center" shrinkToFit="1"/>
    </xf>
    <xf numFmtId="38" fontId="53" fillId="51" borderId="23" xfId="79" applyFont="1" applyFill="1" applyBorder="1" applyAlignment="1">
      <alignment horizontal="center" vertical="center" shrinkToFit="1"/>
    </xf>
    <xf numFmtId="38" fontId="53" fillId="51" borderId="24" xfId="79" applyFont="1" applyFill="1" applyBorder="1" applyAlignment="1">
      <alignment horizontal="center" vertical="center" shrinkToFit="1"/>
    </xf>
    <xf numFmtId="38" fontId="52" fillId="0" borderId="55" xfId="79" applyFont="1" applyBorder="1" applyAlignment="1">
      <alignment horizontal="center" vertical="center" wrapText="1" shrinkToFit="1"/>
    </xf>
    <xf numFmtId="0" fontId="25" fillId="0" borderId="14" xfId="78" applyFont="1" applyBorder="1" applyAlignment="1">
      <alignment horizontal="left" vertical="center" shrinkToFit="1"/>
    </xf>
    <xf numFmtId="38" fontId="49" fillId="0" borderId="23" xfId="96" applyFont="1" applyBorder="1" applyAlignment="1">
      <alignment horizontal="right" vertical="center" shrinkToFit="1"/>
    </xf>
    <xf numFmtId="38" fontId="49" fillId="0" borderId="24" xfId="96" applyFont="1" applyBorder="1" applyAlignment="1">
      <alignment horizontal="right" vertical="center" shrinkToFit="1"/>
    </xf>
    <xf numFmtId="38" fontId="49" fillId="0" borderId="14" xfId="79" applyFont="1" applyBorder="1" applyAlignment="1">
      <alignment horizontal="center" vertical="center" shrinkToFit="1"/>
    </xf>
    <xf numFmtId="38" fontId="25" fillId="0" borderId="14" xfId="79" applyFont="1" applyBorder="1" applyAlignment="1">
      <alignment horizontal="center" vertical="center" shrinkToFit="1"/>
    </xf>
    <xf numFmtId="38" fontId="49" fillId="0" borderId="14" xfId="80" applyFont="1" applyBorder="1" applyAlignment="1">
      <alignment horizontal="right" vertical="center" shrinkToFit="1"/>
    </xf>
    <xf numFmtId="0" fontId="25" fillId="0" borderId="41" xfId="78" applyFont="1" applyBorder="1" applyAlignment="1">
      <alignment horizontal="right" vertical="center" shrinkToFit="1"/>
    </xf>
    <xf numFmtId="0" fontId="25" fillId="0" borderId="51" xfId="78" applyFont="1" applyBorder="1" applyAlignment="1">
      <alignment horizontal="center" vertical="center" shrinkToFit="1"/>
    </xf>
    <xf numFmtId="40" fontId="45" fillId="0" borderId="75" xfId="80" applyNumberFormat="1" applyFont="1" applyBorder="1" applyAlignment="1">
      <alignment horizontal="right" vertical="center" shrinkToFit="1"/>
    </xf>
    <xf numFmtId="40" fontId="45" fillId="0" borderId="76" xfId="80" applyNumberFormat="1" applyFont="1" applyBorder="1" applyAlignment="1">
      <alignment horizontal="right" vertical="center" shrinkToFit="1"/>
    </xf>
    <xf numFmtId="194" fontId="45" fillId="0" borderId="76" xfId="81" applyNumberFormat="1" applyFont="1" applyBorder="1" applyAlignment="1">
      <alignment horizontal="center" vertical="center" shrinkToFit="1"/>
    </xf>
    <xf numFmtId="194" fontId="45" fillId="0" borderId="77" xfId="81" applyNumberFormat="1" applyFont="1" applyBorder="1" applyAlignment="1">
      <alignment horizontal="center" vertical="center" shrinkToFit="1"/>
    </xf>
    <xf numFmtId="0" fontId="45" fillId="0" borderId="76" xfId="81" applyFont="1" applyBorder="1" applyAlignment="1">
      <alignment horizontal="center" vertical="center" shrinkToFit="1"/>
    </xf>
    <xf numFmtId="0" fontId="45" fillId="0" borderId="77" xfId="81" applyFont="1" applyBorder="1" applyAlignment="1">
      <alignment horizontal="center" vertical="center" shrinkToFit="1"/>
    </xf>
    <xf numFmtId="194" fontId="45" fillId="0" borderId="75" xfId="81" applyNumberFormat="1" applyFont="1" applyBorder="1" applyAlignment="1">
      <alignment horizontal="right" vertical="center" shrinkToFit="1"/>
    </xf>
    <xf numFmtId="194" fontId="45" fillId="0" borderId="76" xfId="81" applyNumberFormat="1" applyFont="1" applyBorder="1" applyAlignment="1">
      <alignment horizontal="right" vertical="center" shrinkToFit="1"/>
    </xf>
    <xf numFmtId="40" fontId="45" fillId="0" borderId="75" xfId="84" applyNumberFormat="1" applyFont="1" applyBorder="1" applyAlignment="1">
      <alignment horizontal="right" vertical="center" shrinkToFit="1"/>
    </xf>
    <xf numFmtId="40" fontId="45" fillId="0" borderId="76" xfId="84" applyNumberFormat="1" applyFont="1" applyBorder="1" applyAlignment="1">
      <alignment horizontal="right" vertical="center" shrinkToFit="1"/>
    </xf>
    <xf numFmtId="0" fontId="45" fillId="0" borderId="14" xfId="81" applyFont="1" applyBorder="1" applyAlignment="1">
      <alignment horizontal="center" vertical="center" shrinkToFit="1"/>
    </xf>
    <xf numFmtId="0" fontId="45" fillId="0" borderId="74" xfId="81" applyFont="1" applyBorder="1" applyAlignment="1">
      <alignment horizontal="center" vertical="center" shrinkToFit="1"/>
    </xf>
    <xf numFmtId="40" fontId="45" fillId="0" borderId="73" xfId="80" applyNumberFormat="1" applyFont="1" applyBorder="1" applyAlignment="1">
      <alignment horizontal="right" vertical="center" shrinkToFit="1"/>
    </xf>
    <xf numFmtId="40" fontId="45" fillId="0" borderId="14" xfId="80" applyNumberFormat="1" applyFont="1" applyBorder="1" applyAlignment="1">
      <alignment horizontal="right" vertical="center" shrinkToFit="1"/>
    </xf>
    <xf numFmtId="194" fontId="45" fillId="0" borderId="73" xfId="81" applyNumberFormat="1" applyFont="1" applyBorder="1" applyAlignment="1">
      <alignment horizontal="right" vertical="center" shrinkToFit="1"/>
    </xf>
    <xf numFmtId="194" fontId="45" fillId="0" borderId="14" xfId="81" applyNumberFormat="1" applyFont="1" applyBorder="1" applyAlignment="1">
      <alignment horizontal="right" vertical="center" shrinkToFit="1"/>
    </xf>
    <xf numFmtId="40" fontId="45" fillId="0" borderId="73" xfId="84" applyNumberFormat="1" applyFont="1" applyBorder="1" applyAlignment="1">
      <alignment horizontal="right" vertical="center" shrinkToFit="1"/>
    </xf>
    <xf numFmtId="40" fontId="45" fillId="0" borderId="14" xfId="84" applyNumberFormat="1" applyFont="1" applyBorder="1" applyAlignment="1">
      <alignment horizontal="right" vertical="center" shrinkToFit="1"/>
    </xf>
    <xf numFmtId="0" fontId="45" fillId="0" borderId="76" xfId="78" applyFont="1" applyBorder="1" applyAlignment="1">
      <alignment horizontal="center" vertical="center" shrinkToFit="1"/>
    </xf>
    <xf numFmtId="0" fontId="45" fillId="0" borderId="77" xfId="78" applyFont="1" applyBorder="1" applyAlignment="1">
      <alignment horizontal="center" vertical="center" shrinkToFit="1"/>
    </xf>
    <xf numFmtId="194" fontId="45" fillId="0" borderId="75" xfId="78" applyNumberFormat="1" applyFont="1" applyBorder="1" applyAlignment="1">
      <alignment horizontal="right" vertical="center" shrinkToFit="1"/>
    </xf>
    <xf numFmtId="194" fontId="45" fillId="0" borderId="76" xfId="78" applyNumberFormat="1" applyFont="1" applyBorder="1" applyAlignment="1">
      <alignment horizontal="right" vertical="center" shrinkToFit="1"/>
    </xf>
    <xf numFmtId="0" fontId="45" fillId="0" borderId="14" xfId="78" applyFont="1" applyBorder="1" applyAlignment="1">
      <alignment horizontal="center" vertical="center" shrinkToFit="1"/>
    </xf>
    <xf numFmtId="0" fontId="45" fillId="0" borderId="74" xfId="78" applyFont="1" applyBorder="1" applyAlignment="1">
      <alignment horizontal="center" vertical="center" shrinkToFit="1"/>
    </xf>
    <xf numFmtId="194" fontId="45" fillId="0" borderId="73" xfId="78" applyNumberFormat="1" applyFont="1" applyBorder="1" applyAlignment="1">
      <alignment horizontal="right" vertical="center" shrinkToFit="1"/>
    </xf>
    <xf numFmtId="194" fontId="45" fillId="0" borderId="14" xfId="78" applyNumberFormat="1" applyFont="1" applyBorder="1" applyAlignment="1">
      <alignment horizontal="right" vertical="center" shrinkToFit="1"/>
    </xf>
    <xf numFmtId="194" fontId="45" fillId="0" borderId="14" xfId="81" applyNumberFormat="1" applyFont="1" applyBorder="1" applyAlignment="1">
      <alignment horizontal="center" vertical="center" shrinkToFit="1"/>
    </xf>
    <xf numFmtId="194" fontId="45" fillId="0" borderId="74" xfId="81" applyNumberFormat="1" applyFont="1" applyBorder="1" applyAlignment="1">
      <alignment horizontal="center" vertical="center" shrinkToFit="1"/>
    </xf>
    <xf numFmtId="40" fontId="45" fillId="0" borderId="23" xfId="80" applyNumberFormat="1" applyFont="1" applyFill="1" applyBorder="1" applyAlignment="1">
      <alignment horizontal="right" vertical="center" shrinkToFit="1"/>
    </xf>
    <xf numFmtId="40" fontId="45" fillId="0" borderId="24" xfId="80" applyNumberFormat="1" applyFont="1" applyFill="1" applyBorder="1" applyAlignment="1">
      <alignment horizontal="right" vertical="center" shrinkToFit="1"/>
    </xf>
    <xf numFmtId="40" fontId="45" fillId="0" borderId="14" xfId="80" applyNumberFormat="1" applyFont="1" applyFill="1" applyBorder="1" applyAlignment="1">
      <alignment horizontal="right" vertical="center" shrinkToFit="1"/>
    </xf>
    <xf numFmtId="0" fontId="45" fillId="0" borderId="14" xfId="81" applyFont="1" applyBorder="1" applyAlignment="1">
      <alignment horizontal="left" vertical="center" shrinkToFit="1"/>
    </xf>
    <xf numFmtId="0" fontId="45" fillId="0" borderId="74" xfId="81" applyFont="1" applyBorder="1" applyAlignment="1">
      <alignment horizontal="left" vertical="center" shrinkToFit="1"/>
    </xf>
    <xf numFmtId="40" fontId="45" fillId="0" borderId="14" xfId="80" applyNumberFormat="1" applyFont="1" applyFill="1" applyBorder="1" applyAlignment="1" applyProtection="1">
      <alignment horizontal="right" vertical="center" shrinkToFit="1"/>
      <protection locked="0"/>
    </xf>
    <xf numFmtId="0" fontId="45" fillId="0" borderId="14" xfId="78" applyFont="1" applyBorder="1" applyAlignment="1">
      <alignment vertical="center" shrinkToFit="1"/>
    </xf>
    <xf numFmtId="0" fontId="45" fillId="0" borderId="14" xfId="78" applyFont="1" applyBorder="1" applyAlignment="1" applyProtection="1">
      <alignment horizontal="left" vertical="center" shrinkToFit="1"/>
      <protection locked="0"/>
    </xf>
    <xf numFmtId="0" fontId="45" fillId="0" borderId="14" xfId="78" applyFont="1" applyBorder="1" applyAlignment="1">
      <alignment horizontal="left" vertical="center" shrinkToFit="1"/>
    </xf>
    <xf numFmtId="194" fontId="45" fillId="0" borderId="14" xfId="81" applyNumberFormat="1" applyFont="1" applyBorder="1" applyAlignment="1">
      <alignment horizontal="left" vertical="center" shrinkToFit="1"/>
    </xf>
    <xf numFmtId="194" fontId="45" fillId="0" borderId="74" xfId="81" applyNumberFormat="1" applyFont="1" applyBorder="1" applyAlignment="1">
      <alignment horizontal="left" vertical="center" shrinkToFit="1"/>
    </xf>
    <xf numFmtId="0" fontId="45" fillId="0" borderId="0" xfId="81" applyFont="1" applyAlignment="1">
      <alignment horizontal="left" vertical="center" shrinkToFit="1"/>
    </xf>
    <xf numFmtId="0" fontId="45" fillId="0" borderId="14" xfId="78" applyFont="1" applyBorder="1" applyAlignment="1" applyProtection="1">
      <alignment horizontal="center" vertical="center" shrinkToFit="1"/>
      <protection locked="0"/>
    </xf>
    <xf numFmtId="40" fontId="45" fillId="0" borderId="14" xfId="84" applyNumberFormat="1" applyFont="1" applyFill="1" applyBorder="1" applyAlignment="1">
      <alignment horizontal="right" vertical="center" shrinkToFit="1"/>
    </xf>
    <xf numFmtId="0" fontId="45" fillId="0" borderId="14" xfId="94" applyFont="1" applyBorder="1" applyAlignment="1">
      <alignment horizontal="left" vertical="center" shrinkToFit="1"/>
    </xf>
    <xf numFmtId="194" fontId="45" fillId="0" borderId="14" xfId="78" applyNumberFormat="1" applyFont="1" applyBorder="1" applyAlignment="1">
      <alignment horizontal="left" vertical="center" shrinkToFit="1"/>
    </xf>
    <xf numFmtId="56" fontId="45" fillId="0" borderId="14" xfId="78" applyNumberFormat="1" applyFont="1" applyBorder="1" applyAlignment="1">
      <alignment horizontal="center" vertical="center" shrinkToFit="1"/>
    </xf>
    <xf numFmtId="0" fontId="45" fillId="0" borderId="23" xfId="81" applyFont="1" applyBorder="1" applyAlignment="1">
      <alignment horizontal="left" vertical="center" shrinkToFit="1"/>
    </xf>
    <xf numFmtId="0" fontId="45" fillId="0" borderId="51" xfId="81" applyFont="1" applyBorder="1" applyAlignment="1">
      <alignment horizontal="left" vertical="center" shrinkToFit="1"/>
    </xf>
    <xf numFmtId="0" fontId="45" fillId="0" borderId="24" xfId="81" applyFont="1" applyBorder="1" applyAlignment="1">
      <alignment horizontal="left" vertical="center" shrinkToFit="1"/>
    </xf>
    <xf numFmtId="40" fontId="45" fillId="0" borderId="23" xfId="84" applyNumberFormat="1" applyFont="1" applyFill="1" applyBorder="1" applyAlignment="1">
      <alignment horizontal="right" vertical="center" shrinkToFit="1"/>
    </xf>
    <xf numFmtId="40" fontId="45" fillId="0" borderId="24" xfId="84" applyNumberFormat="1" applyFont="1" applyFill="1" applyBorder="1" applyAlignment="1">
      <alignment horizontal="right" vertical="center" shrinkToFit="1"/>
    </xf>
    <xf numFmtId="0" fontId="45" fillId="0" borderId="23" xfId="94" applyFont="1" applyBorder="1" applyAlignment="1">
      <alignment horizontal="left" vertical="center" shrinkToFit="1"/>
    </xf>
    <xf numFmtId="0" fontId="45" fillId="0" borderId="51" xfId="94" applyFont="1" applyBorder="1" applyAlignment="1">
      <alignment horizontal="left" vertical="center" shrinkToFit="1"/>
    </xf>
    <xf numFmtId="0" fontId="45" fillId="0" borderId="24" xfId="94" applyFont="1" applyBorder="1" applyAlignment="1">
      <alignment horizontal="left" vertical="center" shrinkToFit="1"/>
    </xf>
    <xf numFmtId="56" fontId="45" fillId="0" borderId="14" xfId="78" applyNumberFormat="1" applyFont="1" applyBorder="1" applyAlignment="1">
      <alignment horizontal="left" vertical="center" shrinkToFit="1"/>
    </xf>
    <xf numFmtId="56" fontId="45" fillId="0" borderId="23" xfId="94" applyNumberFormat="1" applyFont="1" applyBorder="1" applyAlignment="1">
      <alignment horizontal="left" vertical="center" shrinkToFit="1"/>
    </xf>
    <xf numFmtId="56" fontId="45" fillId="0" borderId="51" xfId="94" applyNumberFormat="1" applyFont="1" applyBorder="1" applyAlignment="1">
      <alignment horizontal="left" vertical="center" shrinkToFit="1"/>
    </xf>
    <xf numFmtId="56" fontId="45" fillId="0" borderId="24" xfId="94" applyNumberFormat="1" applyFont="1" applyBorder="1" applyAlignment="1">
      <alignment horizontal="left" vertical="center" shrinkToFit="1"/>
    </xf>
    <xf numFmtId="0" fontId="45" fillId="0" borderId="23" xfId="78" applyFont="1" applyBorder="1" applyAlignment="1" applyProtection="1">
      <alignment horizontal="left" vertical="center" shrinkToFit="1"/>
      <protection locked="0"/>
    </xf>
    <xf numFmtId="0" fontId="45" fillId="0" borderId="51" xfId="78" applyFont="1" applyBorder="1" applyAlignment="1" applyProtection="1">
      <alignment horizontal="left" vertical="center" shrinkToFit="1"/>
      <protection locked="0"/>
    </xf>
    <xf numFmtId="0" fontId="45" fillId="0" borderId="24" xfId="78" applyFont="1" applyBorder="1" applyAlignment="1" applyProtection="1">
      <alignment horizontal="left" vertical="center" shrinkToFit="1"/>
      <protection locked="0"/>
    </xf>
    <xf numFmtId="0" fontId="45" fillId="0" borderId="23" xfId="78" applyFont="1" applyBorder="1" applyAlignment="1">
      <alignment horizontal="left" vertical="center" shrinkToFit="1"/>
    </xf>
    <xf numFmtId="0" fontId="45" fillId="0" borderId="51" xfId="78" applyFont="1" applyBorder="1" applyAlignment="1">
      <alignment horizontal="left" vertical="center" shrinkToFit="1"/>
    </xf>
    <xf numFmtId="0" fontId="45" fillId="0" borderId="24" xfId="78" applyFont="1" applyBorder="1" applyAlignment="1">
      <alignment horizontal="left" vertical="center" shrinkToFit="1"/>
    </xf>
    <xf numFmtId="40" fontId="45" fillId="0" borderId="23" xfId="80" applyNumberFormat="1" applyFont="1" applyFill="1" applyBorder="1" applyAlignment="1" applyProtection="1">
      <alignment horizontal="right" vertical="center" shrinkToFit="1"/>
      <protection locked="0"/>
    </xf>
    <xf numFmtId="40" fontId="45" fillId="0" borderId="24" xfId="80" applyNumberFormat="1" applyFont="1" applyFill="1" applyBorder="1" applyAlignment="1" applyProtection="1">
      <alignment horizontal="right" vertical="center" shrinkToFit="1"/>
      <protection locked="0"/>
    </xf>
    <xf numFmtId="0" fontId="45" fillId="0" borderId="23" xfId="78" applyFont="1" applyBorder="1" applyAlignment="1" applyProtection="1">
      <alignment horizontal="center" vertical="center" shrinkToFit="1"/>
      <protection locked="0"/>
    </xf>
    <xf numFmtId="0" fontId="45" fillId="0" borderId="51" xfId="78" applyFont="1" applyBorder="1" applyAlignment="1" applyProtection="1">
      <alignment horizontal="center" vertical="center" shrinkToFit="1"/>
      <protection locked="0"/>
    </xf>
    <xf numFmtId="0" fontId="45" fillId="0" borderId="24" xfId="78" applyFont="1" applyBorder="1" applyAlignment="1" applyProtection="1">
      <alignment horizontal="center" vertical="center" shrinkToFit="1"/>
      <protection locked="0"/>
    </xf>
    <xf numFmtId="194" fontId="45" fillId="0" borderId="23" xfId="78" applyNumberFormat="1" applyFont="1" applyBorder="1" applyAlignment="1">
      <alignment horizontal="right" vertical="center" shrinkToFit="1"/>
    </xf>
    <xf numFmtId="194" fontId="45" fillId="0" borderId="24" xfId="78" applyNumberFormat="1" applyFont="1" applyBorder="1" applyAlignment="1">
      <alignment horizontal="right" vertical="center" shrinkToFit="1"/>
    </xf>
    <xf numFmtId="38" fontId="25" fillId="45" borderId="70" xfId="80" applyFont="1" applyFill="1" applyBorder="1" applyAlignment="1">
      <alignment horizontal="center" vertical="center" shrinkToFit="1"/>
    </xf>
    <xf numFmtId="38" fontId="25" fillId="45" borderId="71" xfId="80" applyFont="1" applyFill="1" applyBorder="1" applyAlignment="1">
      <alignment horizontal="center" vertical="center" shrinkToFit="1"/>
    </xf>
    <xf numFmtId="38" fontId="25" fillId="45" borderId="72" xfId="80" applyFont="1" applyFill="1" applyBorder="1" applyAlignment="1">
      <alignment horizontal="center" vertical="center" shrinkToFit="1"/>
    </xf>
    <xf numFmtId="182" fontId="46" fillId="0" borderId="0" xfId="79" applyNumberFormat="1" applyFont="1" applyAlignment="1">
      <alignment horizontal="center" vertical="center" shrinkToFit="1"/>
    </xf>
    <xf numFmtId="0" fontId="45" fillId="45" borderId="14" xfId="81" applyFont="1" applyFill="1" applyBorder="1" applyAlignment="1">
      <alignment horizontal="center" vertical="center" shrinkToFit="1"/>
    </xf>
    <xf numFmtId="0" fontId="45" fillId="45" borderId="14" xfId="81" applyFont="1" applyFill="1" applyBorder="1" applyAlignment="1">
      <alignment horizontal="left" vertical="center" shrinkToFit="1"/>
    </xf>
    <xf numFmtId="0" fontId="25" fillId="0" borderId="66" xfId="81" applyFont="1" applyBorder="1" applyAlignment="1">
      <alignment horizontal="center" vertical="center" shrinkToFit="1"/>
    </xf>
    <xf numFmtId="0" fontId="25" fillId="0" borderId="39" xfId="81" applyFont="1" applyBorder="1" applyAlignment="1">
      <alignment horizontal="center" vertical="center" shrinkToFit="1"/>
    </xf>
    <xf numFmtId="0" fontId="25" fillId="0" borderId="67" xfId="81" applyFont="1" applyBorder="1" applyAlignment="1">
      <alignment horizontal="center" vertical="center" shrinkToFit="1"/>
    </xf>
    <xf numFmtId="182" fontId="41" fillId="0" borderId="62" xfId="80" applyNumberFormat="1" applyFont="1" applyBorder="1" applyAlignment="1">
      <alignment horizontal="center" vertical="center" shrinkToFit="1"/>
    </xf>
    <xf numFmtId="182" fontId="41" fillId="0" borderId="34" xfId="80" applyNumberFormat="1" applyFont="1" applyBorder="1" applyAlignment="1">
      <alignment horizontal="center" vertical="center" shrinkToFit="1"/>
    </xf>
    <xf numFmtId="182" fontId="41" fillId="0" borderId="57" xfId="80" applyNumberFormat="1" applyFont="1" applyBorder="1" applyAlignment="1">
      <alignment horizontal="center" vertical="center" shrinkToFit="1"/>
    </xf>
    <xf numFmtId="182" fontId="41" fillId="0" borderId="60" xfId="80" applyNumberFormat="1" applyFont="1" applyBorder="1" applyAlignment="1">
      <alignment horizontal="center" vertical="center" shrinkToFit="1"/>
    </xf>
    <xf numFmtId="182" fontId="41" fillId="0" borderId="58" xfId="80" applyNumberFormat="1" applyFont="1" applyBorder="1" applyAlignment="1">
      <alignment horizontal="center" vertical="center" shrinkToFit="1"/>
    </xf>
    <xf numFmtId="0" fontId="45" fillId="45" borderId="14" xfId="78" applyFont="1" applyFill="1" applyBorder="1" applyAlignment="1">
      <alignment horizontal="center" vertical="center" shrinkToFit="1"/>
    </xf>
    <xf numFmtId="0" fontId="45" fillId="45" borderId="14" xfId="78" applyFont="1" applyFill="1" applyBorder="1" applyAlignment="1">
      <alignment horizontal="left" vertical="center" shrinkToFit="1"/>
    </xf>
    <xf numFmtId="178" fontId="25" fillId="0" borderId="54" xfId="80" applyNumberFormat="1" applyFont="1" applyBorder="1" applyAlignment="1">
      <alignment horizontal="center" vertical="center" shrinkToFit="1"/>
    </xf>
    <xf numFmtId="178" fontId="25" fillId="0" borderId="60" xfId="80" applyNumberFormat="1" applyFont="1" applyBorder="1" applyAlignment="1">
      <alignment horizontal="center" vertical="center" shrinkToFit="1"/>
    </xf>
    <xf numFmtId="0" fontId="27" fillId="0" borderId="54" xfId="80" applyNumberFormat="1" applyFont="1" applyBorder="1" applyAlignment="1">
      <alignment horizontal="center" vertical="center" shrinkToFit="1"/>
    </xf>
    <xf numFmtId="0" fontId="27" fillId="0" borderId="60" xfId="80" applyNumberFormat="1" applyFont="1" applyBorder="1" applyAlignment="1">
      <alignment horizontal="center" vertical="center" shrinkToFit="1"/>
    </xf>
    <xf numFmtId="177" fontId="25" fillId="0" borderId="20" xfId="80" applyNumberFormat="1" applyFont="1" applyBorder="1" applyAlignment="1">
      <alignment horizontal="center" vertical="center" shrinkToFit="1"/>
    </xf>
    <xf numFmtId="177" fontId="25" fillId="0" borderId="54" xfId="80" applyNumberFormat="1" applyFont="1" applyBorder="1" applyAlignment="1">
      <alignment horizontal="center" vertical="center" shrinkToFit="1"/>
    </xf>
    <xf numFmtId="177" fontId="25" fillId="0" borderId="26" xfId="80" applyNumberFormat="1" applyFont="1" applyBorder="1" applyAlignment="1">
      <alignment horizontal="center" vertical="center" shrinkToFit="1"/>
    </xf>
    <xf numFmtId="178" fontId="25" fillId="0" borderId="20" xfId="80" applyNumberFormat="1" applyFont="1" applyBorder="1" applyAlignment="1">
      <alignment horizontal="center" vertical="center" shrinkToFit="1"/>
    </xf>
    <xf numFmtId="182" fontId="25" fillId="0" borderId="21" xfId="80" applyNumberFormat="1" applyFont="1" applyBorder="1" applyAlignment="1">
      <alignment horizontal="center" vertical="center" shrinkToFit="1"/>
    </xf>
    <xf numFmtId="182" fontId="25" fillId="0" borderId="46" xfId="80" applyNumberFormat="1" applyFont="1" applyBorder="1" applyAlignment="1">
      <alignment horizontal="center" vertical="center" shrinkToFit="1"/>
    </xf>
    <xf numFmtId="182" fontId="25" fillId="0" borderId="58" xfId="80" applyNumberFormat="1" applyFont="1" applyBorder="1" applyAlignment="1">
      <alignment horizontal="center" vertical="center" shrinkToFit="1"/>
    </xf>
    <xf numFmtId="38" fontId="25" fillId="45" borderId="64" xfId="80" applyFont="1" applyFill="1" applyBorder="1" applyAlignment="1">
      <alignment horizontal="center" vertical="center" shrinkToFit="1"/>
    </xf>
    <xf numFmtId="177" fontId="25" fillId="44" borderId="54" xfId="80" applyNumberFormat="1" applyFont="1" applyFill="1" applyBorder="1" applyAlignment="1">
      <alignment horizontal="center" vertical="center" shrinkToFit="1"/>
    </xf>
    <xf numFmtId="177" fontId="25" fillId="44" borderId="26" xfId="80" applyNumberFormat="1" applyFont="1" applyFill="1" applyBorder="1" applyAlignment="1">
      <alignment horizontal="center" vertical="center" shrinkToFit="1"/>
    </xf>
    <xf numFmtId="182" fontId="27" fillId="0" borderId="54" xfId="80" applyNumberFormat="1" applyFont="1" applyBorder="1" applyAlignment="1">
      <alignment horizontal="center" vertical="center" shrinkToFit="1"/>
    </xf>
    <xf numFmtId="178" fontId="25" fillId="0" borderId="54" xfId="84" applyNumberFormat="1" applyFont="1" applyBorder="1" applyAlignment="1">
      <alignment horizontal="center" vertical="center" shrinkToFit="1"/>
    </xf>
    <xf numFmtId="178" fontId="25" fillId="0" borderId="60" xfId="84" applyNumberFormat="1" applyFont="1" applyBorder="1" applyAlignment="1">
      <alignment horizontal="center" vertical="center" shrinkToFit="1"/>
    </xf>
    <xf numFmtId="182" fontId="27" fillId="0" borderId="54" xfId="84" applyNumberFormat="1" applyFont="1" applyBorder="1" applyAlignment="1">
      <alignment horizontal="center" vertical="center" shrinkToFit="1"/>
    </xf>
    <xf numFmtId="182" fontId="27" fillId="0" borderId="60" xfId="84" applyNumberFormat="1" applyFont="1" applyBorder="1" applyAlignment="1">
      <alignment horizontal="center" vertical="center" shrinkToFit="1"/>
    </xf>
    <xf numFmtId="38" fontId="25" fillId="0" borderId="25" xfId="80" applyFont="1" applyBorder="1" applyAlignment="1">
      <alignment horizontal="center" vertical="center" shrinkToFit="1"/>
    </xf>
    <xf numFmtId="38" fontId="25" fillId="0" borderId="60" xfId="80" applyFont="1" applyBorder="1" applyAlignment="1">
      <alignment horizontal="center" vertical="center" shrinkToFit="1"/>
    </xf>
    <xf numFmtId="0" fontId="25" fillId="0" borderId="49" xfId="80" applyNumberFormat="1" applyFont="1" applyBorder="1" applyAlignment="1">
      <alignment horizontal="center" vertical="center" shrinkToFit="1"/>
    </xf>
    <xf numFmtId="0" fontId="25" fillId="0" borderId="58" xfId="80" applyNumberFormat="1" applyFont="1" applyBorder="1" applyAlignment="1">
      <alignment horizontal="center" vertical="center" shrinkToFit="1"/>
    </xf>
    <xf numFmtId="38" fontId="25" fillId="0" borderId="45" xfId="80" applyFont="1" applyBorder="1" applyAlignment="1">
      <alignment horizontal="center" vertical="center" textRotation="255" shrinkToFit="1"/>
    </xf>
    <xf numFmtId="38" fontId="25" fillId="0" borderId="57" xfId="80" applyFont="1" applyBorder="1" applyAlignment="1">
      <alignment horizontal="center" vertical="center" textRotation="255" shrinkToFit="1"/>
    </xf>
    <xf numFmtId="181" fontId="27" fillId="0" borderId="59" xfId="80" applyNumberFormat="1" applyFont="1" applyBorder="1" applyAlignment="1">
      <alignment horizontal="center" vertical="center" shrinkToFit="1"/>
    </xf>
    <xf numFmtId="181" fontId="27" fillId="0" borderId="45" xfId="80" applyNumberFormat="1" applyFont="1" applyBorder="1" applyAlignment="1">
      <alignment horizontal="center" vertical="center" shrinkToFit="1"/>
    </xf>
    <xf numFmtId="38" fontId="27" fillId="0" borderId="25" xfId="80" applyFont="1" applyBorder="1" applyAlignment="1">
      <alignment horizontal="center" vertical="center" shrinkToFit="1"/>
    </xf>
    <xf numFmtId="38" fontId="27" fillId="0" borderId="54" xfId="80" applyFont="1" applyBorder="1" applyAlignment="1">
      <alignment horizontal="center" vertical="center" shrinkToFit="1"/>
    </xf>
    <xf numFmtId="0" fontId="27" fillId="0" borderId="25" xfId="80" applyNumberFormat="1" applyFont="1" applyBorder="1" applyAlignment="1">
      <alignment horizontal="center" vertical="center" shrinkToFit="1"/>
    </xf>
    <xf numFmtId="181" fontId="25" fillId="0" borderId="59" xfId="80" applyNumberFormat="1" applyFont="1" applyBorder="1" applyAlignment="1">
      <alignment horizontal="center" vertical="center" shrinkToFit="1"/>
    </xf>
    <xf numFmtId="181" fontId="25" fillId="0" borderId="57" xfId="80" applyNumberFormat="1" applyFont="1" applyBorder="1" applyAlignment="1">
      <alignment horizontal="center" vertical="center" shrinkToFit="1"/>
    </xf>
    <xf numFmtId="1" fontId="27" fillId="0" borderId="25" xfId="80" applyNumberFormat="1" applyFont="1" applyBorder="1" applyAlignment="1">
      <alignment horizontal="center" vertical="center" shrinkToFit="1"/>
    </xf>
    <xf numFmtId="1" fontId="27" fillId="0" borderId="54" xfId="80" applyNumberFormat="1" applyFont="1" applyBorder="1" applyAlignment="1">
      <alignment horizontal="center" vertical="center" shrinkToFit="1"/>
    </xf>
    <xf numFmtId="38" fontId="27" fillId="42" borderId="25" xfId="80" applyFont="1" applyFill="1" applyBorder="1" applyAlignment="1">
      <alignment horizontal="center" vertical="center" shrinkToFit="1"/>
    </xf>
    <xf numFmtId="38" fontId="27" fillId="42" borderId="54" xfId="80" applyFont="1" applyFill="1" applyBorder="1" applyAlignment="1">
      <alignment horizontal="center" vertical="center" shrinkToFit="1"/>
    </xf>
    <xf numFmtId="178" fontId="27" fillId="0" borderId="25" xfId="80" applyNumberFormat="1" applyFont="1" applyBorder="1" applyAlignment="1">
      <alignment horizontal="center" vertical="center" shrinkToFit="1"/>
    </xf>
    <xf numFmtId="178" fontId="27" fillId="0" borderId="54" xfId="80" applyNumberFormat="1" applyFont="1" applyBorder="1" applyAlignment="1">
      <alignment horizontal="center" vertical="center" shrinkToFit="1"/>
    </xf>
    <xf numFmtId="181" fontId="25" fillId="0" borderId="45" xfId="80" applyNumberFormat="1" applyFont="1" applyBorder="1" applyAlignment="1">
      <alignment horizontal="center" vertical="center" shrinkToFit="1"/>
    </xf>
    <xf numFmtId="38" fontId="25" fillId="0" borderId="54" xfId="80" applyFont="1" applyBorder="1" applyAlignment="1">
      <alignment horizontal="center" vertical="center" shrinkToFit="1"/>
    </xf>
    <xf numFmtId="0" fontId="25" fillId="0" borderId="25" xfId="80" applyNumberFormat="1" applyFont="1" applyBorder="1" applyAlignment="1">
      <alignment horizontal="center" vertical="center" shrinkToFit="1"/>
    </xf>
    <xf numFmtId="0" fontId="25" fillId="0" borderId="54" xfId="80" applyNumberFormat="1" applyFont="1" applyBorder="1" applyAlignment="1">
      <alignment horizontal="center" vertical="center" shrinkToFit="1"/>
    </xf>
    <xf numFmtId="38" fontId="27" fillId="0" borderId="26" xfId="80" applyFont="1" applyBorder="1" applyAlignment="1">
      <alignment horizontal="center" vertical="center" shrinkToFit="1"/>
    </xf>
    <xf numFmtId="0" fontId="27" fillId="0" borderId="26" xfId="80" applyNumberFormat="1" applyFont="1" applyBorder="1" applyAlignment="1">
      <alignment horizontal="center" vertical="center" shrinkToFit="1"/>
    </xf>
    <xf numFmtId="38" fontId="25" fillId="0" borderId="26" xfId="80" applyFont="1" applyBorder="1" applyAlignment="1">
      <alignment horizontal="center" vertical="center" shrinkToFit="1"/>
    </xf>
    <xf numFmtId="38" fontId="27" fillId="42" borderId="26" xfId="80" applyFont="1" applyFill="1" applyBorder="1" applyAlignment="1">
      <alignment horizontal="center" vertical="center" shrinkToFit="1"/>
    </xf>
    <xf numFmtId="0" fontId="25" fillId="0" borderId="26" xfId="80" applyNumberFormat="1" applyFont="1" applyBorder="1" applyAlignment="1">
      <alignment horizontal="center" vertical="center" shrinkToFit="1"/>
    </xf>
    <xf numFmtId="38" fontId="27" fillId="0" borderId="25" xfId="80" applyFont="1" applyFill="1" applyBorder="1" applyAlignment="1">
      <alignment horizontal="center" vertical="center" shrinkToFit="1"/>
    </xf>
    <xf numFmtId="38" fontId="27" fillId="0" borderId="54" xfId="80" applyFont="1" applyFill="1" applyBorder="1" applyAlignment="1">
      <alignment horizontal="center" vertical="center" shrinkToFit="1"/>
    </xf>
    <xf numFmtId="38" fontId="27" fillId="0" borderId="26" xfId="80" applyFont="1" applyFill="1" applyBorder="1" applyAlignment="1">
      <alignment horizontal="center" vertical="center" shrinkToFit="1"/>
    </xf>
    <xf numFmtId="181" fontId="27" fillId="0" borderId="59" xfId="84" applyNumberFormat="1" applyFont="1" applyBorder="1" applyAlignment="1">
      <alignment horizontal="center" vertical="center" shrinkToFit="1"/>
    </xf>
    <xf numFmtId="181" fontId="27" fillId="0" borderId="45" xfId="84" applyNumberFormat="1" applyFont="1" applyBorder="1" applyAlignment="1">
      <alignment horizontal="center" vertical="center" shrinkToFit="1"/>
    </xf>
    <xf numFmtId="38" fontId="27" fillId="0" borderId="25" xfId="84" applyFont="1" applyBorder="1" applyAlignment="1">
      <alignment horizontal="center" vertical="center" shrinkToFit="1"/>
    </xf>
    <xf numFmtId="38" fontId="27" fillId="0" borderId="54" xfId="84" applyFont="1" applyBorder="1" applyAlignment="1">
      <alignment horizontal="center" vertical="center" shrinkToFit="1"/>
    </xf>
    <xf numFmtId="0" fontId="27" fillId="0" borderId="25" xfId="84" applyNumberFormat="1" applyFont="1" applyBorder="1" applyAlignment="1">
      <alignment horizontal="center" vertical="center" shrinkToFit="1"/>
    </xf>
    <xf numFmtId="0" fontId="27" fillId="0" borderId="54" xfId="84" applyNumberFormat="1" applyFont="1" applyBorder="1" applyAlignment="1">
      <alignment horizontal="center" vertical="center" shrinkToFit="1"/>
    </xf>
    <xf numFmtId="0" fontId="25" fillId="0" borderId="46" xfId="80" applyNumberFormat="1" applyFont="1" applyBorder="1" applyAlignment="1">
      <alignment horizontal="center" vertical="center" shrinkToFit="1"/>
    </xf>
    <xf numFmtId="0" fontId="25" fillId="0" borderId="43" xfId="80" applyNumberFormat="1" applyFont="1" applyBorder="1" applyAlignment="1">
      <alignment horizontal="center" vertical="center" shrinkToFit="1"/>
    </xf>
    <xf numFmtId="38" fontId="25" fillId="0" borderId="19" xfId="80" applyFont="1" applyBorder="1" applyAlignment="1">
      <alignment horizontal="center" vertical="center" textRotation="255" shrinkToFit="1"/>
    </xf>
    <xf numFmtId="1" fontId="27" fillId="0" borderId="26" xfId="80" applyNumberFormat="1" applyFont="1" applyBorder="1" applyAlignment="1">
      <alignment horizontal="center" vertical="center" shrinkToFit="1"/>
    </xf>
    <xf numFmtId="38" fontId="27" fillId="0" borderId="26" xfId="84" applyFont="1" applyBorder="1" applyAlignment="1">
      <alignment horizontal="center" vertical="center" shrinkToFit="1"/>
    </xf>
    <xf numFmtId="0" fontId="27" fillId="0" borderId="26" xfId="84" applyNumberFormat="1" applyFont="1" applyBorder="1" applyAlignment="1">
      <alignment horizontal="center" vertical="center" shrinkToFit="1"/>
    </xf>
    <xf numFmtId="178" fontId="25" fillId="0" borderId="25" xfId="80" applyNumberFormat="1" applyFont="1" applyBorder="1" applyAlignment="1">
      <alignment horizontal="center" vertical="center" shrinkToFit="1"/>
    </xf>
    <xf numFmtId="178" fontId="25" fillId="0" borderId="26" xfId="80" applyNumberFormat="1" applyFont="1" applyBorder="1" applyAlignment="1">
      <alignment horizontal="center" vertical="center" shrinkToFit="1"/>
    </xf>
    <xf numFmtId="1" fontId="25" fillId="0" borderId="49" xfId="80" applyNumberFormat="1" applyFont="1" applyBorder="1" applyAlignment="1">
      <alignment horizontal="center" vertical="center" shrinkToFit="1"/>
    </xf>
    <xf numFmtId="178" fontId="27" fillId="0" borderId="26" xfId="80" applyNumberFormat="1" applyFont="1" applyBorder="1" applyAlignment="1">
      <alignment horizontal="center" vertical="center" shrinkToFit="1"/>
    </xf>
    <xf numFmtId="1" fontId="27" fillId="0" borderId="50" xfId="80" applyNumberFormat="1" applyFont="1" applyBorder="1" applyAlignment="1">
      <alignment horizontal="center" vertical="center" shrinkToFit="1"/>
    </xf>
    <xf numFmtId="178" fontId="27" fillId="0" borderId="25" xfId="84" applyNumberFormat="1" applyFont="1" applyBorder="1" applyAlignment="1">
      <alignment horizontal="center" vertical="center" shrinkToFit="1"/>
    </xf>
    <xf numFmtId="178" fontId="27" fillId="0" borderId="54" xfId="84" applyNumberFormat="1" applyFont="1" applyBorder="1" applyAlignment="1">
      <alignment horizontal="center" vertical="center" shrinkToFit="1"/>
    </xf>
    <xf numFmtId="178" fontId="27" fillId="0" borderId="26" xfId="84" applyNumberFormat="1" applyFont="1" applyBorder="1" applyAlignment="1">
      <alignment horizontal="center" vertical="center" shrinkToFit="1"/>
    </xf>
    <xf numFmtId="0" fontId="25" fillId="0" borderId="19" xfId="81" applyFont="1" applyBorder="1" applyAlignment="1">
      <alignment horizontal="center" vertical="center" textRotation="255" shrinkToFit="1"/>
    </xf>
    <xf numFmtId="0" fontId="25" fillId="0" borderId="45" xfId="81" applyFont="1" applyBorder="1" applyAlignment="1">
      <alignment horizontal="center" vertical="center" textRotation="255" shrinkToFit="1"/>
    </xf>
    <xf numFmtId="0" fontId="25" fillId="0" borderId="53" xfId="81" applyFont="1" applyBorder="1" applyAlignment="1">
      <alignment horizontal="center" vertical="center" textRotation="255" shrinkToFit="1"/>
    </xf>
    <xf numFmtId="0" fontId="25" fillId="0" borderId="57" xfId="81" applyFont="1" applyBorder="1" applyAlignment="1">
      <alignment horizontal="center" vertical="center" textRotation="255" shrinkToFit="1"/>
    </xf>
    <xf numFmtId="38" fontId="27" fillId="0" borderId="28" xfId="80" applyFont="1" applyBorder="1" applyAlignment="1">
      <alignment horizontal="right" vertical="center" shrinkToFit="1"/>
    </xf>
    <xf numFmtId="38" fontId="27" fillId="0" borderId="29" xfId="80" applyFont="1" applyBorder="1" applyAlignment="1">
      <alignment horizontal="right" vertical="center" shrinkToFit="1"/>
    </xf>
    <xf numFmtId="38" fontId="27" fillId="0" borderId="27" xfId="80" applyFont="1" applyBorder="1" applyAlignment="1">
      <alignment horizontal="center" vertical="center" shrinkToFit="1"/>
    </xf>
    <xf numFmtId="38" fontId="27" fillId="0" borderId="28" xfId="80" applyFont="1" applyBorder="1" applyAlignment="1">
      <alignment horizontal="center" vertical="center" shrinkToFit="1"/>
    </xf>
    <xf numFmtId="38" fontId="25" fillId="0" borderId="27" xfId="80" applyFont="1" applyBorder="1" applyAlignment="1">
      <alignment horizontal="center" vertical="center" shrinkToFit="1"/>
    </xf>
    <xf numFmtId="38" fontId="25" fillId="0" borderId="28" xfId="80" applyFont="1" applyBorder="1" applyAlignment="1">
      <alignment horizontal="center" vertical="center" shrinkToFit="1"/>
    </xf>
    <xf numFmtId="38" fontId="25" fillId="0" borderId="29" xfId="80" applyFont="1" applyBorder="1" applyAlignment="1">
      <alignment horizontal="center" vertical="center" shrinkToFit="1"/>
    </xf>
    <xf numFmtId="195" fontId="25" fillId="50" borderId="33" xfId="79" applyNumberFormat="1" applyFont="1" applyFill="1" applyBorder="1" applyAlignment="1">
      <alignment horizontal="center" vertical="center" shrinkToFit="1"/>
    </xf>
    <xf numFmtId="195" fontId="25" fillId="50" borderId="35" xfId="79" applyNumberFormat="1" applyFont="1" applyFill="1" applyBorder="1" applyAlignment="1">
      <alignment horizontal="center" vertical="center" shrinkToFit="1"/>
    </xf>
  </cellXfs>
  <cellStyles count="97">
    <cellStyle name="00　元に戻す" xfId="89" xr:uid="{556289C6-761B-4D59-B256-144020208F58}"/>
    <cellStyle name="01　新規採用" xfId="87" xr:uid="{AC455637-F516-4302-A64E-2CCDD3E96A8F}"/>
    <cellStyle name="02　昇格" xfId="83" xr:uid="{507AD4DC-D5A5-4DF1-95CA-3542C341356E}"/>
    <cellStyle name="03　異動昇格" xfId="82" xr:uid="{2AE316CD-5E9D-4F81-A59D-188730D181B7}"/>
    <cellStyle name="04　異動" xfId="85" xr:uid="{9044CE25-6ACD-46AD-9F0D-FBE663ED6EC5}"/>
    <cellStyle name="05　南大泉異動予定" xfId="88" xr:uid="{4C9C7A1B-1401-414D-B15D-C9B5DF9FE80C}"/>
    <cellStyle name="07　新採　決定" xfId="86" xr:uid="{D371874F-B9EA-4245-A731-D0796ED1E944}"/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パーセント 3" xfId="92" xr:uid="{62DCFDAB-09A3-4716-B282-38DB24A0F194}"/>
    <cellStyle name="パーセント 3 2" xfId="93" xr:uid="{5F9B6296-1861-4A50-9ADE-81508F8158BB}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11 2" xfId="59" xr:uid="{CB804DED-A740-4A3E-8770-56083BC954EE}"/>
    <cellStyle name="桁区切り 11 3" xfId="50" xr:uid="{C54929E4-3C6C-4A37-AF2C-55E147014A52}"/>
    <cellStyle name="桁区切り 11 3 5" xfId="68" xr:uid="{2253D103-5A7C-477F-9F69-F7FDA4224627}"/>
    <cellStyle name="桁区切り 13 2" xfId="57" xr:uid="{7F8B3043-1994-48C9-9651-7C5AAB896018}"/>
    <cellStyle name="桁区切り 13 3" xfId="54" xr:uid="{E36C8810-114A-4E9B-94B6-956DF597CCA5}"/>
    <cellStyle name="桁区切り 15 10" xfId="77" xr:uid="{34F02559-A840-4F9E-B034-356782CF1AED}"/>
    <cellStyle name="桁区切り 15 3" xfId="46" xr:uid="{CF9B5070-1E44-4CC3-8676-014AD7BEC98E}"/>
    <cellStyle name="桁区切り 15 3 5" xfId="73" xr:uid="{32305D2C-99BC-4DCC-B505-F468D3AA3A26}"/>
    <cellStyle name="桁区切り 16 2 2 2 3" xfId="65" xr:uid="{003EF2D3-FA45-452C-9654-EA61CC72E1AF}"/>
    <cellStyle name="桁区切り 16 3" xfId="52" xr:uid="{98E9D56A-7760-4E09-A430-96E2C48CCA1B}"/>
    <cellStyle name="桁区切り 16 3 5" xfId="74" xr:uid="{AD91F080-3BD7-4270-BC21-DCC1E641BAA3}"/>
    <cellStyle name="桁区切り 18" xfId="66" xr:uid="{D3800DE7-30EE-4754-B3F7-34BCE398652F}"/>
    <cellStyle name="桁区切り 2" xfId="44" xr:uid="{1713DDD2-B635-4A7C-AF40-9229682629AC}"/>
    <cellStyle name="桁区切り 2 2" xfId="80" xr:uid="{713D843C-2F93-49A6-97AF-52F35DC4DF28}"/>
    <cellStyle name="桁区切り 2 2 2" xfId="84" xr:uid="{63ADBE93-D4FA-4B2B-84D6-9992FA1E0EAE}"/>
    <cellStyle name="桁区切り 2 2 5" xfId="91" xr:uid="{3CE0BB95-A945-41C0-B24A-82CB29FEE387}"/>
    <cellStyle name="桁区切り 2 2 8" xfId="90" xr:uid="{37628277-EDC6-48DC-898A-778364619A3C}"/>
    <cellStyle name="桁区切り 3" xfId="47" xr:uid="{EF4F6A26-763A-469D-A666-D0808456B6E6}"/>
    <cellStyle name="桁区切り 3 2" xfId="79" xr:uid="{3BAB601B-C3A0-48B8-99D9-87189581D6E8}"/>
    <cellStyle name="桁区切り 3 2 2" xfId="96" xr:uid="{F65CC7A7-2586-430B-BA26-680E23D1B37B}"/>
    <cellStyle name="桁区切り 4" xfId="43" xr:uid="{BA8687FF-2DD6-4200-B81F-AE76C94D9E22}"/>
    <cellStyle name="桁区切り 5" xfId="95" xr:uid="{2DC90D17-DABB-4071-9E93-82F64A40BFA7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" xfId="56" xr:uid="{1FA70457-6B6B-49D1-A504-3AF8907A583A}"/>
    <cellStyle name="標準 11 2" xfId="70" xr:uid="{9FDBAFDE-2AE8-45CD-92AF-35582DB72AFE}"/>
    <cellStyle name="標準 13" xfId="45" xr:uid="{16B0606F-1470-43A7-933C-192243D58CBE}"/>
    <cellStyle name="標準 13 10" xfId="76" xr:uid="{85D83F8E-3260-4CA2-AA82-D15FEEB4719B}"/>
    <cellStyle name="標準 13 2" xfId="62" xr:uid="{5D188536-F920-4DD8-9B2F-6FCD0BDC618F}"/>
    <cellStyle name="標準 13 2 6" xfId="72" xr:uid="{1BB25B6C-9E93-4F7E-9B5B-05C6A87B1D69}"/>
    <cellStyle name="標準 13 3" xfId="63" xr:uid="{843D3131-00A7-47BC-BDD3-4FCB5F4D5A5B}"/>
    <cellStyle name="標準 14" xfId="48" xr:uid="{BDE0AA3E-4721-4281-9582-BBF418FDC7BB}"/>
    <cellStyle name="標準 14 2 2 2 2" xfId="58" xr:uid="{BD471549-989C-4D96-A13A-86DC152ABD22}"/>
    <cellStyle name="標準 14 2 2 2 3" xfId="64" xr:uid="{5225041B-AA94-4270-B1BA-3D8F0CF91272}"/>
    <cellStyle name="標準 14 2 6" xfId="71" xr:uid="{2713475B-85C5-4A0C-9E26-8F4971CCDA68}"/>
    <cellStyle name="標準 14 3" xfId="51" xr:uid="{99A95A0F-A88F-44F4-840C-79AD79BC7AA1}"/>
    <cellStyle name="標準 15" xfId="55" xr:uid="{D5DFAC7D-DD6E-4C09-941A-32570DA128CB}"/>
    <cellStyle name="標準 16" xfId="53" xr:uid="{BD645763-43EE-4FD2-9022-01ABD348E016}"/>
    <cellStyle name="標準 16 2" xfId="61" xr:uid="{718D5E5E-58EA-47FF-AF4E-0C1E2BD524D9}"/>
    <cellStyle name="標準 16 2 5" xfId="75" xr:uid="{9447C0B5-0B60-4683-B6EE-731C7055FE39}"/>
    <cellStyle name="標準 2" xfId="42" xr:uid="{8CE65A01-8238-4B71-BB2C-C873794786DF}"/>
    <cellStyle name="標準 2 3" xfId="78" xr:uid="{F5CA801E-14D8-44D2-8BC2-FDEADF621091}"/>
    <cellStyle name="標準 2 3 2" xfId="94" xr:uid="{6565DBA4-EBBF-4A35-997A-B398FD6B8756}"/>
    <cellStyle name="標準 3" xfId="81" xr:uid="{3E90E731-BC1A-4009-A584-913C752D42A0}"/>
    <cellStyle name="標準 8" xfId="69" xr:uid="{D6BFCC69-EC8C-497A-B544-2275B976C51C}"/>
    <cellStyle name="標準 9 2" xfId="60" xr:uid="{BF3FDCD1-CC76-4D1C-8317-51F2453ED66E}"/>
    <cellStyle name="標準 9 3" xfId="49" xr:uid="{D2AB5950-7E1B-4B87-ABB5-F75F17B4060B}"/>
    <cellStyle name="標準 9 3 5" xfId="67" xr:uid="{8C0CB830-9055-4DA1-94D4-23D60728058E}"/>
    <cellStyle name="良い" xfId="6" builtinId="26" customBuiltin="1"/>
  </cellStyles>
  <dxfs count="2962">
    <dxf>
      <fill>
        <patternFill>
          <bgColor rgb="FFFF0000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C9BED8"/>
        </patternFill>
      </fill>
    </dxf>
    <dxf>
      <fill>
        <patternFill>
          <bgColor rgb="FFAA72D4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C9BED8"/>
        </patternFill>
      </fill>
    </dxf>
    <dxf>
      <fill>
        <patternFill>
          <bgColor rgb="FFAA72D4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C9BED8"/>
        </patternFill>
      </fill>
    </dxf>
    <dxf>
      <fill>
        <patternFill>
          <bgColor rgb="FFAA72D4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C9BED8"/>
        </patternFill>
      </fill>
    </dxf>
    <dxf>
      <fill>
        <patternFill>
          <bgColor rgb="FFAA72D4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C9BED8"/>
        </patternFill>
      </fill>
    </dxf>
    <dxf>
      <fill>
        <patternFill>
          <bgColor rgb="FFAA72D4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C9BED8"/>
        </patternFill>
      </fill>
    </dxf>
    <dxf>
      <fill>
        <patternFill>
          <bgColor rgb="FFAA72D4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C9BED8"/>
        </patternFill>
      </fill>
    </dxf>
    <dxf>
      <fill>
        <patternFill>
          <bgColor rgb="FFAA72D4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C9BED8"/>
        </patternFill>
      </fill>
    </dxf>
    <dxf>
      <fill>
        <patternFill>
          <bgColor rgb="FFAA72D4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C9BED8"/>
        </patternFill>
      </fill>
    </dxf>
    <dxf>
      <fill>
        <patternFill>
          <bgColor rgb="FFAA72D4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C9BED8"/>
        </patternFill>
      </fill>
    </dxf>
    <dxf>
      <fill>
        <patternFill>
          <bgColor rgb="FFAA72D4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C9BED8"/>
        </patternFill>
      </fill>
    </dxf>
    <dxf>
      <fill>
        <patternFill>
          <bgColor rgb="FFAA72D4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C9BED8"/>
        </patternFill>
      </fill>
    </dxf>
    <dxf>
      <fill>
        <patternFill>
          <bgColor rgb="FFAA72D4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C9BED8"/>
        </patternFill>
      </fill>
    </dxf>
    <dxf>
      <fill>
        <patternFill>
          <bgColor rgb="FFAA72D4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00B0F0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C9BED8"/>
        </patternFill>
      </fill>
    </dxf>
    <dxf>
      <fill>
        <patternFill>
          <bgColor rgb="FFAA72D4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C9BED8"/>
        </patternFill>
      </fill>
    </dxf>
    <dxf>
      <fill>
        <patternFill>
          <bgColor rgb="FFAA72D4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C9BED8"/>
        </patternFill>
      </fill>
    </dxf>
    <dxf>
      <fill>
        <patternFill>
          <bgColor rgb="FFAA72D4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CDBC0"/>
        </patternFill>
      </fill>
    </dxf>
    <dxf>
      <fill>
        <patternFill>
          <bgColor rgb="FFF68D36"/>
        </patternFill>
      </fill>
    </dxf>
    <dxf>
      <fill>
        <patternFill>
          <bgColor rgb="FFFF9F9F"/>
        </patternFill>
      </fill>
    </dxf>
    <dxf>
      <fill>
        <patternFill>
          <bgColor rgb="FFFF4B4B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FA6C6-F43D-4378-8DD7-A2337926FC91}">
  <sheetPr>
    <tabColor theme="4" tint="-0.249977111117893"/>
    <pageSetUpPr fitToPage="1"/>
  </sheetPr>
  <dimension ref="A1:V442"/>
  <sheetViews>
    <sheetView workbookViewId="0">
      <pane xSplit="8" ySplit="1" topLeftCell="I2" activePane="bottomRight" state="frozen"/>
      <selection activeCell="F1" sqref="F1"/>
      <selection pane="topRight" activeCell="I1" sqref="I1"/>
      <selection pane="bottomLeft" activeCell="F2" sqref="F2"/>
      <selection pane="bottomRight" activeCell="H6" sqref="G6:H6"/>
    </sheetView>
  </sheetViews>
  <sheetFormatPr defaultRowHeight="18.75" outlineLevelCol="1"/>
  <cols>
    <col min="1" max="1" width="9" style="636" customWidth="1"/>
    <col min="2" max="2" width="14.625" style="636" customWidth="1"/>
    <col min="3" max="3" width="9" customWidth="1" outlineLevel="1"/>
    <col min="4" max="4" width="24.5" customWidth="1" outlineLevel="1"/>
    <col min="5" max="5" width="7.5" style="636" customWidth="1"/>
    <col min="6" max="6" width="9" style="637"/>
    <col min="7" max="7" width="16.125" style="637" customWidth="1"/>
    <col min="8" max="8" width="12.125" style="637" customWidth="1"/>
    <col min="9" max="9" width="9" style="637"/>
    <col min="10" max="10" width="22.375" style="637" customWidth="1"/>
    <col min="11" max="11" width="12.25" style="638" customWidth="1"/>
    <col min="12" max="12" width="17.25" style="639" bestFit="1" customWidth="1"/>
    <col min="13" max="13" width="21.375" style="639" customWidth="1"/>
    <col min="14" max="14" width="13.125" style="639" customWidth="1"/>
    <col min="15" max="15" width="9" style="639"/>
    <col min="16" max="18" width="9" style="636"/>
    <col min="19" max="21" width="9" style="4"/>
    <col min="22" max="22" width="9" style="637"/>
  </cols>
  <sheetData>
    <row r="1" spans="1:22">
      <c r="A1" s="636" t="s">
        <v>2788</v>
      </c>
      <c r="B1" s="636" t="s">
        <v>2826</v>
      </c>
      <c r="C1" t="s">
        <v>2789</v>
      </c>
      <c r="D1" t="s">
        <v>2827</v>
      </c>
      <c r="E1" s="636" t="s">
        <v>2880</v>
      </c>
      <c r="F1" s="637" t="s">
        <v>0</v>
      </c>
      <c r="G1" s="637" t="s">
        <v>1</v>
      </c>
      <c r="H1" s="637" t="s">
        <v>2</v>
      </c>
      <c r="I1" s="637" t="s">
        <v>3</v>
      </c>
      <c r="J1" s="637" t="s">
        <v>3</v>
      </c>
      <c r="K1" s="638" t="s">
        <v>4</v>
      </c>
      <c r="L1" s="639" t="s">
        <v>987</v>
      </c>
      <c r="M1" s="639" t="s">
        <v>988</v>
      </c>
      <c r="N1" s="639" t="s">
        <v>983</v>
      </c>
      <c r="O1" s="639" t="s">
        <v>984</v>
      </c>
      <c r="P1" s="636" t="s">
        <v>978</v>
      </c>
      <c r="Q1" s="636" t="s">
        <v>979</v>
      </c>
      <c r="R1" s="636" t="s">
        <v>2875</v>
      </c>
      <c r="S1" s="4" t="s">
        <v>980</v>
      </c>
      <c r="T1" s="4" t="s">
        <v>982</v>
      </c>
      <c r="U1" s="4" t="s">
        <v>981</v>
      </c>
      <c r="V1" s="637" t="s">
        <v>985</v>
      </c>
    </row>
    <row r="2" spans="1:22">
      <c r="A2" s="636" t="s">
        <v>2840</v>
      </c>
      <c r="B2" s="636" t="s">
        <v>2840</v>
      </c>
      <c r="C2" t="str">
        <f>IF(A2="","",A2&amp;$J2)</f>
        <v>施設長国立保育園</v>
      </c>
      <c r="D2" t="str">
        <f>IF(B2="","",B2&amp;$J2)</f>
        <v>施設長国立保育園</v>
      </c>
      <c r="F2" s="637">
        <v>9000107</v>
      </c>
      <c r="G2" s="637">
        <v>9000107</v>
      </c>
      <c r="I2" s="637">
        <v>1</v>
      </c>
      <c r="J2" s="637" t="s">
        <v>2833</v>
      </c>
      <c r="K2" s="638">
        <v>41000</v>
      </c>
      <c r="L2" s="639" t="s">
        <v>2854</v>
      </c>
      <c r="M2" s="639" t="s">
        <v>2058</v>
      </c>
      <c r="O2" s="639" t="s">
        <v>2065</v>
      </c>
      <c r="P2" s="636">
        <v>2</v>
      </c>
      <c r="Q2" s="636">
        <v>11</v>
      </c>
      <c r="R2" s="636" t="s">
        <v>2881</v>
      </c>
      <c r="V2" s="637" t="s">
        <v>1002</v>
      </c>
    </row>
    <row r="3" spans="1:22">
      <c r="A3" s="636" t="s">
        <v>2839</v>
      </c>
      <c r="B3" s="636" t="s">
        <v>2841</v>
      </c>
      <c r="C3" t="str">
        <f>IF(A3="","",A3&amp;$J3)</f>
        <v>副施設長国立保育園</v>
      </c>
      <c r="D3" t="str">
        <f>IF(B3="","",B3&amp;J3)</f>
        <v>副施設長1国立保育園</v>
      </c>
      <c r="F3" s="637">
        <v>9000064</v>
      </c>
      <c r="G3" s="637">
        <v>9000064</v>
      </c>
      <c r="I3" s="637">
        <v>1</v>
      </c>
      <c r="J3" s="637" t="s">
        <v>2833</v>
      </c>
      <c r="K3" s="638">
        <v>41000</v>
      </c>
      <c r="L3" s="639" t="s">
        <v>1730</v>
      </c>
      <c r="M3" s="639" t="s">
        <v>2058</v>
      </c>
      <c r="O3" s="639" t="s">
        <v>2065</v>
      </c>
      <c r="P3" s="636">
        <v>4</v>
      </c>
      <c r="Q3" s="636">
        <v>20</v>
      </c>
      <c r="R3" s="636" t="s">
        <v>2882</v>
      </c>
      <c r="V3" s="637" t="s">
        <v>1002</v>
      </c>
    </row>
    <row r="4" spans="1:22">
      <c r="A4" s="636" t="s">
        <v>993</v>
      </c>
      <c r="B4" s="636" t="s">
        <v>2762</v>
      </c>
      <c r="C4" t="str">
        <f>IF(A4="","",A4&amp;$J4)</f>
        <v>看護師国立保育園</v>
      </c>
      <c r="D4" t="str">
        <f>IF(B4="","",B4&amp;J4)</f>
        <v>看護師1国立保育園</v>
      </c>
      <c r="F4" s="637">
        <v>9000446</v>
      </c>
      <c r="G4" s="637">
        <v>9000446</v>
      </c>
      <c r="I4" s="637">
        <v>1</v>
      </c>
      <c r="J4" s="637" t="s">
        <v>8</v>
      </c>
      <c r="K4" s="638">
        <v>42826</v>
      </c>
      <c r="L4" s="639" t="s">
        <v>1634</v>
      </c>
      <c r="M4" s="639" t="s">
        <v>2058</v>
      </c>
      <c r="N4" s="639" t="s">
        <v>1687</v>
      </c>
      <c r="O4" s="639" t="s">
        <v>2065</v>
      </c>
      <c r="P4" s="636">
        <v>6</v>
      </c>
      <c r="Q4" s="636">
        <v>18</v>
      </c>
      <c r="R4" s="636" t="s">
        <v>2883</v>
      </c>
      <c r="U4" s="4" t="s">
        <v>1678</v>
      </c>
      <c r="V4" s="637" t="s">
        <v>1680</v>
      </c>
    </row>
    <row r="5" spans="1:22">
      <c r="A5" s="636" t="s">
        <v>993</v>
      </c>
      <c r="B5" s="636" t="s">
        <v>2269</v>
      </c>
      <c r="C5" t="str">
        <f>IF(A5="","",A5&amp;$J5)</f>
        <v>看護師国立保育園</v>
      </c>
      <c r="D5" t="str">
        <f>IF(B5="","",B5&amp;J5)</f>
        <v>看護師2国立保育園</v>
      </c>
      <c r="F5" s="637">
        <v>9000670</v>
      </c>
      <c r="G5" s="637">
        <v>9000670</v>
      </c>
      <c r="I5" s="637">
        <v>1</v>
      </c>
      <c r="J5" s="637" t="s">
        <v>8</v>
      </c>
      <c r="K5" s="638">
        <v>43405</v>
      </c>
      <c r="L5" s="639" t="s">
        <v>1634</v>
      </c>
      <c r="M5" s="639" t="s">
        <v>2058</v>
      </c>
      <c r="N5" s="639" t="s">
        <v>1687</v>
      </c>
      <c r="O5" s="639" t="s">
        <v>2065</v>
      </c>
      <c r="P5" s="636">
        <v>4</v>
      </c>
      <c r="Q5" s="636">
        <v>15</v>
      </c>
      <c r="R5" s="636" t="s">
        <v>2884</v>
      </c>
      <c r="U5" s="4" t="s">
        <v>2834</v>
      </c>
      <c r="V5" s="637" t="s">
        <v>1002</v>
      </c>
    </row>
    <row r="6" spans="1:22">
      <c r="A6" s="636" t="s">
        <v>2288</v>
      </c>
      <c r="B6" s="636" t="s">
        <v>2288</v>
      </c>
      <c r="C6" t="str">
        <f>IF(A6="","",A6&amp;$J6)</f>
        <v>調理員指導職国立保育園</v>
      </c>
      <c r="D6" t="str">
        <f>IF(B6="","",B6&amp;J6)</f>
        <v>調理員指導職国立保育園</v>
      </c>
      <c r="F6" s="637">
        <v>9000026</v>
      </c>
      <c r="G6" s="637">
        <v>9000026</v>
      </c>
      <c r="I6" s="637">
        <v>1</v>
      </c>
      <c r="J6" s="637" t="s">
        <v>8</v>
      </c>
      <c r="K6" s="638">
        <v>38078</v>
      </c>
      <c r="L6" s="639" t="s">
        <v>1378</v>
      </c>
      <c r="M6" s="639" t="s">
        <v>2058</v>
      </c>
      <c r="N6" s="639" t="s">
        <v>1686</v>
      </c>
      <c r="O6" s="639" t="s">
        <v>2065</v>
      </c>
      <c r="P6" s="636">
        <v>5</v>
      </c>
      <c r="Q6" s="636">
        <v>19</v>
      </c>
      <c r="V6" s="637" t="s">
        <v>1002</v>
      </c>
    </row>
    <row r="7" spans="1:22">
      <c r="A7" s="636" t="s">
        <v>1688</v>
      </c>
      <c r="B7" s="636" t="s">
        <v>2790</v>
      </c>
      <c r="C7" t="str">
        <f>IF(A7="","",A7&amp;$J7)</f>
        <v>調理員国立保育園</v>
      </c>
      <c r="D7" t="str">
        <f>IF(B7="","",B7&amp;J7)</f>
        <v>調理員1国立保育園</v>
      </c>
      <c r="F7" s="637">
        <v>9000291</v>
      </c>
      <c r="G7" s="637">
        <v>9000291</v>
      </c>
      <c r="I7" s="637">
        <v>1</v>
      </c>
      <c r="J7" s="637" t="s">
        <v>8</v>
      </c>
      <c r="K7" s="638">
        <v>42095</v>
      </c>
      <c r="L7" s="639" t="s">
        <v>2055</v>
      </c>
      <c r="M7" s="639" t="s">
        <v>2058</v>
      </c>
      <c r="N7" s="639" t="s">
        <v>1686</v>
      </c>
      <c r="O7" s="639" t="s">
        <v>2065</v>
      </c>
      <c r="P7" s="636">
        <v>4</v>
      </c>
      <c r="Q7" s="636">
        <v>8</v>
      </c>
      <c r="V7" s="637" t="s">
        <v>1002</v>
      </c>
    </row>
    <row r="8" spans="1:22">
      <c r="A8" s="636" t="s">
        <v>1688</v>
      </c>
      <c r="B8" s="636" t="s">
        <v>2791</v>
      </c>
      <c r="C8" t="str">
        <f>IF(A8="","",A8&amp;$J8)</f>
        <v>調理員国立保育園</v>
      </c>
      <c r="D8" t="str">
        <f>IF(B8="","",B8&amp;J8)</f>
        <v>調理員2国立保育園</v>
      </c>
      <c r="F8" s="637">
        <v>9000737</v>
      </c>
      <c r="G8" s="637">
        <v>9000737</v>
      </c>
      <c r="I8" s="637">
        <v>1</v>
      </c>
      <c r="J8" s="637" t="s">
        <v>8</v>
      </c>
      <c r="K8" s="638">
        <v>43709</v>
      </c>
      <c r="L8" s="639" t="s">
        <v>1425</v>
      </c>
      <c r="M8" s="639" t="s">
        <v>2058</v>
      </c>
      <c r="N8" s="639" t="s">
        <v>1686</v>
      </c>
      <c r="O8" s="639" t="s">
        <v>2065</v>
      </c>
      <c r="P8" s="636">
        <v>3.1</v>
      </c>
      <c r="Q8" s="636">
        <v>3.1</v>
      </c>
      <c r="V8" s="637" t="s">
        <v>1002</v>
      </c>
    </row>
    <row r="9" spans="1:22">
      <c r="A9" s="636" t="s">
        <v>2758</v>
      </c>
      <c r="B9" s="636" t="s">
        <v>2360</v>
      </c>
      <c r="C9" t="str">
        <f>IF(A9="","",A9&amp;$J9)</f>
        <v>主任保育士国立保育園</v>
      </c>
      <c r="D9" t="str">
        <f>IF(B9="","",B9&amp;J9)</f>
        <v>主任保育士1国立保育園</v>
      </c>
      <c r="F9" s="637">
        <v>9000020</v>
      </c>
      <c r="G9" s="637">
        <v>9000020</v>
      </c>
      <c r="I9" s="637">
        <v>1</v>
      </c>
      <c r="J9" s="637" t="s">
        <v>8</v>
      </c>
      <c r="K9" s="638">
        <v>41000</v>
      </c>
      <c r="L9" s="639" t="s">
        <v>1310</v>
      </c>
      <c r="M9" s="639" t="s">
        <v>2058</v>
      </c>
      <c r="N9" s="639" t="s">
        <v>1685</v>
      </c>
      <c r="O9" s="639" t="s">
        <v>2065</v>
      </c>
      <c r="P9" s="636">
        <v>5</v>
      </c>
      <c r="Q9" s="636">
        <v>16</v>
      </c>
      <c r="V9" s="637" t="s">
        <v>1002</v>
      </c>
    </row>
    <row r="10" spans="1:22">
      <c r="A10" s="636" t="s">
        <v>2759</v>
      </c>
      <c r="B10" s="636" t="s">
        <v>2766</v>
      </c>
      <c r="C10" t="str">
        <f>IF(A10="","",A10&amp;$J10)</f>
        <v>副主任保育士国立保育園</v>
      </c>
      <c r="D10" t="str">
        <f>IF(B10="","",B10&amp;J10)</f>
        <v>副主任保育士1国立保育園</v>
      </c>
      <c r="F10" s="637">
        <v>9000048</v>
      </c>
      <c r="G10" s="637">
        <v>9000048</v>
      </c>
      <c r="I10" s="637">
        <v>1</v>
      </c>
      <c r="J10" s="637" t="s">
        <v>8</v>
      </c>
      <c r="K10" s="638">
        <v>38078</v>
      </c>
      <c r="L10" s="639" t="s">
        <v>1378</v>
      </c>
      <c r="M10" s="639" t="s">
        <v>2058</v>
      </c>
      <c r="N10" s="639" t="s">
        <v>1685</v>
      </c>
      <c r="O10" s="639" t="s">
        <v>2065</v>
      </c>
      <c r="P10" s="636">
        <v>2</v>
      </c>
      <c r="Q10" s="636">
        <v>20</v>
      </c>
      <c r="V10" s="637" t="s">
        <v>1002</v>
      </c>
    </row>
    <row r="11" spans="1:22">
      <c r="A11" s="636" t="s">
        <v>2835</v>
      </c>
      <c r="B11" s="636" t="s">
        <v>2815</v>
      </c>
      <c r="C11" t="str">
        <f>IF(A11="","",A11&amp;$J11)</f>
        <v>5歳児国立保育園</v>
      </c>
      <c r="D11" t="str">
        <f>IF(B11="","",B11&amp;J11)</f>
        <v>5歳児1国立保育園</v>
      </c>
      <c r="F11" s="637">
        <v>9000443</v>
      </c>
      <c r="G11" s="637">
        <v>9000443</v>
      </c>
      <c r="I11" s="637">
        <v>1</v>
      </c>
      <c r="J11" s="637" t="s">
        <v>8</v>
      </c>
      <c r="K11" s="638">
        <v>42826</v>
      </c>
      <c r="L11" s="639" t="s">
        <v>1324</v>
      </c>
      <c r="M11" s="639" t="s">
        <v>2066</v>
      </c>
      <c r="N11" s="639" t="s">
        <v>1685</v>
      </c>
      <c r="O11" s="639" t="s">
        <v>2065</v>
      </c>
      <c r="P11" s="636">
        <v>6</v>
      </c>
      <c r="Q11" s="636">
        <v>19</v>
      </c>
      <c r="V11" s="637" t="s">
        <v>1002</v>
      </c>
    </row>
    <row r="12" spans="1:22">
      <c r="A12" s="636" t="s">
        <v>2082</v>
      </c>
      <c r="B12" s="636" t="s">
        <v>2798</v>
      </c>
      <c r="C12" t="str">
        <f>IF(A12="","",A12&amp;$J12)</f>
        <v>1歳児国立保育園</v>
      </c>
      <c r="D12" t="str">
        <f>IF(B12="","",B12&amp;J12)</f>
        <v>1歳児1国立保育園</v>
      </c>
      <c r="F12" s="637">
        <v>9000373</v>
      </c>
      <c r="G12" s="637">
        <v>9000373</v>
      </c>
      <c r="I12" s="637">
        <v>1</v>
      </c>
      <c r="J12" s="637" t="s">
        <v>8</v>
      </c>
      <c r="K12" s="638">
        <v>42461</v>
      </c>
      <c r="L12" s="639" t="s">
        <v>1324</v>
      </c>
      <c r="M12" s="639" t="s">
        <v>2067</v>
      </c>
      <c r="N12" s="639" t="s">
        <v>1685</v>
      </c>
      <c r="O12" s="639" t="s">
        <v>2065</v>
      </c>
      <c r="P12" s="636">
        <v>7</v>
      </c>
      <c r="Q12" s="636">
        <v>13</v>
      </c>
      <c r="V12" s="637" t="s">
        <v>1002</v>
      </c>
    </row>
    <row r="13" spans="1:22">
      <c r="A13" s="636" t="s">
        <v>2081</v>
      </c>
      <c r="B13" s="636" t="s">
        <v>2805</v>
      </c>
      <c r="C13" t="str">
        <f>IF(A13="","",A13&amp;$J13)</f>
        <v>2歳児国立保育園</v>
      </c>
      <c r="D13" t="str">
        <f>IF(B13="","",B13&amp;J13)</f>
        <v>2歳児1国立保育園</v>
      </c>
      <c r="F13" s="637">
        <v>9000862</v>
      </c>
      <c r="G13" s="637">
        <v>9000862</v>
      </c>
      <c r="I13" s="637">
        <v>1</v>
      </c>
      <c r="J13" s="637" t="s">
        <v>8</v>
      </c>
      <c r="K13" s="638">
        <v>43983</v>
      </c>
      <c r="L13" s="639" t="s">
        <v>1324</v>
      </c>
      <c r="M13" s="639" t="s">
        <v>2068</v>
      </c>
      <c r="N13" s="639" t="s">
        <v>1685</v>
      </c>
      <c r="O13" s="639" t="s">
        <v>2065</v>
      </c>
      <c r="P13" s="636">
        <v>3</v>
      </c>
      <c r="Q13" s="636">
        <v>13</v>
      </c>
      <c r="S13" s="6">
        <v>30</v>
      </c>
      <c r="V13" s="637" t="s">
        <v>1002</v>
      </c>
    </row>
    <row r="14" spans="1:22">
      <c r="A14" s="636" t="s">
        <v>2828</v>
      </c>
      <c r="B14" s="636" t="s">
        <v>2796</v>
      </c>
      <c r="C14" t="str">
        <f>IF(A14="","",A14&amp;$J14)</f>
        <v>フリー国立保育園</v>
      </c>
      <c r="D14" t="str">
        <f>IF(B14="","",B14&amp;J14)</f>
        <v>フリー1国立保育園</v>
      </c>
      <c r="F14" s="637">
        <v>9000969</v>
      </c>
      <c r="G14" s="637">
        <v>9000969</v>
      </c>
      <c r="I14" s="637">
        <v>1</v>
      </c>
      <c r="J14" s="637" t="s">
        <v>8</v>
      </c>
      <c r="K14" s="638" t="s">
        <v>5</v>
      </c>
      <c r="L14" s="639" t="s">
        <v>1324</v>
      </c>
      <c r="M14" s="639" t="s">
        <v>2058</v>
      </c>
      <c r="N14" s="639" t="s">
        <v>1685</v>
      </c>
      <c r="O14" s="639" t="s">
        <v>2065</v>
      </c>
      <c r="P14" s="636">
        <v>2</v>
      </c>
      <c r="Q14" s="636">
        <v>14</v>
      </c>
      <c r="S14" s="6">
        <v>35</v>
      </c>
      <c r="V14" s="637" t="s">
        <v>1002</v>
      </c>
    </row>
    <row r="15" spans="1:22">
      <c r="A15" s="636" t="s">
        <v>2836</v>
      </c>
      <c r="B15" s="636" t="s">
        <v>2812</v>
      </c>
      <c r="C15" t="str">
        <f>IF(A15="","",A15&amp;$J15)</f>
        <v>4歳児国立保育園</v>
      </c>
      <c r="D15" t="str">
        <f>IF(B15="","",B15&amp;J15)</f>
        <v>4歳児1国立保育園</v>
      </c>
      <c r="F15" s="637">
        <v>9000647</v>
      </c>
      <c r="G15" s="637">
        <v>9000647</v>
      </c>
      <c r="I15" s="637">
        <v>1</v>
      </c>
      <c r="J15" s="637" t="s">
        <v>8</v>
      </c>
      <c r="K15" s="638">
        <v>43252</v>
      </c>
      <c r="L15" s="639" t="s">
        <v>1324</v>
      </c>
      <c r="M15" s="639" t="s">
        <v>2069</v>
      </c>
      <c r="N15" s="639" t="s">
        <v>1685</v>
      </c>
      <c r="O15" s="639" t="s">
        <v>2065</v>
      </c>
      <c r="P15" s="636">
        <v>4</v>
      </c>
      <c r="Q15" s="636">
        <v>11</v>
      </c>
      <c r="V15" s="637" t="s">
        <v>1002</v>
      </c>
    </row>
    <row r="16" spans="1:22">
      <c r="A16" s="636" t="s">
        <v>2080</v>
      </c>
      <c r="B16" s="636" t="s">
        <v>2768</v>
      </c>
      <c r="C16" t="str">
        <f>IF(A16="","",A16&amp;$J16)</f>
        <v>0歳児国立保育園</v>
      </c>
      <c r="D16" t="str">
        <f>IF(B16="","",B16&amp;J16)</f>
        <v>0歳児1国立保育園</v>
      </c>
      <c r="F16" s="637">
        <v>9000907</v>
      </c>
      <c r="G16" s="637">
        <v>9000907</v>
      </c>
      <c r="I16" s="637">
        <v>1</v>
      </c>
      <c r="J16" s="637" t="s">
        <v>8</v>
      </c>
      <c r="K16" s="638">
        <v>44287</v>
      </c>
      <c r="L16" s="639" t="s">
        <v>1324</v>
      </c>
      <c r="M16" s="639" t="s">
        <v>2070</v>
      </c>
      <c r="N16" s="639" t="s">
        <v>1685</v>
      </c>
      <c r="O16" s="639" t="s">
        <v>2065</v>
      </c>
      <c r="P16" s="636">
        <v>2</v>
      </c>
      <c r="Q16" s="636">
        <v>10</v>
      </c>
      <c r="V16" s="637" t="s">
        <v>1002</v>
      </c>
    </row>
    <row r="17" spans="1:22">
      <c r="A17" s="636" t="s">
        <v>2082</v>
      </c>
      <c r="B17" s="636" t="s">
        <v>2799</v>
      </c>
      <c r="C17" t="str">
        <f>IF(A17="","",A17&amp;$J17)</f>
        <v>1歳児国立保育園</v>
      </c>
      <c r="D17" t="str">
        <f>IF(B17="","",B17&amp;J17)</f>
        <v>1歳児2国立保育園</v>
      </c>
      <c r="F17" s="637">
        <v>9000695</v>
      </c>
      <c r="G17" s="637">
        <v>9000695</v>
      </c>
      <c r="I17" s="637">
        <v>1</v>
      </c>
      <c r="J17" s="637" t="s">
        <v>8</v>
      </c>
      <c r="K17" s="638">
        <v>43556</v>
      </c>
      <c r="L17" s="639" t="s">
        <v>1324</v>
      </c>
      <c r="M17" s="639" t="s">
        <v>2071</v>
      </c>
      <c r="N17" s="639" t="s">
        <v>1685</v>
      </c>
      <c r="O17" s="639" t="s">
        <v>2065</v>
      </c>
      <c r="P17" s="636">
        <v>4</v>
      </c>
      <c r="Q17" s="636">
        <v>6</v>
      </c>
      <c r="V17" s="637" t="s">
        <v>1002</v>
      </c>
    </row>
    <row r="18" spans="1:22">
      <c r="A18" s="636" t="s">
        <v>2837</v>
      </c>
      <c r="B18" s="636" t="s">
        <v>2810</v>
      </c>
      <c r="C18" t="str">
        <f>IF(A18="","",A18&amp;$J18)</f>
        <v>3歳児国立保育園</v>
      </c>
      <c r="D18" t="str">
        <f>IF(B18="","",B18&amp;J18)</f>
        <v>3歳児1国立保育園</v>
      </c>
      <c r="F18" s="637">
        <v>9000442</v>
      </c>
      <c r="G18" s="637">
        <v>9000442</v>
      </c>
      <c r="I18" s="637">
        <v>1</v>
      </c>
      <c r="J18" s="637" t="s">
        <v>8</v>
      </c>
      <c r="K18" s="638">
        <v>42826</v>
      </c>
      <c r="L18" s="639" t="s">
        <v>1324</v>
      </c>
      <c r="M18" s="639" t="s">
        <v>2072</v>
      </c>
      <c r="N18" s="639" t="s">
        <v>1685</v>
      </c>
      <c r="O18" s="639" t="s">
        <v>2065</v>
      </c>
      <c r="P18" s="636">
        <v>6</v>
      </c>
      <c r="Q18" s="636">
        <v>6</v>
      </c>
      <c r="V18" s="637" t="s">
        <v>1036</v>
      </c>
    </row>
    <row r="19" spans="1:22">
      <c r="A19" s="636" t="s">
        <v>2080</v>
      </c>
      <c r="B19" s="636" t="s">
        <v>2769</v>
      </c>
      <c r="C19" t="str">
        <f>IF(A19="","",A19&amp;$J19)</f>
        <v>0歳児国立保育園</v>
      </c>
      <c r="D19" t="str">
        <f>IF(B19="","",B19&amp;J19)</f>
        <v>0歳児2国立保育園</v>
      </c>
      <c r="F19" s="637">
        <v>9000687</v>
      </c>
      <c r="G19" s="637">
        <v>9000687</v>
      </c>
      <c r="I19" s="637">
        <v>1</v>
      </c>
      <c r="J19" s="637" t="s">
        <v>8</v>
      </c>
      <c r="K19" s="638">
        <v>43556</v>
      </c>
      <c r="L19" s="639" t="s">
        <v>1324</v>
      </c>
      <c r="M19" s="639" t="s">
        <v>2073</v>
      </c>
      <c r="N19" s="639" t="s">
        <v>1685</v>
      </c>
      <c r="O19" s="639" t="s">
        <v>2065</v>
      </c>
      <c r="P19" s="636">
        <v>4</v>
      </c>
      <c r="Q19" s="636">
        <v>4</v>
      </c>
      <c r="V19" s="637" t="s">
        <v>1002</v>
      </c>
    </row>
    <row r="20" spans="1:22">
      <c r="A20" s="636" t="s">
        <v>2081</v>
      </c>
      <c r="B20" s="636" t="s">
        <v>2806</v>
      </c>
      <c r="C20" t="str">
        <f>IF(A20="","",A20&amp;$J20)</f>
        <v>2歳児国立保育園</v>
      </c>
      <c r="D20" t="str">
        <f>IF(B20="","",B20&amp;J20)</f>
        <v>2歳児2国立保育園</v>
      </c>
      <c r="F20" s="637">
        <v>9000691</v>
      </c>
      <c r="G20" s="637">
        <v>9000691</v>
      </c>
      <c r="I20" s="637">
        <v>1</v>
      </c>
      <c r="J20" s="637" t="s">
        <v>8</v>
      </c>
      <c r="K20" s="638">
        <v>43556</v>
      </c>
      <c r="L20" s="639" t="s">
        <v>1324</v>
      </c>
      <c r="M20" s="639" t="s">
        <v>1717</v>
      </c>
      <c r="N20" s="639" t="s">
        <v>1685</v>
      </c>
      <c r="O20" s="639" t="s">
        <v>2065</v>
      </c>
      <c r="P20" s="636">
        <v>4</v>
      </c>
      <c r="Q20" s="636">
        <v>4</v>
      </c>
      <c r="V20" s="637" t="s">
        <v>1002</v>
      </c>
    </row>
    <row r="21" spans="1:22">
      <c r="A21" s="636" t="s">
        <v>2082</v>
      </c>
      <c r="B21" s="636" t="s">
        <v>2800</v>
      </c>
      <c r="C21" t="str">
        <f>IF(A21="","",A21&amp;$J21)</f>
        <v>1歳児国立保育園</v>
      </c>
      <c r="D21" t="str">
        <f>IF(B21="","",B21&amp;J21)</f>
        <v>1歳児3国立保育園</v>
      </c>
      <c r="F21" s="637">
        <v>9000772</v>
      </c>
      <c r="G21" s="637">
        <v>9000772</v>
      </c>
      <c r="I21" s="637">
        <v>1</v>
      </c>
      <c r="J21" s="637" t="s">
        <v>8</v>
      </c>
      <c r="K21" s="638">
        <v>43862</v>
      </c>
      <c r="L21" s="639" t="s">
        <v>1324</v>
      </c>
      <c r="M21" s="639" t="s">
        <v>2074</v>
      </c>
      <c r="N21" s="639" t="s">
        <v>1685</v>
      </c>
      <c r="O21" s="639" t="s">
        <v>2065</v>
      </c>
      <c r="P21" s="636">
        <v>3</v>
      </c>
      <c r="Q21" s="636">
        <v>3</v>
      </c>
      <c r="S21" s="6">
        <v>35</v>
      </c>
      <c r="V21" s="637" t="s">
        <v>1002</v>
      </c>
    </row>
    <row r="22" spans="1:22">
      <c r="A22" s="636" t="s">
        <v>2081</v>
      </c>
      <c r="B22" s="636" t="s">
        <v>2807</v>
      </c>
      <c r="C22" t="str">
        <f>IF(A22="","",A22&amp;$J22)</f>
        <v>2歳児国立保育園</v>
      </c>
      <c r="D22" t="str">
        <f>IF(B22="","",B22&amp;J22)</f>
        <v>2歳児3国立保育園</v>
      </c>
      <c r="F22" s="637">
        <v>9000800</v>
      </c>
      <c r="G22" s="637">
        <v>9000800</v>
      </c>
      <c r="I22" s="637">
        <v>1</v>
      </c>
      <c r="J22" s="637" t="s">
        <v>8</v>
      </c>
      <c r="K22" s="638">
        <v>43922</v>
      </c>
      <c r="L22" s="639" t="s">
        <v>1324</v>
      </c>
      <c r="M22" s="639" t="s">
        <v>2075</v>
      </c>
      <c r="N22" s="639" t="s">
        <v>1685</v>
      </c>
      <c r="O22" s="639" t="s">
        <v>2065</v>
      </c>
      <c r="P22" s="636">
        <v>3</v>
      </c>
      <c r="Q22" s="636">
        <v>3</v>
      </c>
      <c r="V22" s="637" t="s">
        <v>1036</v>
      </c>
    </row>
    <row r="23" spans="1:22">
      <c r="C23" t="str">
        <f>IF(A23="","",A23&amp;$J23)</f>
        <v/>
      </c>
      <c r="D23" t="str">
        <f>IF(B23="","",B23&amp;J23)</f>
        <v/>
      </c>
      <c r="F23" s="637">
        <v>9000094</v>
      </c>
      <c r="G23" s="637">
        <v>9000094</v>
      </c>
      <c r="I23" s="637">
        <v>1</v>
      </c>
      <c r="J23" s="637" t="s">
        <v>8</v>
      </c>
      <c r="K23" s="638">
        <v>38078</v>
      </c>
      <c r="L23" s="639" t="s">
        <v>1685</v>
      </c>
      <c r="M23" s="639" t="s">
        <v>1895</v>
      </c>
      <c r="N23" s="639" t="s">
        <v>1685</v>
      </c>
      <c r="O23" s="639" t="s">
        <v>2076</v>
      </c>
      <c r="T23" s="6">
        <v>15</v>
      </c>
      <c r="U23" s="6"/>
      <c r="V23" s="637" t="s">
        <v>1002</v>
      </c>
    </row>
    <row r="24" spans="1:22">
      <c r="C24" t="str">
        <f>IF(A24="","",A24&amp;$J24)</f>
        <v/>
      </c>
      <c r="D24" t="str">
        <f>IF(B24="","",B24&amp;J24)</f>
        <v/>
      </c>
      <c r="F24" s="637">
        <v>9000101</v>
      </c>
      <c r="G24" s="637">
        <v>9000101</v>
      </c>
      <c r="I24" s="637">
        <v>1</v>
      </c>
      <c r="J24" s="637" t="s">
        <v>8</v>
      </c>
      <c r="K24" s="638">
        <v>40969</v>
      </c>
      <c r="L24" s="639" t="s">
        <v>1685</v>
      </c>
      <c r="M24" s="639" t="s">
        <v>2077</v>
      </c>
      <c r="N24" s="639" t="s">
        <v>1685</v>
      </c>
      <c r="O24" s="639" t="s">
        <v>2076</v>
      </c>
      <c r="T24" s="6">
        <v>40</v>
      </c>
      <c r="U24" s="6"/>
      <c r="V24" s="637" t="s">
        <v>1002</v>
      </c>
    </row>
    <row r="25" spans="1:22">
      <c r="C25" t="str">
        <f>IF(A25="","",A25&amp;$J25)</f>
        <v/>
      </c>
      <c r="D25" t="str">
        <f>IF(B25="","",B25&amp;J25)</f>
        <v/>
      </c>
      <c r="F25" s="637">
        <v>9000200</v>
      </c>
      <c r="G25" s="637">
        <v>9000200</v>
      </c>
      <c r="I25" s="637">
        <v>1</v>
      </c>
      <c r="J25" s="637" t="s">
        <v>8</v>
      </c>
      <c r="K25" s="638">
        <v>41365</v>
      </c>
      <c r="L25" s="639" t="s">
        <v>1685</v>
      </c>
      <c r="M25" s="639" t="s">
        <v>2078</v>
      </c>
      <c r="N25" s="639" t="s">
        <v>1685</v>
      </c>
      <c r="O25" s="639" t="s">
        <v>2076</v>
      </c>
      <c r="T25" s="6">
        <v>31</v>
      </c>
      <c r="U25" s="6"/>
      <c r="V25" s="637" t="s">
        <v>1002</v>
      </c>
    </row>
    <row r="26" spans="1:22">
      <c r="C26" t="str">
        <f>IF(A26="","",A26&amp;$J26)</f>
        <v/>
      </c>
      <c r="D26" t="str">
        <f>IF(B26="","",B26&amp;J26)</f>
        <v/>
      </c>
      <c r="F26" s="637">
        <v>9000345</v>
      </c>
      <c r="G26" s="637">
        <v>9000345</v>
      </c>
      <c r="I26" s="637">
        <v>1</v>
      </c>
      <c r="J26" s="637" t="s">
        <v>8</v>
      </c>
      <c r="K26" s="638">
        <v>42317</v>
      </c>
      <c r="L26" s="639" t="s">
        <v>1685</v>
      </c>
      <c r="M26" s="639" t="s">
        <v>2078</v>
      </c>
      <c r="N26" s="639" t="s">
        <v>1685</v>
      </c>
      <c r="O26" s="639" t="s">
        <v>2076</v>
      </c>
      <c r="T26" s="6">
        <v>22</v>
      </c>
      <c r="U26" s="6"/>
      <c r="V26" s="637" t="s">
        <v>1002</v>
      </c>
    </row>
    <row r="27" spans="1:22">
      <c r="C27" t="str">
        <f>IF(A27="","",A27&amp;$J27)</f>
        <v/>
      </c>
      <c r="D27" t="str">
        <f>IF(B27="","",B27&amp;J27)</f>
        <v/>
      </c>
      <c r="F27" s="637">
        <v>9000404</v>
      </c>
      <c r="G27" s="637">
        <v>9000404</v>
      </c>
      <c r="I27" s="637">
        <v>1</v>
      </c>
      <c r="J27" s="637" t="s">
        <v>8</v>
      </c>
      <c r="K27" s="638">
        <v>42522</v>
      </c>
      <c r="L27" s="639" t="s">
        <v>1685</v>
      </c>
      <c r="M27" s="639" t="s">
        <v>2078</v>
      </c>
      <c r="N27" s="639" t="s">
        <v>1685</v>
      </c>
      <c r="O27" s="639" t="s">
        <v>2076</v>
      </c>
      <c r="T27" s="6">
        <v>22</v>
      </c>
      <c r="U27" s="6"/>
      <c r="V27" s="637" t="s">
        <v>1002</v>
      </c>
    </row>
    <row r="28" spans="1:22">
      <c r="C28" t="str">
        <f>IF(A28="","",A28&amp;$J28)</f>
        <v/>
      </c>
      <c r="D28" t="str">
        <f>IF(B28="","",B28&amp;J28)</f>
        <v/>
      </c>
      <c r="F28" s="637">
        <v>9000414</v>
      </c>
      <c r="G28" s="637">
        <v>9000414</v>
      </c>
      <c r="I28" s="637">
        <v>1</v>
      </c>
      <c r="J28" s="637" t="s">
        <v>8</v>
      </c>
      <c r="K28" s="638">
        <v>42614</v>
      </c>
      <c r="L28" s="639" t="s">
        <v>1685</v>
      </c>
      <c r="M28" s="639" t="s">
        <v>2078</v>
      </c>
      <c r="N28" s="639" t="s">
        <v>1685</v>
      </c>
      <c r="O28" s="639" t="s">
        <v>2076</v>
      </c>
      <c r="T28" s="6">
        <v>30</v>
      </c>
      <c r="U28" s="6"/>
      <c r="V28" s="637" t="s">
        <v>1002</v>
      </c>
    </row>
    <row r="29" spans="1:22">
      <c r="C29" t="str">
        <f>IF(A29="","",A29&amp;$J29)</f>
        <v/>
      </c>
      <c r="D29" t="str">
        <f>IF(B29="","",B29&amp;J29)</f>
        <v/>
      </c>
      <c r="F29" s="637">
        <v>9000727</v>
      </c>
      <c r="G29" s="637">
        <v>9000727</v>
      </c>
      <c r="I29" s="637">
        <v>1</v>
      </c>
      <c r="J29" s="637" t="s">
        <v>8</v>
      </c>
      <c r="K29" s="638">
        <v>43649</v>
      </c>
      <c r="L29" s="639" t="s">
        <v>1685</v>
      </c>
      <c r="M29" s="639" t="s">
        <v>2078</v>
      </c>
      <c r="N29" s="639" t="s">
        <v>1685</v>
      </c>
      <c r="O29" s="639" t="s">
        <v>2076</v>
      </c>
      <c r="T29" s="6">
        <v>15</v>
      </c>
      <c r="U29" s="6"/>
      <c r="V29" s="637" t="s">
        <v>1002</v>
      </c>
    </row>
    <row r="30" spans="1:22">
      <c r="C30" t="str">
        <f>IF(A30="","",A30&amp;$J30)</f>
        <v/>
      </c>
      <c r="D30" t="str">
        <f>IF(B30="","",B30&amp;J30)</f>
        <v/>
      </c>
      <c r="F30" s="637">
        <v>9000669</v>
      </c>
      <c r="G30" s="637">
        <v>9000669</v>
      </c>
      <c r="I30" s="637">
        <v>1</v>
      </c>
      <c r="J30" s="637" t="s">
        <v>8</v>
      </c>
      <c r="K30" s="638">
        <v>43395</v>
      </c>
      <c r="L30" s="639" t="s">
        <v>2056</v>
      </c>
      <c r="M30" s="639" t="s">
        <v>2079</v>
      </c>
      <c r="O30" s="639" t="s">
        <v>2076</v>
      </c>
      <c r="T30" s="6">
        <v>15</v>
      </c>
      <c r="U30" s="6"/>
      <c r="V30" s="637" t="s">
        <v>1002</v>
      </c>
    </row>
    <row r="31" spans="1:22">
      <c r="C31" t="str">
        <f>IF(A31="","",A31&amp;$J31)</f>
        <v/>
      </c>
      <c r="D31" t="str">
        <f>IF(B31="","",B31&amp;J31)</f>
        <v/>
      </c>
      <c r="F31" s="637">
        <v>9000759</v>
      </c>
      <c r="G31" s="637">
        <v>9000759</v>
      </c>
      <c r="I31" s="637">
        <v>1</v>
      </c>
      <c r="J31" s="637" t="s">
        <v>8</v>
      </c>
      <c r="K31" s="638">
        <v>43800</v>
      </c>
      <c r="L31" s="639" t="s">
        <v>2056</v>
      </c>
      <c r="M31" s="639" t="s">
        <v>2056</v>
      </c>
      <c r="O31" s="639" t="s">
        <v>2076</v>
      </c>
      <c r="T31" s="6">
        <v>9</v>
      </c>
      <c r="U31" s="6"/>
      <c r="V31" s="637" t="s">
        <v>1002</v>
      </c>
    </row>
    <row r="32" spans="1:22">
      <c r="C32" t="str">
        <f>IF(A32="","",A32&amp;$J32)</f>
        <v/>
      </c>
      <c r="D32" t="str">
        <f>IF(B32="","",B32&amp;J32)</f>
        <v/>
      </c>
      <c r="F32" s="637">
        <v>9000761</v>
      </c>
      <c r="G32" s="637">
        <v>9000761</v>
      </c>
      <c r="I32" s="637">
        <v>1</v>
      </c>
      <c r="J32" s="637" t="s">
        <v>8</v>
      </c>
      <c r="K32" s="638">
        <v>43800</v>
      </c>
      <c r="L32" s="639" t="s">
        <v>1685</v>
      </c>
      <c r="M32" s="639" t="s">
        <v>2078</v>
      </c>
      <c r="N32" s="639" t="s">
        <v>1685</v>
      </c>
      <c r="O32" s="639" t="s">
        <v>2076</v>
      </c>
      <c r="T32" s="6">
        <v>9</v>
      </c>
      <c r="U32" s="6"/>
      <c r="V32" s="637" t="s">
        <v>1002</v>
      </c>
    </row>
    <row r="33" spans="1:22">
      <c r="C33" t="str">
        <f>IF(A33="","",A33&amp;$J33)</f>
        <v/>
      </c>
      <c r="D33" t="str">
        <f>IF(B33="","",B33&amp;J33)</f>
        <v/>
      </c>
      <c r="F33" s="637">
        <v>9000883</v>
      </c>
      <c r="G33" s="637">
        <v>9000883</v>
      </c>
      <c r="I33" s="637">
        <v>1</v>
      </c>
      <c r="J33" s="637" t="s">
        <v>8</v>
      </c>
      <c r="K33" s="638">
        <v>44041</v>
      </c>
      <c r="L33" s="639" t="s">
        <v>2056</v>
      </c>
      <c r="M33" s="639" t="s">
        <v>2056</v>
      </c>
      <c r="O33" s="639" t="s">
        <v>2076</v>
      </c>
      <c r="T33" s="6">
        <v>2</v>
      </c>
      <c r="U33" s="6"/>
      <c r="V33" s="637" t="s">
        <v>1002</v>
      </c>
    </row>
    <row r="34" spans="1:22">
      <c r="A34" s="636" t="s">
        <v>2840</v>
      </c>
      <c r="B34" s="636" t="s">
        <v>2840</v>
      </c>
      <c r="C34" t="str">
        <f>IF(A34="","",A34&amp;$J34)</f>
        <v>施設長氷川台第二保育園</v>
      </c>
      <c r="D34" t="str">
        <f>IF(B34="","",B34&amp;J34)</f>
        <v>施設長氷川台第二保育園</v>
      </c>
      <c r="F34" s="637">
        <v>9000073</v>
      </c>
      <c r="G34" s="637">
        <v>9000073</v>
      </c>
      <c r="J34" s="637" t="s">
        <v>2853</v>
      </c>
      <c r="K34" s="638">
        <v>38078</v>
      </c>
      <c r="L34" s="639" t="s">
        <v>1373</v>
      </c>
      <c r="M34" s="639" t="s">
        <v>2058</v>
      </c>
      <c r="N34" s="639" t="s">
        <v>1685</v>
      </c>
      <c r="O34" s="639" t="s">
        <v>2065</v>
      </c>
      <c r="P34" s="636">
        <v>5</v>
      </c>
      <c r="Q34" s="636">
        <v>25</v>
      </c>
      <c r="V34" s="637" t="s">
        <v>1002</v>
      </c>
    </row>
    <row r="35" spans="1:22">
      <c r="A35" s="636" t="s">
        <v>2839</v>
      </c>
      <c r="B35" s="636" t="s">
        <v>2841</v>
      </c>
      <c r="C35" t="str">
        <f>IF(A35="","",A35&amp;$J35)</f>
        <v>副施設長北保育園</v>
      </c>
      <c r="D35" t="str">
        <f>IF(B35="","",B35&amp;J35)</f>
        <v>副施設長1北保育園</v>
      </c>
      <c r="F35" s="637">
        <v>9000925</v>
      </c>
      <c r="G35" s="637">
        <v>9000925</v>
      </c>
      <c r="I35" s="637">
        <v>2</v>
      </c>
      <c r="J35" s="637" t="s">
        <v>87</v>
      </c>
      <c r="K35" s="638">
        <v>44287</v>
      </c>
      <c r="L35" s="639" t="s">
        <v>1730</v>
      </c>
      <c r="M35" s="639" t="s">
        <v>1730</v>
      </c>
      <c r="N35" s="639" t="s">
        <v>1685</v>
      </c>
      <c r="O35" s="639" t="s">
        <v>2076</v>
      </c>
      <c r="P35" s="636">
        <v>7</v>
      </c>
      <c r="Q35" s="636">
        <v>7</v>
      </c>
      <c r="V35" s="637" t="s">
        <v>1036</v>
      </c>
    </row>
    <row r="36" spans="1:22">
      <c r="A36" s="636" t="s">
        <v>993</v>
      </c>
      <c r="B36" s="636" t="s">
        <v>2762</v>
      </c>
      <c r="C36" t="str">
        <f>IF(A36="","",A36&amp;$J36)</f>
        <v>看護師北保育園</v>
      </c>
      <c r="D36" t="str">
        <f>IF(B36="","",B36&amp;J36)</f>
        <v>看護師1北保育園</v>
      </c>
      <c r="F36" s="637">
        <v>9000521</v>
      </c>
      <c r="G36" s="637">
        <v>9000521</v>
      </c>
      <c r="I36" s="637">
        <v>2</v>
      </c>
      <c r="J36" s="637" t="s">
        <v>87</v>
      </c>
      <c r="K36" s="638">
        <v>43009</v>
      </c>
      <c r="L36" s="639" t="s">
        <v>1634</v>
      </c>
      <c r="M36" s="639" t="s">
        <v>2058</v>
      </c>
      <c r="N36" s="639" t="s">
        <v>993</v>
      </c>
      <c r="O36" s="639" t="s">
        <v>2065</v>
      </c>
      <c r="P36" s="636">
        <v>5</v>
      </c>
      <c r="Q36" s="636">
        <v>22</v>
      </c>
      <c r="V36" s="637" t="s">
        <v>1002</v>
      </c>
    </row>
    <row r="37" spans="1:22">
      <c r="A37" s="636" t="s">
        <v>2288</v>
      </c>
      <c r="B37" s="636" t="s">
        <v>2288</v>
      </c>
      <c r="C37" t="str">
        <f>IF(A37="","",A37&amp;$J37)</f>
        <v>調理員指導職北保育園</v>
      </c>
      <c r="D37" t="str">
        <f>IF(B37="","",B37&amp;J37)</f>
        <v>調理員指導職北保育園</v>
      </c>
      <c r="F37" s="637">
        <v>9000091</v>
      </c>
      <c r="G37" s="637">
        <v>9000091</v>
      </c>
      <c r="I37" s="637">
        <v>2</v>
      </c>
      <c r="J37" s="637" t="s">
        <v>87</v>
      </c>
      <c r="K37" s="638">
        <v>41000</v>
      </c>
      <c r="L37" s="639" t="s">
        <v>1378</v>
      </c>
      <c r="M37" s="639" t="s">
        <v>2058</v>
      </c>
      <c r="N37" s="639" t="s">
        <v>1688</v>
      </c>
      <c r="O37" s="639" t="s">
        <v>2065</v>
      </c>
      <c r="P37" s="636">
        <v>4</v>
      </c>
      <c r="Q37" s="636">
        <v>12</v>
      </c>
      <c r="V37" s="637" t="s">
        <v>1002</v>
      </c>
    </row>
    <row r="38" spans="1:22">
      <c r="A38" s="636" t="s">
        <v>1688</v>
      </c>
      <c r="B38" s="636" t="s">
        <v>2790</v>
      </c>
      <c r="C38" t="str">
        <f>IF(A38="","",A38&amp;$J38)</f>
        <v>調理員北保育園</v>
      </c>
      <c r="D38" t="str">
        <f>IF(B38="","",B38&amp;J38)</f>
        <v>調理員1北保育園</v>
      </c>
      <c r="F38" s="637">
        <v>9000402</v>
      </c>
      <c r="G38" s="637">
        <v>9000402</v>
      </c>
      <c r="I38" s="637">
        <v>2</v>
      </c>
      <c r="J38" s="637" t="s">
        <v>87</v>
      </c>
      <c r="K38" s="638">
        <v>42522</v>
      </c>
      <c r="L38" s="639" t="s">
        <v>1424</v>
      </c>
      <c r="M38" s="639" t="s">
        <v>2058</v>
      </c>
      <c r="N38" s="639" t="s">
        <v>1688</v>
      </c>
      <c r="O38" s="639" t="s">
        <v>2065</v>
      </c>
      <c r="P38" s="636">
        <v>4</v>
      </c>
      <c r="Q38" s="636">
        <v>14</v>
      </c>
      <c r="U38" s="4" t="s">
        <v>1678</v>
      </c>
      <c r="V38" s="637" t="s">
        <v>1680</v>
      </c>
    </row>
    <row r="39" spans="1:22">
      <c r="A39" s="636" t="s">
        <v>1688</v>
      </c>
      <c r="B39" s="636" t="s">
        <v>2791</v>
      </c>
      <c r="C39" t="str">
        <f>IF(A39="","",A39&amp;$J39)</f>
        <v>調理員北保育園</v>
      </c>
      <c r="D39" t="str">
        <f>IF(B39="","",B39&amp;J39)</f>
        <v>調理員2北保育園</v>
      </c>
      <c r="F39" s="637">
        <v>9000603</v>
      </c>
      <c r="G39" s="637">
        <v>9000603</v>
      </c>
      <c r="I39" s="637">
        <v>2</v>
      </c>
      <c r="J39" s="637" t="s">
        <v>87</v>
      </c>
      <c r="K39" s="638">
        <v>43191</v>
      </c>
      <c r="L39" s="639" t="s">
        <v>2055</v>
      </c>
      <c r="M39" s="639" t="s">
        <v>2058</v>
      </c>
      <c r="N39" s="639" t="s">
        <v>1688</v>
      </c>
      <c r="O39" s="639" t="s">
        <v>2065</v>
      </c>
      <c r="P39" s="636">
        <v>5</v>
      </c>
      <c r="Q39" s="636">
        <v>5</v>
      </c>
      <c r="U39" s="4" t="s">
        <v>1678</v>
      </c>
      <c r="V39" s="637" t="s">
        <v>1680</v>
      </c>
    </row>
    <row r="40" spans="1:22">
      <c r="A40" s="636" t="s">
        <v>1688</v>
      </c>
      <c r="B40" s="636" t="s">
        <v>2792</v>
      </c>
      <c r="C40" t="str">
        <f>IF(A40="","",A40&amp;$J40)</f>
        <v>調理員北保育園</v>
      </c>
      <c r="D40" t="str">
        <f>IF(B40="","",B40&amp;J40)</f>
        <v>調理員3北保育園</v>
      </c>
      <c r="F40" s="637">
        <v>9000790</v>
      </c>
      <c r="G40" s="637">
        <v>9000790</v>
      </c>
      <c r="I40" s="637">
        <v>2</v>
      </c>
      <c r="J40" s="637" t="s">
        <v>87</v>
      </c>
      <c r="K40" s="638">
        <v>43891</v>
      </c>
      <c r="L40" s="639" t="s">
        <v>1424</v>
      </c>
      <c r="M40" s="639" t="s">
        <v>2058</v>
      </c>
      <c r="N40" s="639" t="s">
        <v>1688</v>
      </c>
      <c r="O40" s="639" t="s">
        <v>2065</v>
      </c>
      <c r="P40" s="636">
        <v>3.1</v>
      </c>
      <c r="Q40" s="636">
        <v>3.1</v>
      </c>
      <c r="V40" s="637" t="s">
        <v>1002</v>
      </c>
    </row>
    <row r="41" spans="1:22">
      <c r="A41" s="636" t="s">
        <v>1688</v>
      </c>
      <c r="B41" s="636" t="s">
        <v>2793</v>
      </c>
      <c r="C41" t="str">
        <f>IF(A41="","",A41&amp;$J41)</f>
        <v>調理員北保育園</v>
      </c>
      <c r="D41" t="str">
        <f>IF(B41="","",B41&amp;J41)</f>
        <v>調理員4北保育園</v>
      </c>
      <c r="F41" s="637">
        <v>9000908</v>
      </c>
      <c r="G41" s="637">
        <v>9000908</v>
      </c>
      <c r="I41" s="637">
        <v>2</v>
      </c>
      <c r="J41" s="637" t="s">
        <v>87</v>
      </c>
      <c r="K41" s="638">
        <v>44287</v>
      </c>
      <c r="L41" s="639" t="s">
        <v>1424</v>
      </c>
      <c r="M41" s="639" t="s">
        <v>2058</v>
      </c>
      <c r="N41" s="639" t="s">
        <v>1688</v>
      </c>
      <c r="O41" s="639" t="s">
        <v>2065</v>
      </c>
      <c r="P41" s="636">
        <v>2</v>
      </c>
      <c r="Q41" s="636">
        <v>2</v>
      </c>
      <c r="V41" s="637" t="s">
        <v>1002</v>
      </c>
    </row>
    <row r="42" spans="1:22">
      <c r="A42" s="636" t="s">
        <v>2758</v>
      </c>
      <c r="B42" s="636" t="s">
        <v>2360</v>
      </c>
      <c r="C42" t="str">
        <f>IF(A42="","",A42&amp;$J42)</f>
        <v>主任保育士北保育園</v>
      </c>
      <c r="D42" t="str">
        <f>IF(B42="","",B42&amp;J42)</f>
        <v>主任保育士1北保育園</v>
      </c>
      <c r="F42" s="637">
        <v>9000074</v>
      </c>
      <c r="G42" s="637">
        <v>9000074</v>
      </c>
      <c r="I42" s="637">
        <v>2</v>
      </c>
      <c r="J42" s="637" t="s">
        <v>87</v>
      </c>
      <c r="K42" s="638">
        <v>36982</v>
      </c>
      <c r="L42" s="639" t="s">
        <v>1310</v>
      </c>
      <c r="M42" s="639" t="s">
        <v>2058</v>
      </c>
      <c r="N42" s="639" t="s">
        <v>1689</v>
      </c>
      <c r="O42" s="639" t="s">
        <v>2065</v>
      </c>
      <c r="P42" s="636">
        <v>5</v>
      </c>
      <c r="Q42" s="636">
        <v>23</v>
      </c>
      <c r="V42" s="637" t="s">
        <v>1002</v>
      </c>
    </row>
    <row r="43" spans="1:22">
      <c r="A43" s="636" t="s">
        <v>2759</v>
      </c>
      <c r="B43" s="636" t="s">
        <v>2766</v>
      </c>
      <c r="C43" t="str">
        <f>IF(A43="","",A43&amp;$J43)</f>
        <v>副主任保育士北保育園</v>
      </c>
      <c r="D43" t="str">
        <f>IF(B43="","",B43&amp;J43)</f>
        <v>副主任保育士1北保育園</v>
      </c>
      <c r="F43" s="637">
        <v>9000112</v>
      </c>
      <c r="G43" s="637">
        <v>9000112</v>
      </c>
      <c r="I43" s="637">
        <v>2</v>
      </c>
      <c r="J43" s="637" t="s">
        <v>87</v>
      </c>
      <c r="K43" s="638">
        <v>41000</v>
      </c>
      <c r="L43" s="639" t="s">
        <v>1378</v>
      </c>
      <c r="M43" s="639" t="s">
        <v>2058</v>
      </c>
      <c r="N43" s="639" t="s">
        <v>1685</v>
      </c>
      <c r="O43" s="639" t="s">
        <v>2065</v>
      </c>
      <c r="P43" s="636">
        <v>4</v>
      </c>
      <c r="Q43" s="636">
        <v>28</v>
      </c>
      <c r="V43" s="637" t="s">
        <v>1002</v>
      </c>
    </row>
    <row r="44" spans="1:22">
      <c r="A44" s="636" t="s">
        <v>2080</v>
      </c>
      <c r="B44" s="636" t="s">
        <v>2768</v>
      </c>
      <c r="C44" t="str">
        <f>IF(A44="","",A44&amp;$J44)</f>
        <v>0歳児北保育園</v>
      </c>
      <c r="D44" t="str">
        <f>IF(B44="","",B44&amp;J44)</f>
        <v>0歳児1北保育園</v>
      </c>
      <c r="F44" s="637">
        <v>9000766</v>
      </c>
      <c r="G44" s="637">
        <v>9000766</v>
      </c>
      <c r="I44" s="637">
        <v>2</v>
      </c>
      <c r="J44" s="637" t="s">
        <v>87</v>
      </c>
      <c r="K44" s="638">
        <v>43800</v>
      </c>
      <c r="L44" s="639" t="s">
        <v>1324</v>
      </c>
      <c r="M44" s="639" t="s">
        <v>2080</v>
      </c>
      <c r="N44" s="639" t="s">
        <v>1685</v>
      </c>
      <c r="O44" s="639" t="s">
        <v>2065</v>
      </c>
      <c r="P44" s="636">
        <v>3</v>
      </c>
      <c r="Q44" s="636">
        <v>18</v>
      </c>
      <c r="V44" s="637" t="s">
        <v>1002</v>
      </c>
    </row>
    <row r="45" spans="1:22">
      <c r="A45" s="636" t="s">
        <v>2080</v>
      </c>
      <c r="B45" s="636" t="s">
        <v>2769</v>
      </c>
      <c r="C45" t="str">
        <f>IF(A45="","",A45&amp;$J45)</f>
        <v>0歳児北保育園</v>
      </c>
      <c r="D45" t="str">
        <f>IF(B45="","",B45&amp;J45)</f>
        <v>0歳児2北保育園</v>
      </c>
      <c r="F45" s="637">
        <v>9000083</v>
      </c>
      <c r="G45" s="637">
        <v>9000083</v>
      </c>
      <c r="I45" s="637">
        <v>2</v>
      </c>
      <c r="J45" s="637" t="s">
        <v>87</v>
      </c>
      <c r="K45" s="638">
        <v>40634</v>
      </c>
      <c r="L45" s="639" t="s">
        <v>1324</v>
      </c>
      <c r="M45" s="639" t="s">
        <v>2070</v>
      </c>
      <c r="N45" s="639" t="s">
        <v>1685</v>
      </c>
      <c r="O45" s="639" t="s">
        <v>2065</v>
      </c>
      <c r="P45" s="636">
        <v>4</v>
      </c>
      <c r="Q45" s="636">
        <v>12</v>
      </c>
      <c r="V45" s="637" t="s">
        <v>1002</v>
      </c>
    </row>
    <row r="46" spans="1:22">
      <c r="A46" s="636" t="s">
        <v>1037</v>
      </c>
      <c r="B46" s="636" t="s">
        <v>2764</v>
      </c>
      <c r="C46" t="str">
        <f>IF(A46="","",A46&amp;$J46)</f>
        <v>フリー北保育園</v>
      </c>
      <c r="D46" t="str">
        <f>IF(B46="","",B46&amp;J46)</f>
        <v>フリー1北保育園</v>
      </c>
      <c r="F46" s="637">
        <v>9000435</v>
      </c>
      <c r="G46" s="637">
        <v>9000435</v>
      </c>
      <c r="I46" s="637">
        <v>2</v>
      </c>
      <c r="J46" s="637" t="s">
        <v>87</v>
      </c>
      <c r="K46" s="638">
        <v>42826</v>
      </c>
      <c r="L46" s="639" t="s">
        <v>1324</v>
      </c>
      <c r="M46" s="639" t="s">
        <v>1037</v>
      </c>
      <c r="N46" s="639" t="s">
        <v>1685</v>
      </c>
      <c r="O46" s="639" t="s">
        <v>2065</v>
      </c>
      <c r="P46" s="636">
        <v>6</v>
      </c>
      <c r="Q46" s="636">
        <v>11</v>
      </c>
      <c r="U46" s="4" t="s">
        <v>1678</v>
      </c>
      <c r="V46" s="637" t="s">
        <v>1680</v>
      </c>
    </row>
    <row r="47" spans="1:22">
      <c r="A47" s="636" t="s">
        <v>2081</v>
      </c>
      <c r="B47" s="636" t="s">
        <v>2805</v>
      </c>
      <c r="C47" t="str">
        <f>IF(A47="","",A47&amp;$J47)</f>
        <v>2歳児北保育園</v>
      </c>
      <c r="D47" t="str">
        <f>IF(B47="","",B47&amp;J47)</f>
        <v>2歳児1北保育園</v>
      </c>
      <c r="F47" s="637">
        <v>9000495</v>
      </c>
      <c r="G47" s="637">
        <v>9000495</v>
      </c>
      <c r="I47" s="637">
        <v>2</v>
      </c>
      <c r="J47" s="637" t="s">
        <v>87</v>
      </c>
      <c r="K47" s="638">
        <v>42887</v>
      </c>
      <c r="L47" s="639" t="s">
        <v>1324</v>
      </c>
      <c r="M47" s="639" t="s">
        <v>2068</v>
      </c>
      <c r="N47" s="639" t="s">
        <v>1685</v>
      </c>
      <c r="O47" s="639" t="s">
        <v>2065</v>
      </c>
      <c r="P47" s="636">
        <v>6</v>
      </c>
      <c r="Q47" s="636">
        <v>10</v>
      </c>
      <c r="S47" s="6">
        <v>35</v>
      </c>
      <c r="V47" s="637" t="s">
        <v>1002</v>
      </c>
    </row>
    <row r="48" spans="1:22">
      <c r="A48" s="636" t="s">
        <v>2082</v>
      </c>
      <c r="B48" s="636" t="s">
        <v>2798</v>
      </c>
      <c r="C48" t="str">
        <f>IF(A48="","",A48&amp;$J48)</f>
        <v>1歳児北保育園</v>
      </c>
      <c r="D48" t="str">
        <f>IF(B48="","",B48&amp;J48)</f>
        <v>1歳児1北保育園</v>
      </c>
      <c r="F48" s="637">
        <v>9000781</v>
      </c>
      <c r="G48" s="637">
        <v>9000781</v>
      </c>
      <c r="I48" s="637">
        <v>2</v>
      </c>
      <c r="J48" s="637" t="s">
        <v>87</v>
      </c>
      <c r="K48" s="638">
        <v>43862</v>
      </c>
      <c r="L48" s="639" t="s">
        <v>1324</v>
      </c>
      <c r="M48" s="639" t="s">
        <v>2067</v>
      </c>
      <c r="N48" s="639" t="s">
        <v>1685</v>
      </c>
      <c r="O48" s="639" t="s">
        <v>2065</v>
      </c>
      <c r="P48" s="636">
        <v>3.1</v>
      </c>
      <c r="Q48" s="636">
        <v>10</v>
      </c>
      <c r="V48" s="637" t="s">
        <v>1002</v>
      </c>
    </row>
    <row r="49" spans="1:22">
      <c r="A49" s="636" t="s">
        <v>2837</v>
      </c>
      <c r="B49" s="636" t="s">
        <v>2810</v>
      </c>
      <c r="C49" t="str">
        <f>IF(A49="","",A49&amp;$J49)</f>
        <v>3歳児北保育園</v>
      </c>
      <c r="D49" t="str">
        <f>IF(B49="","",B49&amp;J49)</f>
        <v>3歳児1北保育園</v>
      </c>
      <c r="F49" s="637">
        <v>9000287</v>
      </c>
      <c r="G49" s="637">
        <v>9000287</v>
      </c>
      <c r="I49" s="637">
        <v>2</v>
      </c>
      <c r="J49" s="637" t="s">
        <v>87</v>
      </c>
      <c r="K49" s="638">
        <v>42095</v>
      </c>
      <c r="L49" s="639" t="s">
        <v>1324</v>
      </c>
      <c r="M49" s="639" t="s">
        <v>2072</v>
      </c>
      <c r="N49" s="639" t="s">
        <v>1685</v>
      </c>
      <c r="O49" s="639" t="s">
        <v>2065</v>
      </c>
      <c r="P49" s="636">
        <v>8</v>
      </c>
      <c r="Q49" s="636">
        <v>8</v>
      </c>
      <c r="V49" s="637" t="s">
        <v>1002</v>
      </c>
    </row>
    <row r="50" spans="1:22">
      <c r="A50" s="636" t="s">
        <v>2835</v>
      </c>
      <c r="B50" s="636" t="s">
        <v>2815</v>
      </c>
      <c r="C50" t="str">
        <f>IF(A50="","",A50&amp;$J50)</f>
        <v>5歳児北保育園</v>
      </c>
      <c r="D50" t="str">
        <f>IF(B50="","",B50&amp;J50)</f>
        <v>5歳児1北保育園</v>
      </c>
      <c r="F50" s="637">
        <v>9000290</v>
      </c>
      <c r="G50" s="637">
        <v>9000290</v>
      </c>
      <c r="I50" s="637">
        <v>2</v>
      </c>
      <c r="J50" s="637" t="s">
        <v>87</v>
      </c>
      <c r="K50" s="638">
        <v>44136</v>
      </c>
      <c r="L50" s="639" t="s">
        <v>1324</v>
      </c>
      <c r="M50" s="639" t="s">
        <v>2066</v>
      </c>
      <c r="N50" s="639" t="s">
        <v>1685</v>
      </c>
      <c r="O50" s="639" t="s">
        <v>2065</v>
      </c>
      <c r="P50" s="636">
        <v>3</v>
      </c>
      <c r="Q50" s="636">
        <v>8</v>
      </c>
      <c r="V50" s="637" t="s">
        <v>1002</v>
      </c>
    </row>
    <row r="51" spans="1:22">
      <c r="A51" s="636" t="s">
        <v>1037</v>
      </c>
      <c r="B51" s="636" t="s">
        <v>2765</v>
      </c>
      <c r="C51" t="str">
        <f>IF(A51="","",A51&amp;$J51)</f>
        <v>フリー北保育園</v>
      </c>
      <c r="D51" t="str">
        <f>IF(B51="","",B51&amp;J51)</f>
        <v>フリー2北保育園</v>
      </c>
      <c r="F51" s="637">
        <v>9000309</v>
      </c>
      <c r="G51" s="637">
        <v>9000309</v>
      </c>
      <c r="I51" s="637">
        <v>2</v>
      </c>
      <c r="J51" s="637" t="s">
        <v>87</v>
      </c>
      <c r="K51" s="638">
        <v>42095</v>
      </c>
      <c r="L51" s="639" t="s">
        <v>1324</v>
      </c>
      <c r="M51" s="639" t="s">
        <v>2058</v>
      </c>
      <c r="N51" s="639" t="s">
        <v>1685</v>
      </c>
      <c r="O51" s="639" t="s">
        <v>2065</v>
      </c>
      <c r="P51" s="636">
        <v>7</v>
      </c>
      <c r="Q51" s="636">
        <v>8</v>
      </c>
      <c r="U51" s="4" t="s">
        <v>1678</v>
      </c>
      <c r="V51" s="637" t="s">
        <v>1680</v>
      </c>
    </row>
    <row r="52" spans="1:22">
      <c r="A52" s="636" t="s">
        <v>2081</v>
      </c>
      <c r="B52" s="636" t="s">
        <v>2806</v>
      </c>
      <c r="C52" t="str">
        <f>IF(A52="","",A52&amp;$J52)</f>
        <v>2歳児北保育園</v>
      </c>
      <c r="D52" t="str">
        <f>IF(B52="","",B52&amp;J52)</f>
        <v>2歳児2北保育園</v>
      </c>
      <c r="F52" s="637">
        <v>9000799</v>
      </c>
      <c r="G52" s="637">
        <v>9000799</v>
      </c>
      <c r="I52" s="637">
        <v>2</v>
      </c>
      <c r="J52" s="637" t="s">
        <v>87</v>
      </c>
      <c r="K52" s="638">
        <v>43922</v>
      </c>
      <c r="L52" s="639" t="s">
        <v>1324</v>
      </c>
      <c r="M52" s="639" t="s">
        <v>2081</v>
      </c>
      <c r="N52" s="639" t="s">
        <v>1685</v>
      </c>
      <c r="O52" s="639" t="s">
        <v>2065</v>
      </c>
      <c r="P52" s="636">
        <v>3</v>
      </c>
      <c r="Q52" s="636">
        <v>8</v>
      </c>
      <c r="V52" s="637" t="s">
        <v>1002</v>
      </c>
    </row>
    <row r="53" spans="1:22">
      <c r="A53" s="636" t="s">
        <v>2836</v>
      </c>
      <c r="B53" s="636" t="s">
        <v>2812</v>
      </c>
      <c r="C53" t="str">
        <f>IF(A53="","",A53&amp;$J53)</f>
        <v>4歳児北保育園</v>
      </c>
      <c r="D53" t="str">
        <f>IF(B53="","",B53&amp;J53)</f>
        <v>4歳児1北保育園</v>
      </c>
      <c r="F53" s="637">
        <v>9000436</v>
      </c>
      <c r="G53" s="637">
        <v>9000436</v>
      </c>
      <c r="I53" s="637">
        <v>2</v>
      </c>
      <c r="J53" s="637" t="s">
        <v>87</v>
      </c>
      <c r="K53" s="638">
        <v>42826</v>
      </c>
      <c r="L53" s="639" t="s">
        <v>1324</v>
      </c>
      <c r="M53" s="639" t="s">
        <v>2069</v>
      </c>
      <c r="N53" s="639" t="s">
        <v>1685</v>
      </c>
      <c r="O53" s="639" t="s">
        <v>2065</v>
      </c>
      <c r="P53" s="636">
        <v>6</v>
      </c>
      <c r="Q53" s="636">
        <v>6</v>
      </c>
      <c r="V53" s="637" t="s">
        <v>1036</v>
      </c>
    </row>
    <row r="54" spans="1:22">
      <c r="A54" s="636" t="s">
        <v>2082</v>
      </c>
      <c r="B54" s="636" t="s">
        <v>2799</v>
      </c>
      <c r="C54" t="str">
        <f>IF(A54="","",A54&amp;$J54)</f>
        <v>1歳児北保育園</v>
      </c>
      <c r="D54" t="str">
        <f>IF(B54="","",B54&amp;J54)</f>
        <v>1歳児2北保育園</v>
      </c>
      <c r="F54" s="637">
        <v>9000601</v>
      </c>
      <c r="G54" s="637">
        <v>9000601</v>
      </c>
      <c r="I54" s="637">
        <v>2</v>
      </c>
      <c r="J54" s="637" t="s">
        <v>87</v>
      </c>
      <c r="K54" s="638">
        <v>43191</v>
      </c>
      <c r="L54" s="639" t="s">
        <v>1324</v>
      </c>
      <c r="M54" s="639" t="s">
        <v>2082</v>
      </c>
      <c r="N54" s="639" t="s">
        <v>1685</v>
      </c>
      <c r="O54" s="639" t="s">
        <v>2065</v>
      </c>
      <c r="P54" s="636">
        <v>5</v>
      </c>
      <c r="Q54" s="636">
        <v>6</v>
      </c>
      <c r="V54" s="637" t="s">
        <v>1002</v>
      </c>
    </row>
    <row r="55" spans="1:22">
      <c r="A55" s="636" t="s">
        <v>2081</v>
      </c>
      <c r="B55" s="636" t="s">
        <v>2807</v>
      </c>
      <c r="C55" t="str">
        <f>IF(A55="","",A55&amp;$J55)</f>
        <v>2歳児北保育園</v>
      </c>
      <c r="D55" t="str">
        <f>IF(B55="","",B55&amp;J55)</f>
        <v>2歳児3北保育園</v>
      </c>
      <c r="F55" s="637">
        <v>9000598</v>
      </c>
      <c r="G55" s="637">
        <v>9000598</v>
      </c>
      <c r="I55" s="637">
        <v>2</v>
      </c>
      <c r="J55" s="637" t="s">
        <v>87</v>
      </c>
      <c r="K55" s="638">
        <v>43191</v>
      </c>
      <c r="L55" s="639" t="s">
        <v>1324</v>
      </c>
      <c r="M55" s="639" t="s">
        <v>2081</v>
      </c>
      <c r="N55" s="639" t="s">
        <v>1685</v>
      </c>
      <c r="O55" s="639" t="s">
        <v>2065</v>
      </c>
      <c r="P55" s="636">
        <v>5</v>
      </c>
      <c r="Q55" s="636">
        <v>5</v>
      </c>
      <c r="V55" s="637" t="s">
        <v>1002</v>
      </c>
    </row>
    <row r="56" spans="1:22">
      <c r="A56" s="636" t="s">
        <v>2082</v>
      </c>
      <c r="B56" s="636" t="s">
        <v>2800</v>
      </c>
      <c r="C56" t="str">
        <f>IF(A56="","",A56&amp;$J56)</f>
        <v>1歳児北保育園</v>
      </c>
      <c r="D56" t="str">
        <f>IF(B56="","",B56&amp;J56)</f>
        <v>1歳児3北保育園</v>
      </c>
      <c r="F56" s="637">
        <v>9000599</v>
      </c>
      <c r="G56" s="637">
        <v>9000599</v>
      </c>
      <c r="I56" s="637">
        <v>2</v>
      </c>
      <c r="J56" s="637" t="s">
        <v>87</v>
      </c>
      <c r="K56" s="638">
        <v>43191</v>
      </c>
      <c r="L56" s="639" t="s">
        <v>1324</v>
      </c>
      <c r="M56" s="639" t="s">
        <v>2082</v>
      </c>
      <c r="N56" s="639" t="s">
        <v>1685</v>
      </c>
      <c r="O56" s="639" t="s">
        <v>2065</v>
      </c>
      <c r="P56" s="636">
        <v>5</v>
      </c>
      <c r="Q56" s="636">
        <v>5</v>
      </c>
      <c r="V56" s="637" t="s">
        <v>1002</v>
      </c>
    </row>
    <row r="57" spans="1:22">
      <c r="C57" t="str">
        <f>IF(A57="","",A57&amp;$J57)</f>
        <v/>
      </c>
      <c r="D57" t="str">
        <f>IF(B57="","",B57&amp;J57)</f>
        <v/>
      </c>
      <c r="F57" s="637">
        <v>9000398</v>
      </c>
      <c r="G57" s="637">
        <v>9000398</v>
      </c>
      <c r="I57" s="637">
        <v>2</v>
      </c>
      <c r="J57" s="637" t="s">
        <v>87</v>
      </c>
      <c r="K57" s="638">
        <v>42522</v>
      </c>
      <c r="L57" s="639" t="s">
        <v>1685</v>
      </c>
      <c r="M57" s="639" t="s">
        <v>2083</v>
      </c>
      <c r="N57" s="639" t="s">
        <v>1685</v>
      </c>
      <c r="O57" s="639" t="s">
        <v>2076</v>
      </c>
      <c r="T57" s="6">
        <v>19.5</v>
      </c>
      <c r="V57" s="637" t="s">
        <v>1002</v>
      </c>
    </row>
    <row r="58" spans="1:22">
      <c r="C58" t="str">
        <f>IF(A58="","",A58&amp;$J58)</f>
        <v/>
      </c>
      <c r="D58" t="str">
        <f>IF(B58="","",B58&amp;J58)</f>
        <v/>
      </c>
      <c r="F58" s="637">
        <v>9000419</v>
      </c>
      <c r="G58" s="637">
        <v>9000419</v>
      </c>
      <c r="I58" s="637">
        <v>2</v>
      </c>
      <c r="J58" s="637" t="s">
        <v>87</v>
      </c>
      <c r="K58" s="638">
        <v>42698</v>
      </c>
      <c r="L58" s="639" t="s">
        <v>1685</v>
      </c>
      <c r="M58" s="639" t="s">
        <v>2083</v>
      </c>
      <c r="N58" s="639" t="s">
        <v>1685</v>
      </c>
      <c r="O58" s="639" t="s">
        <v>2076</v>
      </c>
      <c r="T58" s="6">
        <v>19.5</v>
      </c>
      <c r="V58" s="637" t="s">
        <v>1002</v>
      </c>
    </row>
    <row r="59" spans="1:22">
      <c r="C59" t="str">
        <f>IF(A59="","",A59&amp;$J59)</f>
        <v/>
      </c>
      <c r="D59" t="str">
        <f>IF(B59="","",B59&amp;J59)</f>
        <v/>
      </c>
      <c r="F59" s="637">
        <v>9000532</v>
      </c>
      <c r="G59" s="637">
        <v>9000532</v>
      </c>
      <c r="I59" s="637">
        <v>2</v>
      </c>
      <c r="J59" s="637" t="s">
        <v>87</v>
      </c>
      <c r="K59" s="638">
        <v>43040</v>
      </c>
      <c r="L59" s="639" t="s">
        <v>1685</v>
      </c>
      <c r="M59" s="639" t="s">
        <v>2083</v>
      </c>
      <c r="N59" s="639" t="s">
        <v>1685</v>
      </c>
      <c r="O59" s="639" t="s">
        <v>2076</v>
      </c>
      <c r="T59" s="6">
        <v>28</v>
      </c>
      <c r="V59" s="637" t="s">
        <v>1002</v>
      </c>
    </row>
    <row r="60" spans="1:22">
      <c r="C60" t="str">
        <f>IF(A60="","",A60&amp;$J60)</f>
        <v/>
      </c>
      <c r="D60" t="str">
        <f>IF(B60="","",B60&amp;J60)</f>
        <v/>
      </c>
      <c r="F60" s="637">
        <v>9000718</v>
      </c>
      <c r="G60" s="637">
        <v>9000718</v>
      </c>
      <c r="I60" s="637">
        <v>2</v>
      </c>
      <c r="J60" s="637" t="s">
        <v>87</v>
      </c>
      <c r="K60" s="638">
        <v>43556</v>
      </c>
      <c r="L60" s="639" t="s">
        <v>1685</v>
      </c>
      <c r="M60" s="639" t="s">
        <v>2083</v>
      </c>
      <c r="N60" s="639" t="s">
        <v>1685</v>
      </c>
      <c r="O60" s="639" t="s">
        <v>2076</v>
      </c>
      <c r="T60" s="6">
        <v>19</v>
      </c>
      <c r="V60" s="637" t="s">
        <v>1002</v>
      </c>
    </row>
    <row r="61" spans="1:22">
      <c r="C61" t="str">
        <f>IF(A61="","",A61&amp;$J61)</f>
        <v/>
      </c>
      <c r="D61" t="str">
        <f>IF(B61="","",B61&amp;J61)</f>
        <v/>
      </c>
      <c r="F61" s="637">
        <v>9000728</v>
      </c>
      <c r="G61" s="637">
        <v>9000728</v>
      </c>
      <c r="I61" s="637">
        <v>2</v>
      </c>
      <c r="J61" s="637" t="s">
        <v>87</v>
      </c>
      <c r="K61" s="638">
        <v>43678</v>
      </c>
      <c r="L61" s="639" t="s">
        <v>2056</v>
      </c>
      <c r="M61" s="639" t="s">
        <v>2084</v>
      </c>
      <c r="O61" s="639" t="s">
        <v>2076</v>
      </c>
      <c r="T61" s="6">
        <v>25</v>
      </c>
      <c r="V61" s="637" t="s">
        <v>1002</v>
      </c>
    </row>
    <row r="62" spans="1:22">
      <c r="C62" t="str">
        <f>IF(A62="","",A62&amp;$J62)</f>
        <v/>
      </c>
      <c r="D62" t="str">
        <f>IF(B62="","",B62&amp;J62)</f>
        <v/>
      </c>
      <c r="F62" s="637">
        <v>9000668</v>
      </c>
      <c r="G62" s="637">
        <v>9000668</v>
      </c>
      <c r="I62" s="637">
        <v>2</v>
      </c>
      <c r="J62" s="637" t="s">
        <v>87</v>
      </c>
      <c r="K62" s="638">
        <v>43395</v>
      </c>
      <c r="L62" s="639" t="s">
        <v>2056</v>
      </c>
      <c r="M62" s="639" t="s">
        <v>2079</v>
      </c>
      <c r="O62" s="639" t="s">
        <v>2076</v>
      </c>
      <c r="T62" s="6">
        <v>16</v>
      </c>
      <c r="V62" s="637" t="s">
        <v>986</v>
      </c>
    </row>
    <row r="63" spans="1:22">
      <c r="C63" t="str">
        <f>IF(A63="","",A63&amp;$J63)</f>
        <v/>
      </c>
      <c r="D63" t="str">
        <f>IF(B63="","",B63&amp;J63)</f>
        <v/>
      </c>
      <c r="F63" s="637">
        <v>9000754</v>
      </c>
      <c r="G63" s="637">
        <v>9000754</v>
      </c>
      <c r="I63" s="637">
        <v>2</v>
      </c>
      <c r="J63" s="637" t="s">
        <v>87</v>
      </c>
      <c r="K63" s="638">
        <v>43800</v>
      </c>
      <c r="L63" s="639" t="s">
        <v>2056</v>
      </c>
      <c r="M63" s="639" t="s">
        <v>2056</v>
      </c>
      <c r="O63" s="639" t="s">
        <v>2076</v>
      </c>
      <c r="T63" s="6">
        <v>35</v>
      </c>
      <c r="V63" s="637" t="s">
        <v>1002</v>
      </c>
    </row>
    <row r="64" spans="1:22">
      <c r="C64" t="str">
        <f>IF(A64="","",A64&amp;$J64)</f>
        <v/>
      </c>
      <c r="D64" t="str">
        <f>IF(B64="","",B64&amp;J64)</f>
        <v/>
      </c>
      <c r="F64" s="637">
        <v>9000755</v>
      </c>
      <c r="G64" s="637">
        <v>9000755</v>
      </c>
      <c r="I64" s="637">
        <v>2</v>
      </c>
      <c r="J64" s="637" t="s">
        <v>87</v>
      </c>
      <c r="K64" s="638">
        <v>43800</v>
      </c>
      <c r="L64" s="639" t="s">
        <v>2056</v>
      </c>
      <c r="M64" s="639" t="s">
        <v>2056</v>
      </c>
      <c r="O64" s="639" t="s">
        <v>2076</v>
      </c>
      <c r="T64" s="6">
        <v>16.5</v>
      </c>
      <c r="V64" s="637" t="s">
        <v>1002</v>
      </c>
    </row>
    <row r="65" spans="1:22">
      <c r="C65" t="str">
        <f>IF(A65="","",A65&amp;$J65)</f>
        <v/>
      </c>
      <c r="D65" t="str">
        <f>IF(B65="","",B65&amp;J65)</f>
        <v/>
      </c>
      <c r="F65" s="637">
        <v>9000942</v>
      </c>
      <c r="G65" s="637">
        <v>9000942</v>
      </c>
      <c r="I65" s="637">
        <v>2</v>
      </c>
      <c r="J65" s="637" t="s">
        <v>87</v>
      </c>
      <c r="K65" s="638">
        <v>44340</v>
      </c>
      <c r="L65" s="639" t="s">
        <v>1685</v>
      </c>
      <c r="M65" s="639" t="s">
        <v>2085</v>
      </c>
      <c r="N65" s="639" t="s">
        <v>1685</v>
      </c>
      <c r="O65" s="639" t="s">
        <v>2076</v>
      </c>
      <c r="T65" s="6">
        <v>15</v>
      </c>
      <c r="V65" s="637" t="s">
        <v>1002</v>
      </c>
    </row>
    <row r="66" spans="1:22">
      <c r="C66" t="str">
        <f>IF(A66="","",A66&amp;$J66)</f>
        <v/>
      </c>
      <c r="D66" t="str">
        <f>IF(B66="","",B66&amp;J66)</f>
        <v/>
      </c>
      <c r="F66" s="637">
        <v>9000973</v>
      </c>
      <c r="G66" s="637">
        <v>9000973</v>
      </c>
      <c r="I66" s="637">
        <v>2</v>
      </c>
      <c r="J66" s="637" t="s">
        <v>87</v>
      </c>
      <c r="K66" s="638">
        <v>44449</v>
      </c>
      <c r="L66" s="639" t="s">
        <v>1685</v>
      </c>
      <c r="M66" s="639" t="s">
        <v>2083</v>
      </c>
      <c r="N66" s="639" t="s">
        <v>1685</v>
      </c>
      <c r="O66" s="639" t="s">
        <v>2076</v>
      </c>
      <c r="T66" s="6">
        <v>37.5</v>
      </c>
      <c r="V66" s="637" t="s">
        <v>1002</v>
      </c>
    </row>
    <row r="67" spans="1:22">
      <c r="A67" s="636" t="s">
        <v>2840</v>
      </c>
      <c r="B67" s="636" t="s">
        <v>2840</v>
      </c>
      <c r="C67" t="str">
        <f>IF(A67="","",A67&amp;$J67)</f>
        <v>施設長西国分寺保育園</v>
      </c>
      <c r="D67" t="str">
        <f>IF(B67="","",B67&amp;J67)</f>
        <v>施設長西国分寺保育園</v>
      </c>
      <c r="F67" s="637">
        <v>9000303</v>
      </c>
      <c r="G67" s="637">
        <v>9000303</v>
      </c>
      <c r="I67" s="637">
        <v>3</v>
      </c>
      <c r="J67" s="637" t="s">
        <v>168</v>
      </c>
      <c r="K67" s="638">
        <v>42095</v>
      </c>
      <c r="L67" s="639" t="s">
        <v>1373</v>
      </c>
      <c r="M67" s="639" t="s">
        <v>2058</v>
      </c>
      <c r="O67" s="639" t="s">
        <v>2065</v>
      </c>
      <c r="P67" s="636">
        <v>4</v>
      </c>
      <c r="Q67" s="636">
        <v>8</v>
      </c>
      <c r="V67" s="637" t="s">
        <v>1036</v>
      </c>
    </row>
    <row r="68" spans="1:22">
      <c r="A68" s="636" t="s">
        <v>2829</v>
      </c>
      <c r="B68" s="636" t="s">
        <v>2760</v>
      </c>
      <c r="C68" t="str">
        <f>IF(A68="","",A68&amp;$J68)</f>
        <v>看護師指導職西国分寺保育園</v>
      </c>
      <c r="D68" t="str">
        <f>IF(B68="","",B68&amp;J68)</f>
        <v>看護師指導職西国分寺保育園</v>
      </c>
      <c r="F68" s="637">
        <v>9000229</v>
      </c>
      <c r="G68" s="637">
        <v>9000229</v>
      </c>
      <c r="I68" s="637">
        <v>3</v>
      </c>
      <c r="J68" s="637" t="s">
        <v>168</v>
      </c>
      <c r="K68" s="638">
        <v>41730</v>
      </c>
      <c r="L68" s="639" t="s">
        <v>1378</v>
      </c>
      <c r="M68" s="639" t="s">
        <v>2058</v>
      </c>
      <c r="N68" s="639" t="s">
        <v>993</v>
      </c>
      <c r="O68" s="639" t="s">
        <v>2065</v>
      </c>
      <c r="P68" s="636">
        <v>2</v>
      </c>
      <c r="Q68" s="636">
        <v>9</v>
      </c>
      <c r="V68" s="637" t="s">
        <v>1002</v>
      </c>
    </row>
    <row r="69" spans="1:22">
      <c r="A69" s="636" t="s">
        <v>993</v>
      </c>
      <c r="B69" s="636" t="s">
        <v>2762</v>
      </c>
      <c r="C69" t="str">
        <f>IF(A69="","",A69&amp;$J69)</f>
        <v>看護師西国分寺保育園</v>
      </c>
      <c r="D69" t="str">
        <f>IF(B69="","",B69&amp;J69)</f>
        <v>看護師1西国分寺保育園</v>
      </c>
      <c r="F69" s="637">
        <v>9000726</v>
      </c>
      <c r="G69" s="637">
        <v>9000726</v>
      </c>
      <c r="I69" s="637">
        <v>3</v>
      </c>
      <c r="J69" s="637" t="s">
        <v>168</v>
      </c>
      <c r="K69" s="638">
        <v>43654</v>
      </c>
      <c r="L69" s="639" t="s">
        <v>1634</v>
      </c>
      <c r="M69" s="639" t="s">
        <v>2058</v>
      </c>
      <c r="N69" s="639" t="s">
        <v>993</v>
      </c>
      <c r="O69" s="639" t="s">
        <v>2065</v>
      </c>
      <c r="P69" s="636">
        <v>4</v>
      </c>
      <c r="Q69" s="636">
        <v>14</v>
      </c>
      <c r="V69" s="637" t="s">
        <v>1002</v>
      </c>
    </row>
    <row r="70" spans="1:22">
      <c r="A70" s="636" t="s">
        <v>2288</v>
      </c>
      <c r="B70" s="636" t="s">
        <v>2288</v>
      </c>
      <c r="C70" t="str">
        <f>IF(A70="","",A70&amp;$J70)</f>
        <v>調理員指導職西国分寺保育園</v>
      </c>
      <c r="D70" t="str">
        <f>IF(B70="","",B70&amp;J70)</f>
        <v>調理員指導職西国分寺保育園</v>
      </c>
      <c r="F70" s="637">
        <v>9000126</v>
      </c>
      <c r="G70" s="637">
        <v>9000126</v>
      </c>
      <c r="I70" s="637">
        <v>3</v>
      </c>
      <c r="J70" s="637" t="s">
        <v>168</v>
      </c>
      <c r="K70" s="638">
        <v>40634</v>
      </c>
      <c r="L70" s="639" t="s">
        <v>1378</v>
      </c>
      <c r="M70" s="639" t="s">
        <v>2058</v>
      </c>
      <c r="N70" s="639" t="s">
        <v>1688</v>
      </c>
      <c r="O70" s="639" t="s">
        <v>2065</v>
      </c>
      <c r="P70" s="636">
        <v>5</v>
      </c>
      <c r="Q70" s="636">
        <v>15</v>
      </c>
      <c r="V70" s="637" t="s">
        <v>1002</v>
      </c>
    </row>
    <row r="71" spans="1:22">
      <c r="A71" s="636" t="s">
        <v>1688</v>
      </c>
      <c r="B71" s="636" t="s">
        <v>2790</v>
      </c>
      <c r="C71" t="str">
        <f>IF(A71="","",A71&amp;$J71)</f>
        <v>調理員西国分寺保育園</v>
      </c>
      <c r="D71" t="str">
        <f>IF(B71="","",B71&amp;J71)</f>
        <v>調理員1西国分寺保育園</v>
      </c>
      <c r="F71" s="637">
        <v>9000451</v>
      </c>
      <c r="G71" s="637">
        <v>9000451</v>
      </c>
      <c r="I71" s="637">
        <v>3</v>
      </c>
      <c r="J71" s="637" t="s">
        <v>168</v>
      </c>
      <c r="K71" s="638">
        <v>42826</v>
      </c>
      <c r="L71" s="639" t="s">
        <v>1425</v>
      </c>
      <c r="M71" s="639" t="s">
        <v>2058</v>
      </c>
      <c r="N71" s="639" t="s">
        <v>1688</v>
      </c>
      <c r="O71" s="639" t="s">
        <v>2065</v>
      </c>
      <c r="P71" s="636">
        <v>6</v>
      </c>
      <c r="Q71" s="636">
        <v>16</v>
      </c>
      <c r="V71" s="637" t="s">
        <v>1002</v>
      </c>
    </row>
    <row r="72" spans="1:22">
      <c r="A72" s="636" t="s">
        <v>1688</v>
      </c>
      <c r="B72" s="636" t="s">
        <v>2791</v>
      </c>
      <c r="C72" t="str">
        <f>IF(A72="","",A72&amp;$J72)</f>
        <v>調理員西国分寺保育園</v>
      </c>
      <c r="D72" t="str">
        <f>IF(B72="","",B72&amp;J72)</f>
        <v>調理員2西国分寺保育園</v>
      </c>
      <c r="F72" s="637">
        <v>9000265</v>
      </c>
      <c r="G72" s="637">
        <v>9000265</v>
      </c>
      <c r="I72" s="637">
        <v>3</v>
      </c>
      <c r="J72" s="637" t="s">
        <v>168</v>
      </c>
      <c r="K72" s="638">
        <v>41730</v>
      </c>
      <c r="L72" s="639" t="s">
        <v>2055</v>
      </c>
      <c r="M72" s="639" t="s">
        <v>2058</v>
      </c>
      <c r="N72" s="639" t="s">
        <v>1688</v>
      </c>
      <c r="O72" s="639" t="s">
        <v>2065</v>
      </c>
      <c r="P72" s="636">
        <v>3.1</v>
      </c>
      <c r="Q72" s="636">
        <v>9</v>
      </c>
      <c r="S72" s="6">
        <v>30</v>
      </c>
      <c r="V72" s="637" t="s">
        <v>1002</v>
      </c>
    </row>
    <row r="73" spans="1:22">
      <c r="A73" s="636" t="s">
        <v>1688</v>
      </c>
      <c r="B73" s="636" t="s">
        <v>2792</v>
      </c>
      <c r="C73" t="str">
        <f>IF(A73="","",A73&amp;$J73)</f>
        <v>調理員西国分寺保育園</v>
      </c>
      <c r="D73" t="str">
        <f>IF(B73="","",B73&amp;J73)</f>
        <v>調理員3西国分寺保育園</v>
      </c>
      <c r="F73" s="637">
        <v>9000965</v>
      </c>
      <c r="G73" s="637">
        <v>9000965</v>
      </c>
      <c r="I73" s="637">
        <v>3</v>
      </c>
      <c r="J73" s="637" t="s">
        <v>168</v>
      </c>
      <c r="K73" s="638">
        <v>44409</v>
      </c>
      <c r="L73" s="639" t="s">
        <v>2057</v>
      </c>
      <c r="M73" s="639" t="s">
        <v>2058</v>
      </c>
      <c r="N73" s="639" t="s">
        <v>1688</v>
      </c>
      <c r="O73" s="639" t="s">
        <v>2065</v>
      </c>
      <c r="P73" s="636">
        <v>2</v>
      </c>
      <c r="Q73" s="636">
        <v>1</v>
      </c>
      <c r="V73" s="637" t="s">
        <v>986</v>
      </c>
    </row>
    <row r="74" spans="1:22">
      <c r="A74" s="636" t="s">
        <v>2758</v>
      </c>
      <c r="B74" s="636" t="s">
        <v>2360</v>
      </c>
      <c r="C74" t="str">
        <f>IF(A74="","",A74&amp;$J74)</f>
        <v>主任保育士西国分寺保育園</v>
      </c>
      <c r="D74" t="str">
        <f>IF(B74="","",B74&amp;J74)</f>
        <v>主任保育士1西国分寺保育園</v>
      </c>
      <c r="F74" s="637">
        <v>9000075</v>
      </c>
      <c r="G74" s="637">
        <v>9000075</v>
      </c>
      <c r="I74" s="637">
        <v>3</v>
      </c>
      <c r="J74" s="637" t="s">
        <v>168</v>
      </c>
      <c r="K74" s="638">
        <v>39539</v>
      </c>
      <c r="L74" s="639" t="s">
        <v>1310</v>
      </c>
      <c r="M74" s="639" t="s">
        <v>2058</v>
      </c>
      <c r="N74" s="639" t="s">
        <v>1689</v>
      </c>
      <c r="O74" s="639" t="s">
        <v>2065</v>
      </c>
      <c r="P74" s="636">
        <v>7</v>
      </c>
      <c r="Q74" s="636">
        <v>23</v>
      </c>
      <c r="V74" s="637" t="s">
        <v>1002</v>
      </c>
    </row>
    <row r="75" spans="1:22">
      <c r="A75" s="636" t="s">
        <v>2759</v>
      </c>
      <c r="B75" s="636" t="s">
        <v>2766</v>
      </c>
      <c r="C75" t="str">
        <f>IF(A75="","",A75&amp;$J75)</f>
        <v>副主任保育士西国分寺保育園</v>
      </c>
      <c r="D75" t="str">
        <f>IF(B75="","",B75&amp;J75)</f>
        <v>副主任保育士1西国分寺保育園</v>
      </c>
      <c r="F75" s="637">
        <v>9000077</v>
      </c>
      <c r="G75" s="637">
        <v>9000077</v>
      </c>
      <c r="I75" s="637">
        <v>3</v>
      </c>
      <c r="J75" s="637" t="s">
        <v>168</v>
      </c>
      <c r="K75" s="638">
        <v>39539</v>
      </c>
      <c r="L75" s="639" t="s">
        <v>1378</v>
      </c>
      <c r="M75" s="639" t="s">
        <v>2086</v>
      </c>
      <c r="N75" s="639" t="s">
        <v>1685</v>
      </c>
      <c r="O75" s="639" t="s">
        <v>2065</v>
      </c>
      <c r="P75" s="636">
        <v>3</v>
      </c>
      <c r="Q75" s="636">
        <v>19</v>
      </c>
      <c r="V75" s="637" t="s">
        <v>1002</v>
      </c>
    </row>
    <row r="76" spans="1:22">
      <c r="A76" s="636" t="s">
        <v>2759</v>
      </c>
      <c r="B76" s="636" t="s">
        <v>2767</v>
      </c>
      <c r="C76" t="str">
        <f>IF(A76="","",A76&amp;$J76)</f>
        <v>副主任保育士西国分寺保育園</v>
      </c>
      <c r="D76" t="str">
        <f>IF(B76="","",B76&amp;J76)</f>
        <v>副主任保育士2西国分寺保育園</v>
      </c>
      <c r="F76" s="637">
        <v>9000081</v>
      </c>
      <c r="G76" s="637">
        <v>9000081</v>
      </c>
      <c r="I76" s="637">
        <v>3</v>
      </c>
      <c r="J76" s="637" t="s">
        <v>168</v>
      </c>
      <c r="K76" s="638">
        <v>41000</v>
      </c>
      <c r="L76" s="639" t="s">
        <v>1378</v>
      </c>
      <c r="M76" s="639" t="s">
        <v>2087</v>
      </c>
      <c r="N76" s="639" t="s">
        <v>1685</v>
      </c>
      <c r="O76" s="639" t="s">
        <v>2065</v>
      </c>
      <c r="P76" s="636">
        <v>5</v>
      </c>
      <c r="Q76" s="636">
        <v>18</v>
      </c>
      <c r="V76" s="637" t="s">
        <v>1002</v>
      </c>
    </row>
    <row r="77" spans="1:22">
      <c r="A77" s="636" t="s">
        <v>1037</v>
      </c>
      <c r="B77" s="636" t="s">
        <v>2764</v>
      </c>
      <c r="C77" t="str">
        <f>IF(A77="","",A77&amp;$J77)</f>
        <v>フリー西国分寺保育園</v>
      </c>
      <c r="D77" t="str">
        <f>IF(B77="","",B77&amp;J77)</f>
        <v>フリー1西国分寺保育園</v>
      </c>
      <c r="F77" s="637">
        <v>9000745</v>
      </c>
      <c r="G77" s="637">
        <v>9000745</v>
      </c>
      <c r="I77" s="637">
        <v>3</v>
      </c>
      <c r="J77" s="637" t="s">
        <v>168</v>
      </c>
      <c r="K77" s="638">
        <v>43770</v>
      </c>
      <c r="L77" s="639" t="s">
        <v>1324</v>
      </c>
      <c r="M77" s="639" t="s">
        <v>2058</v>
      </c>
      <c r="N77" s="639" t="s">
        <v>1685</v>
      </c>
      <c r="O77" s="639" t="s">
        <v>2065</v>
      </c>
      <c r="P77" s="636">
        <v>3.1</v>
      </c>
      <c r="Q77" s="636">
        <v>21</v>
      </c>
      <c r="V77" s="637" t="s">
        <v>1002</v>
      </c>
    </row>
    <row r="78" spans="1:22">
      <c r="A78" s="636" t="s">
        <v>2082</v>
      </c>
      <c r="B78" s="636" t="s">
        <v>2798</v>
      </c>
      <c r="C78" t="str">
        <f>IF(A78="","",A78&amp;$J78)</f>
        <v>1歳児西国分寺保育園</v>
      </c>
      <c r="D78" t="str">
        <f>IF(B78="","",B78&amp;J78)</f>
        <v>1歳児1西国分寺保育園</v>
      </c>
      <c r="F78" s="637">
        <v>9000715</v>
      </c>
      <c r="G78" s="637">
        <v>9000715</v>
      </c>
      <c r="I78" s="637">
        <v>3</v>
      </c>
      <c r="J78" s="637" t="s">
        <v>168</v>
      </c>
      <c r="K78" s="638">
        <v>43556</v>
      </c>
      <c r="L78" s="639" t="s">
        <v>1324</v>
      </c>
      <c r="M78" s="639" t="s">
        <v>2088</v>
      </c>
      <c r="N78" s="639" t="s">
        <v>1685</v>
      </c>
      <c r="O78" s="639" t="s">
        <v>2065</v>
      </c>
      <c r="P78" s="636">
        <v>4</v>
      </c>
      <c r="Q78" s="636">
        <v>24</v>
      </c>
      <c r="V78" s="637" t="s">
        <v>1002</v>
      </c>
    </row>
    <row r="79" spans="1:22">
      <c r="A79" s="636" t="s">
        <v>2081</v>
      </c>
      <c r="B79" s="636" t="s">
        <v>2805</v>
      </c>
      <c r="C79" t="str">
        <f>IF(A79="","",A79&amp;$J79)</f>
        <v>2歳児西国分寺保育園</v>
      </c>
      <c r="D79" t="str">
        <f>IF(B79="","",B79&amp;J79)</f>
        <v>2歳児1西国分寺保育園</v>
      </c>
      <c r="F79" s="637">
        <v>9000079</v>
      </c>
      <c r="G79" s="637">
        <v>9000079</v>
      </c>
      <c r="I79" s="637">
        <v>3</v>
      </c>
      <c r="J79" s="637" t="s">
        <v>168</v>
      </c>
      <c r="K79" s="638">
        <v>40634</v>
      </c>
      <c r="L79" s="639" t="s">
        <v>1324</v>
      </c>
      <c r="M79" s="639" t="s">
        <v>2089</v>
      </c>
      <c r="N79" s="639" t="s">
        <v>1685</v>
      </c>
      <c r="O79" s="639" t="s">
        <v>2065</v>
      </c>
      <c r="P79" s="636">
        <v>4</v>
      </c>
      <c r="Q79" s="636">
        <v>20</v>
      </c>
      <c r="V79" s="637" t="s">
        <v>1002</v>
      </c>
    </row>
    <row r="80" spans="1:22">
      <c r="A80" s="636" t="s">
        <v>2081</v>
      </c>
      <c r="B80" s="636" t="s">
        <v>2806</v>
      </c>
      <c r="C80" t="str">
        <f>IF(A80="","",A80&amp;$J80)</f>
        <v>2歳児西国分寺保育園</v>
      </c>
      <c r="D80" t="str">
        <f>IF(B80="","",B80&amp;J80)</f>
        <v>2歳児2西国分寺保育園</v>
      </c>
      <c r="F80" s="637">
        <v>9000522</v>
      </c>
      <c r="G80" s="637">
        <v>9000522</v>
      </c>
      <c r="I80" s="637">
        <v>3</v>
      </c>
      <c r="J80" s="637" t="s">
        <v>168</v>
      </c>
      <c r="K80" s="638">
        <v>43009</v>
      </c>
      <c r="L80" s="639" t="s">
        <v>1324</v>
      </c>
      <c r="M80" s="639" t="s">
        <v>2090</v>
      </c>
      <c r="N80" s="639" t="s">
        <v>1685</v>
      </c>
      <c r="O80" s="639" t="s">
        <v>2065</v>
      </c>
      <c r="P80" s="636">
        <v>4</v>
      </c>
      <c r="Q80" s="636">
        <v>15</v>
      </c>
      <c r="V80" s="637" t="s">
        <v>1002</v>
      </c>
    </row>
    <row r="81" spans="1:22">
      <c r="A81" s="636" t="s">
        <v>2082</v>
      </c>
      <c r="B81" s="636" t="s">
        <v>2799</v>
      </c>
      <c r="C81" t="str">
        <f>IF(A81="","",A81&amp;$J81)</f>
        <v>1歳児西国分寺保育園</v>
      </c>
      <c r="D81" t="str">
        <f>IF(B81="","",B81&amp;J81)</f>
        <v>1歳児2西国分寺保育園</v>
      </c>
      <c r="F81" s="637">
        <v>9000471</v>
      </c>
      <c r="G81" s="637">
        <v>9000471</v>
      </c>
      <c r="I81" s="637">
        <v>3</v>
      </c>
      <c r="J81" s="637" t="s">
        <v>168</v>
      </c>
      <c r="K81" s="638">
        <v>42826</v>
      </c>
      <c r="L81" s="639" t="s">
        <v>1324</v>
      </c>
      <c r="M81" s="639" t="s">
        <v>2091</v>
      </c>
      <c r="N81" s="639" t="s">
        <v>1685</v>
      </c>
      <c r="O81" s="639" t="s">
        <v>2065</v>
      </c>
      <c r="P81" s="636">
        <v>2</v>
      </c>
      <c r="Q81" s="636">
        <v>15</v>
      </c>
      <c r="V81" s="637" t="s">
        <v>1002</v>
      </c>
    </row>
    <row r="82" spans="1:22">
      <c r="A82" s="636" t="s">
        <v>2080</v>
      </c>
      <c r="B82" s="636" t="s">
        <v>2768</v>
      </c>
      <c r="C82" t="str">
        <f>IF(A82="","",A82&amp;$J82)</f>
        <v>0歳児西国分寺保育園</v>
      </c>
      <c r="D82" t="str">
        <f>IF(B82="","",B82&amp;J82)</f>
        <v>0歳児1西国分寺保育園</v>
      </c>
      <c r="F82" s="637">
        <v>9000182</v>
      </c>
      <c r="G82" s="637">
        <v>9000182</v>
      </c>
      <c r="I82" s="637">
        <v>3</v>
      </c>
      <c r="J82" s="637" t="s">
        <v>168</v>
      </c>
      <c r="K82" s="638">
        <v>41365</v>
      </c>
      <c r="L82" s="639" t="s">
        <v>1324</v>
      </c>
      <c r="M82" s="639" t="s">
        <v>2092</v>
      </c>
      <c r="N82" s="639" t="s">
        <v>1685</v>
      </c>
      <c r="O82" s="639" t="s">
        <v>2065</v>
      </c>
      <c r="P82" s="636">
        <v>2</v>
      </c>
      <c r="Q82" s="636">
        <v>10</v>
      </c>
      <c r="V82" s="637" t="s">
        <v>1002</v>
      </c>
    </row>
    <row r="83" spans="1:22">
      <c r="A83" s="636" t="s">
        <v>2835</v>
      </c>
      <c r="B83" s="636" t="s">
        <v>2815</v>
      </c>
      <c r="C83" t="str">
        <f>IF(A83="","",A83&amp;$J83)</f>
        <v>5歳児西国分寺保育園</v>
      </c>
      <c r="D83" t="str">
        <f>IF(B83="","",B83&amp;J83)</f>
        <v>5歳児1西国分寺保育園</v>
      </c>
      <c r="F83" s="637">
        <v>9000609</v>
      </c>
      <c r="G83" s="637">
        <v>9000609</v>
      </c>
      <c r="I83" s="637">
        <v>3</v>
      </c>
      <c r="J83" s="637" t="s">
        <v>168</v>
      </c>
      <c r="K83" s="638">
        <v>43191</v>
      </c>
      <c r="L83" s="639" t="s">
        <v>1324</v>
      </c>
      <c r="M83" s="639" t="s">
        <v>2093</v>
      </c>
      <c r="N83" s="639" t="s">
        <v>1685</v>
      </c>
      <c r="O83" s="639" t="s">
        <v>2065</v>
      </c>
      <c r="P83" s="636">
        <v>5</v>
      </c>
      <c r="Q83" s="636">
        <v>9</v>
      </c>
      <c r="V83" s="637" t="s">
        <v>1002</v>
      </c>
    </row>
    <row r="84" spans="1:22">
      <c r="A84" s="636" t="s">
        <v>2081</v>
      </c>
      <c r="B84" s="636" t="s">
        <v>2807</v>
      </c>
      <c r="C84" t="str">
        <f>IF(A84="","",A84&amp;$J84)</f>
        <v>2歳児西国分寺保育園</v>
      </c>
      <c r="D84" t="str">
        <f>IF(B84="","",B84&amp;J84)</f>
        <v>2歳児3西国分寺保育園</v>
      </c>
      <c r="F84" s="637">
        <v>9000218</v>
      </c>
      <c r="G84" s="637">
        <v>9000218</v>
      </c>
      <c r="I84" s="637">
        <v>3</v>
      </c>
      <c r="J84" s="637" t="s">
        <v>168</v>
      </c>
      <c r="K84" s="638">
        <v>41548</v>
      </c>
      <c r="L84" s="639" t="s">
        <v>1324</v>
      </c>
      <c r="M84" s="639" t="s">
        <v>2090</v>
      </c>
      <c r="N84" s="639" t="s">
        <v>1685</v>
      </c>
      <c r="O84" s="639" t="s">
        <v>2065</v>
      </c>
      <c r="P84" s="636">
        <v>5</v>
      </c>
      <c r="Q84" s="636">
        <v>9</v>
      </c>
      <c r="V84" s="637" t="s">
        <v>1002</v>
      </c>
    </row>
    <row r="85" spans="1:22">
      <c r="A85" s="636" t="s">
        <v>2082</v>
      </c>
      <c r="B85" s="636" t="s">
        <v>2800</v>
      </c>
      <c r="C85" t="str">
        <f>IF(A85="","",A85&amp;$J85)</f>
        <v>1歳児西国分寺保育園</v>
      </c>
      <c r="D85" t="str">
        <f>IF(B85="","",B85&amp;J85)</f>
        <v>1歳児3西国分寺保育園</v>
      </c>
      <c r="F85" s="637">
        <v>9000705</v>
      </c>
      <c r="G85" s="637">
        <v>9000705</v>
      </c>
      <c r="I85" s="637">
        <v>3</v>
      </c>
      <c r="J85" s="637" t="s">
        <v>168</v>
      </c>
      <c r="K85" s="638">
        <v>43556</v>
      </c>
      <c r="L85" s="639" t="s">
        <v>1324</v>
      </c>
      <c r="M85" s="639" t="s">
        <v>2088</v>
      </c>
      <c r="N85" s="639" t="s">
        <v>1685</v>
      </c>
      <c r="O85" s="639" t="s">
        <v>2065</v>
      </c>
      <c r="P85" s="636">
        <v>4</v>
      </c>
      <c r="Q85" s="636">
        <v>9</v>
      </c>
      <c r="U85" s="4" t="s">
        <v>1678</v>
      </c>
      <c r="V85" s="637" t="s">
        <v>1680</v>
      </c>
    </row>
    <row r="86" spans="1:22">
      <c r="A86" s="636" t="s">
        <v>2081</v>
      </c>
      <c r="B86" s="636" t="s">
        <v>2808</v>
      </c>
      <c r="C86" t="str">
        <f>IF(A86="","",A86&amp;$J86)</f>
        <v>2歳児西国分寺保育園</v>
      </c>
      <c r="D86" t="str">
        <f>IF(B86="","",B86&amp;J86)</f>
        <v>2歳児4西国分寺保育園</v>
      </c>
      <c r="F86" s="637">
        <v>9000242</v>
      </c>
      <c r="G86" s="637">
        <v>9000242</v>
      </c>
      <c r="I86" s="637">
        <v>3</v>
      </c>
      <c r="J86" s="637" t="s">
        <v>168</v>
      </c>
      <c r="K86" s="638">
        <v>41730</v>
      </c>
      <c r="L86" s="639" t="s">
        <v>1324</v>
      </c>
      <c r="M86" s="639" t="s">
        <v>2089</v>
      </c>
      <c r="N86" s="639" t="s">
        <v>1685</v>
      </c>
      <c r="O86" s="639" t="s">
        <v>2065</v>
      </c>
      <c r="P86" s="636">
        <v>9</v>
      </c>
      <c r="Q86" s="636">
        <v>9</v>
      </c>
      <c r="V86" s="637" t="s">
        <v>1002</v>
      </c>
    </row>
    <row r="87" spans="1:22">
      <c r="A87" s="636" t="s">
        <v>2080</v>
      </c>
      <c r="B87" s="636" t="s">
        <v>2769</v>
      </c>
      <c r="C87" t="str">
        <f>IF(A87="","",A87&amp;$J87)</f>
        <v>0歳児西国分寺保育園</v>
      </c>
      <c r="D87" t="str">
        <f>IF(B87="","",B87&amp;J87)</f>
        <v>0歳児2西国分寺保育園</v>
      </c>
      <c r="F87" s="637">
        <v>9000886</v>
      </c>
      <c r="G87" s="637">
        <v>9000886</v>
      </c>
      <c r="I87" s="637">
        <v>3</v>
      </c>
      <c r="J87" s="637" t="s">
        <v>168</v>
      </c>
      <c r="K87" s="638">
        <v>44095</v>
      </c>
      <c r="L87" s="639" t="s">
        <v>1324</v>
      </c>
      <c r="M87" s="639" t="s">
        <v>2092</v>
      </c>
      <c r="N87" s="639" t="s">
        <v>1685</v>
      </c>
      <c r="O87" s="639" t="s">
        <v>2065</v>
      </c>
      <c r="P87" s="636">
        <v>3</v>
      </c>
      <c r="Q87" s="636">
        <v>9</v>
      </c>
      <c r="U87" s="4" t="s">
        <v>1678</v>
      </c>
      <c r="V87" s="637" t="s">
        <v>1680</v>
      </c>
    </row>
    <row r="88" spans="1:22">
      <c r="A88" s="636" t="s">
        <v>2836</v>
      </c>
      <c r="B88" s="636" t="s">
        <v>2812</v>
      </c>
      <c r="C88" t="str">
        <f>IF(A88="","",A88&amp;$J88)</f>
        <v>4歳児西国分寺保育園</v>
      </c>
      <c r="D88" t="str">
        <f>IF(B88="","",B88&amp;J88)</f>
        <v>4歳児1西国分寺保育園</v>
      </c>
      <c r="F88" s="637">
        <v>9000286</v>
      </c>
      <c r="G88" s="637">
        <v>9000286</v>
      </c>
      <c r="I88" s="637">
        <v>3</v>
      </c>
      <c r="J88" s="637" t="s">
        <v>168</v>
      </c>
      <c r="K88" s="638">
        <v>42095</v>
      </c>
      <c r="L88" s="639" t="s">
        <v>1324</v>
      </c>
      <c r="M88" s="639" t="s">
        <v>2094</v>
      </c>
      <c r="N88" s="639" t="s">
        <v>1685</v>
      </c>
      <c r="O88" s="639" t="s">
        <v>2065</v>
      </c>
      <c r="P88" s="636">
        <v>4</v>
      </c>
      <c r="Q88" s="636">
        <v>8</v>
      </c>
      <c r="V88" s="637" t="s">
        <v>1036</v>
      </c>
    </row>
    <row r="89" spans="1:22">
      <c r="A89" s="636" t="s">
        <v>2837</v>
      </c>
      <c r="B89" s="636" t="s">
        <v>2810</v>
      </c>
      <c r="C89" t="str">
        <f>IF(A89="","",A89&amp;$J89)</f>
        <v>3歳児西国分寺保育園</v>
      </c>
      <c r="D89" t="str">
        <f>IF(B89="","",B89&amp;J89)</f>
        <v>3歳児1西国分寺保育園</v>
      </c>
      <c r="F89" s="637">
        <v>9000607</v>
      </c>
      <c r="G89" s="637">
        <v>9000607</v>
      </c>
      <c r="I89" s="637">
        <v>3</v>
      </c>
      <c r="J89" s="637" t="s">
        <v>168</v>
      </c>
      <c r="K89" s="638">
        <v>43191</v>
      </c>
      <c r="L89" s="639" t="s">
        <v>1324</v>
      </c>
      <c r="M89" s="639" t="s">
        <v>2095</v>
      </c>
      <c r="N89" s="639" t="s">
        <v>1685</v>
      </c>
      <c r="O89" s="639" t="s">
        <v>2065</v>
      </c>
      <c r="P89" s="636">
        <v>5</v>
      </c>
      <c r="Q89" s="636">
        <v>5</v>
      </c>
      <c r="V89" s="637" t="s">
        <v>1036</v>
      </c>
    </row>
    <row r="90" spans="1:22">
      <c r="A90" s="636" t="s">
        <v>2836</v>
      </c>
      <c r="B90" s="636" t="s">
        <v>2813</v>
      </c>
      <c r="C90" t="str">
        <f>IF(A90="","",A90&amp;$J90)</f>
        <v>4歳児西国分寺保育園</v>
      </c>
      <c r="D90" t="str">
        <f>IF(B90="","",B90&amp;J90)</f>
        <v>4歳児2西国分寺保育園</v>
      </c>
      <c r="F90" s="637">
        <v>9000604</v>
      </c>
      <c r="G90" s="637">
        <v>9000604</v>
      </c>
      <c r="I90" s="637">
        <v>3</v>
      </c>
      <c r="J90" s="637" t="s">
        <v>168</v>
      </c>
      <c r="K90" s="638">
        <v>43191</v>
      </c>
      <c r="L90" s="639" t="s">
        <v>1324</v>
      </c>
      <c r="M90" s="639" t="s">
        <v>2096</v>
      </c>
      <c r="N90" s="639" t="s">
        <v>1685</v>
      </c>
      <c r="O90" s="639" t="s">
        <v>2065</v>
      </c>
      <c r="P90" s="636">
        <v>5</v>
      </c>
      <c r="Q90" s="636">
        <v>5</v>
      </c>
      <c r="U90" s="4" t="s">
        <v>1678</v>
      </c>
      <c r="V90" s="637" t="s">
        <v>1680</v>
      </c>
    </row>
    <row r="91" spans="1:22">
      <c r="A91" s="636" t="s">
        <v>2835</v>
      </c>
      <c r="B91" s="636" t="s">
        <v>2816</v>
      </c>
      <c r="C91" t="str">
        <f>IF(A91="","",A91&amp;$J91)</f>
        <v>5歳児西国分寺保育園</v>
      </c>
      <c r="D91" t="str">
        <f>IF(B91="","",B91&amp;J91)</f>
        <v>5歳児2西国分寺保育園</v>
      </c>
      <c r="F91" s="637">
        <v>9000608</v>
      </c>
      <c r="G91" s="637">
        <v>9000608</v>
      </c>
      <c r="I91" s="637">
        <v>3</v>
      </c>
      <c r="J91" s="637" t="s">
        <v>168</v>
      </c>
      <c r="K91" s="638">
        <v>43191</v>
      </c>
      <c r="L91" s="639" t="s">
        <v>1324</v>
      </c>
      <c r="M91" s="639" t="s">
        <v>2097</v>
      </c>
      <c r="N91" s="639" t="s">
        <v>1685</v>
      </c>
      <c r="O91" s="639" t="s">
        <v>2065</v>
      </c>
      <c r="P91" s="636">
        <v>5</v>
      </c>
      <c r="Q91" s="636">
        <v>5</v>
      </c>
      <c r="V91" s="637" t="s">
        <v>1002</v>
      </c>
    </row>
    <row r="92" spans="1:22">
      <c r="A92" s="636" t="s">
        <v>2082</v>
      </c>
      <c r="B92" s="636" t="s">
        <v>2801</v>
      </c>
      <c r="C92" t="str">
        <f>IF(A92="","",A92&amp;$J92)</f>
        <v>1歳児西国分寺保育園</v>
      </c>
      <c r="D92" t="str">
        <f>IF(B92="","",B92&amp;J92)</f>
        <v>1歳児4西国分寺保育園</v>
      </c>
      <c r="F92" s="637">
        <v>9000610</v>
      </c>
      <c r="G92" s="637">
        <v>9000610</v>
      </c>
      <c r="I92" s="637">
        <v>3</v>
      </c>
      <c r="J92" s="637" t="s">
        <v>168</v>
      </c>
      <c r="K92" s="638">
        <v>43191</v>
      </c>
      <c r="L92" s="639" t="s">
        <v>1324</v>
      </c>
      <c r="M92" s="639" t="s">
        <v>2091</v>
      </c>
      <c r="N92" s="639" t="s">
        <v>1685</v>
      </c>
      <c r="O92" s="639" t="s">
        <v>2065</v>
      </c>
      <c r="P92" s="636">
        <v>5</v>
      </c>
      <c r="Q92" s="636">
        <v>5</v>
      </c>
      <c r="V92" s="637" t="s">
        <v>1002</v>
      </c>
    </row>
    <row r="93" spans="1:22">
      <c r="A93" s="636" t="s">
        <v>1037</v>
      </c>
      <c r="B93" s="636" t="s">
        <v>2765</v>
      </c>
      <c r="C93" t="str">
        <f>IF(A93="","",A93&amp;$J93)</f>
        <v>フリー西国分寺保育園</v>
      </c>
      <c r="D93" t="str">
        <f>IF(B93="","",B93&amp;J93)</f>
        <v>フリー2西国分寺保育園</v>
      </c>
      <c r="F93" s="637">
        <v>9000955</v>
      </c>
      <c r="G93" s="637">
        <v>9000955</v>
      </c>
      <c r="I93" s="637">
        <v>3</v>
      </c>
      <c r="J93" s="637" t="s">
        <v>168</v>
      </c>
      <c r="K93" s="638" t="s">
        <v>5</v>
      </c>
      <c r="L93" s="639" t="s">
        <v>1324</v>
      </c>
      <c r="M93" s="639" t="s">
        <v>2058</v>
      </c>
      <c r="N93" s="639" t="s">
        <v>1685</v>
      </c>
      <c r="O93" s="639" t="s">
        <v>2065</v>
      </c>
      <c r="P93" s="636">
        <v>2</v>
      </c>
      <c r="Q93" s="636">
        <v>2</v>
      </c>
      <c r="V93" s="637" t="s">
        <v>1002</v>
      </c>
    </row>
    <row r="94" spans="1:22">
      <c r="C94" t="str">
        <f>IF(A94="","",A94&amp;$J94)</f>
        <v/>
      </c>
      <c r="D94" t="str">
        <f>IF(B94="","",B94&amp;J94)</f>
        <v/>
      </c>
      <c r="F94" s="637">
        <v>9000038</v>
      </c>
      <c r="G94" s="637">
        <v>9000038</v>
      </c>
      <c r="I94" s="637">
        <v>3</v>
      </c>
      <c r="J94" s="637" t="s">
        <v>168</v>
      </c>
      <c r="K94" s="638">
        <v>40664</v>
      </c>
      <c r="L94" s="639" t="s">
        <v>1685</v>
      </c>
      <c r="M94" s="639" t="s">
        <v>1895</v>
      </c>
      <c r="N94" s="639" t="s">
        <v>1685</v>
      </c>
      <c r="O94" s="639" t="s">
        <v>2076</v>
      </c>
      <c r="T94" s="6">
        <v>12.5</v>
      </c>
      <c r="V94" s="637" t="s">
        <v>1002</v>
      </c>
    </row>
    <row r="95" spans="1:22">
      <c r="C95" t="str">
        <f>IF(A95="","",A95&amp;$J95)</f>
        <v/>
      </c>
      <c r="D95" t="str">
        <f>IF(B95="","",B95&amp;J95)</f>
        <v/>
      </c>
      <c r="F95" s="637">
        <v>9000868</v>
      </c>
      <c r="G95" s="637">
        <v>9000868</v>
      </c>
      <c r="I95" s="637">
        <v>3</v>
      </c>
      <c r="J95" s="637" t="s">
        <v>168</v>
      </c>
      <c r="K95" s="638">
        <v>44007</v>
      </c>
      <c r="L95" s="639" t="s">
        <v>1685</v>
      </c>
      <c r="M95" s="639" t="s">
        <v>2098</v>
      </c>
      <c r="N95" s="639" t="s">
        <v>1685</v>
      </c>
      <c r="O95" s="639" t="s">
        <v>2076</v>
      </c>
      <c r="T95" s="6">
        <v>30</v>
      </c>
      <c r="V95" s="637" t="s">
        <v>1002</v>
      </c>
    </row>
    <row r="96" spans="1:22">
      <c r="C96" t="str">
        <f>IF(A96="","",A96&amp;$J96)</f>
        <v/>
      </c>
      <c r="D96" t="str">
        <f>IF(B96="","",B96&amp;J96)</f>
        <v/>
      </c>
      <c r="F96" s="637">
        <v>9000165</v>
      </c>
      <c r="G96" s="637">
        <v>9000165</v>
      </c>
      <c r="I96" s="637">
        <v>3</v>
      </c>
      <c r="J96" s="637" t="s">
        <v>168</v>
      </c>
      <c r="K96" s="638">
        <v>41235</v>
      </c>
      <c r="L96" s="639" t="s">
        <v>1685</v>
      </c>
      <c r="M96" s="639" t="s">
        <v>1895</v>
      </c>
      <c r="N96" s="639" t="s">
        <v>1685</v>
      </c>
      <c r="O96" s="639" t="s">
        <v>2076</v>
      </c>
      <c r="T96" s="6">
        <v>12.5</v>
      </c>
      <c r="V96" s="637" t="s">
        <v>1002</v>
      </c>
    </row>
    <row r="97" spans="3:22">
      <c r="C97" t="str">
        <f>IF(A97="","",A97&amp;$J97)</f>
        <v/>
      </c>
      <c r="D97" t="str">
        <f>IF(B97="","",B97&amp;J97)</f>
        <v/>
      </c>
      <c r="F97" s="637">
        <v>9000168</v>
      </c>
      <c r="G97" s="637">
        <v>9000168</v>
      </c>
      <c r="I97" s="637">
        <v>3</v>
      </c>
      <c r="J97" s="637" t="s">
        <v>168</v>
      </c>
      <c r="K97" s="638">
        <v>41289</v>
      </c>
      <c r="L97" s="639" t="s">
        <v>1685</v>
      </c>
      <c r="M97" s="639" t="s">
        <v>2078</v>
      </c>
      <c r="N97" s="639" t="s">
        <v>1685</v>
      </c>
      <c r="O97" s="639" t="s">
        <v>2076</v>
      </c>
      <c r="T97" s="6">
        <v>2</v>
      </c>
      <c r="V97" s="637" t="s">
        <v>1002</v>
      </c>
    </row>
    <row r="98" spans="3:22">
      <c r="C98" t="str">
        <f>IF(A98="","",A98&amp;$J98)</f>
        <v/>
      </c>
      <c r="D98" t="str">
        <f>IF(B98="","",B98&amp;J98)</f>
        <v/>
      </c>
      <c r="F98" s="637">
        <v>9000172</v>
      </c>
      <c r="G98" s="637">
        <v>9000172</v>
      </c>
      <c r="I98" s="637">
        <v>3</v>
      </c>
      <c r="J98" s="637" t="s">
        <v>168</v>
      </c>
      <c r="K98" s="638">
        <v>41330</v>
      </c>
      <c r="L98" s="639" t="s">
        <v>1685</v>
      </c>
      <c r="M98" s="639" t="s">
        <v>2099</v>
      </c>
      <c r="N98" s="639" t="s">
        <v>1685</v>
      </c>
      <c r="O98" s="639" t="s">
        <v>2076</v>
      </c>
      <c r="T98" s="6">
        <v>20</v>
      </c>
      <c r="V98" s="637" t="s">
        <v>1002</v>
      </c>
    </row>
    <row r="99" spans="3:22">
      <c r="C99" t="str">
        <f>IF(A99="","",A99&amp;$J99)</f>
        <v/>
      </c>
      <c r="D99" t="str">
        <f>IF(B99="","",B99&amp;J99)</f>
        <v/>
      </c>
      <c r="F99" s="637">
        <v>9000032</v>
      </c>
      <c r="G99" s="637">
        <v>9000032</v>
      </c>
      <c r="I99" s="637">
        <v>3</v>
      </c>
      <c r="J99" s="637" t="s">
        <v>168</v>
      </c>
      <c r="K99" s="638">
        <v>39539</v>
      </c>
      <c r="L99" s="639" t="s">
        <v>1685</v>
      </c>
      <c r="M99" s="639" t="s">
        <v>2078</v>
      </c>
      <c r="N99" s="639" t="s">
        <v>1685</v>
      </c>
      <c r="O99" s="639" t="s">
        <v>2076</v>
      </c>
      <c r="T99" s="6">
        <v>16.5</v>
      </c>
      <c r="V99" s="637" t="s">
        <v>1002</v>
      </c>
    </row>
    <row r="100" spans="3:22">
      <c r="C100" t="str">
        <f>IF(A100="","",A100&amp;$J100)</f>
        <v/>
      </c>
      <c r="D100" t="str">
        <f>IF(B100="","",B100&amp;J100)</f>
        <v/>
      </c>
      <c r="F100" s="637">
        <v>9000033</v>
      </c>
      <c r="G100" s="637">
        <v>9000033</v>
      </c>
      <c r="I100" s="637">
        <v>3</v>
      </c>
      <c r="J100" s="637" t="s">
        <v>168</v>
      </c>
      <c r="K100" s="638">
        <v>40118</v>
      </c>
      <c r="L100" s="639" t="s">
        <v>1685</v>
      </c>
      <c r="M100" s="639" t="s">
        <v>1903</v>
      </c>
      <c r="N100" s="639" t="s">
        <v>1685</v>
      </c>
      <c r="O100" s="639" t="s">
        <v>2076</v>
      </c>
      <c r="T100" s="6">
        <v>16.5</v>
      </c>
      <c r="V100" s="637" t="s">
        <v>1002</v>
      </c>
    </row>
    <row r="101" spans="3:22">
      <c r="C101" t="str">
        <f>IF(A101="","",A101&amp;$J101)</f>
        <v/>
      </c>
      <c r="D101" t="str">
        <f>IF(B101="","",B101&amp;J101)</f>
        <v/>
      </c>
      <c r="F101" s="637">
        <v>9000035</v>
      </c>
      <c r="G101" s="637">
        <v>9000035</v>
      </c>
      <c r="I101" s="637">
        <v>3</v>
      </c>
      <c r="J101" s="637" t="s">
        <v>168</v>
      </c>
      <c r="K101" s="638">
        <v>40567</v>
      </c>
      <c r="L101" s="639" t="s">
        <v>1685</v>
      </c>
      <c r="M101" s="639" t="s">
        <v>1722</v>
      </c>
      <c r="N101" s="639" t="s">
        <v>1685</v>
      </c>
      <c r="O101" s="639" t="s">
        <v>2076</v>
      </c>
      <c r="T101" s="6">
        <v>20</v>
      </c>
      <c r="V101" s="637" t="s">
        <v>1002</v>
      </c>
    </row>
    <row r="102" spans="3:22">
      <c r="C102" t="str">
        <f>IF(A102="","",A102&amp;$J102)</f>
        <v/>
      </c>
      <c r="D102" t="str">
        <f>IF(B102="","",B102&amp;J102)</f>
        <v/>
      </c>
      <c r="F102" s="637">
        <v>9000863</v>
      </c>
      <c r="G102" s="637">
        <v>9000863</v>
      </c>
      <c r="I102" s="637">
        <v>3</v>
      </c>
      <c r="J102" s="637" t="s">
        <v>168</v>
      </c>
      <c r="K102" s="638">
        <v>43983</v>
      </c>
      <c r="L102" s="639" t="s">
        <v>1685</v>
      </c>
      <c r="M102" s="639" t="s">
        <v>2056</v>
      </c>
      <c r="N102" s="639" t="s">
        <v>1685</v>
      </c>
      <c r="O102" s="639" t="s">
        <v>2076</v>
      </c>
      <c r="T102" s="6">
        <v>16.5</v>
      </c>
      <c r="V102" s="637" t="s">
        <v>1002</v>
      </c>
    </row>
    <row r="103" spans="3:22">
      <c r="C103" t="str">
        <f>IF(A103="","",A103&amp;$J103)</f>
        <v/>
      </c>
      <c r="D103" t="str">
        <f>IF(B103="","",B103&amp;J103)</f>
        <v/>
      </c>
      <c r="F103" s="637">
        <v>9000746</v>
      </c>
      <c r="G103" s="637">
        <v>9000746</v>
      </c>
      <c r="I103" s="637">
        <v>3</v>
      </c>
      <c r="J103" s="637" t="s">
        <v>168</v>
      </c>
      <c r="K103" s="638">
        <v>43770</v>
      </c>
      <c r="L103" s="639" t="s">
        <v>2056</v>
      </c>
      <c r="M103" s="639" t="s">
        <v>2056</v>
      </c>
      <c r="O103" s="639" t="s">
        <v>2076</v>
      </c>
      <c r="T103" s="6">
        <v>40</v>
      </c>
      <c r="V103" s="637" t="s">
        <v>986</v>
      </c>
    </row>
    <row r="104" spans="3:22">
      <c r="C104" t="str">
        <f>IF(A104="","",A104&amp;$J104)</f>
        <v/>
      </c>
      <c r="D104" t="str">
        <f>IF(B104="","",B104&amp;J104)</f>
        <v/>
      </c>
      <c r="F104" s="637">
        <v>9000768</v>
      </c>
      <c r="G104" s="637">
        <v>9000768</v>
      </c>
      <c r="I104" s="637">
        <v>3</v>
      </c>
      <c r="J104" s="637" t="s">
        <v>168</v>
      </c>
      <c r="K104" s="638">
        <v>43808</v>
      </c>
      <c r="L104" s="639" t="s">
        <v>2056</v>
      </c>
      <c r="M104" s="639" t="s">
        <v>2056</v>
      </c>
      <c r="O104" s="639" t="s">
        <v>2076</v>
      </c>
      <c r="T104" s="6">
        <v>16.5</v>
      </c>
      <c r="V104" s="637" t="s">
        <v>1002</v>
      </c>
    </row>
    <row r="105" spans="3:22">
      <c r="C105" t="str">
        <f>IF(A105="","",A105&amp;$J105)</f>
        <v/>
      </c>
      <c r="D105" t="str">
        <f>IF(B105="","",B105&amp;J105)</f>
        <v/>
      </c>
      <c r="F105" s="637">
        <v>9000765</v>
      </c>
      <c r="G105" s="637">
        <v>9000765</v>
      </c>
      <c r="I105" s="637">
        <v>3</v>
      </c>
      <c r="J105" s="637" t="s">
        <v>168</v>
      </c>
      <c r="K105" s="638">
        <v>43800</v>
      </c>
      <c r="L105" s="639" t="s">
        <v>2056</v>
      </c>
      <c r="M105" s="639" t="s">
        <v>2056</v>
      </c>
      <c r="O105" s="639" t="s">
        <v>2076</v>
      </c>
      <c r="T105" s="6">
        <v>16</v>
      </c>
      <c r="V105" s="637" t="s">
        <v>1002</v>
      </c>
    </row>
    <row r="106" spans="3:22">
      <c r="C106" t="str">
        <f>IF(A106="","",A106&amp;$J106)</f>
        <v/>
      </c>
      <c r="D106" t="str">
        <f>IF(B106="","",B106&amp;J106)</f>
        <v/>
      </c>
      <c r="F106" s="637">
        <v>9000758</v>
      </c>
      <c r="G106" s="637">
        <v>9000758</v>
      </c>
      <c r="I106" s="637">
        <v>3</v>
      </c>
      <c r="J106" s="637" t="s">
        <v>168</v>
      </c>
      <c r="K106" s="638">
        <v>43800</v>
      </c>
      <c r="L106" s="639" t="s">
        <v>2056</v>
      </c>
      <c r="M106" s="639" t="s">
        <v>2056</v>
      </c>
      <c r="O106" s="639" t="s">
        <v>2076</v>
      </c>
      <c r="T106" s="6">
        <v>14</v>
      </c>
      <c r="V106" s="637" t="s">
        <v>1002</v>
      </c>
    </row>
    <row r="107" spans="3:22">
      <c r="C107" t="str">
        <f>IF(A107="","",A107&amp;$J107)</f>
        <v/>
      </c>
      <c r="D107" t="str">
        <f>IF(B107="","",B107&amp;J107)</f>
        <v/>
      </c>
      <c r="F107" s="637">
        <v>9000930</v>
      </c>
      <c r="G107" s="637">
        <v>9000930</v>
      </c>
      <c r="I107" s="637">
        <v>3</v>
      </c>
      <c r="J107" s="637" t="s">
        <v>168</v>
      </c>
      <c r="K107" s="638">
        <v>44274</v>
      </c>
      <c r="L107" s="639" t="s">
        <v>1685</v>
      </c>
      <c r="M107" s="639" t="s">
        <v>2056</v>
      </c>
      <c r="N107" s="639" t="s">
        <v>1685</v>
      </c>
      <c r="O107" s="639" t="s">
        <v>2076</v>
      </c>
      <c r="T107" s="6">
        <v>25</v>
      </c>
      <c r="V107" s="637" t="s">
        <v>1002</v>
      </c>
    </row>
    <row r="108" spans="3:22">
      <c r="C108" t="str">
        <f>IF(A108="","",A108&amp;$J108)</f>
        <v/>
      </c>
      <c r="D108" t="str">
        <f>IF(B108="","",B108&amp;J108)</f>
        <v/>
      </c>
      <c r="F108" s="637">
        <v>9000932</v>
      </c>
      <c r="G108" s="637">
        <v>9000932</v>
      </c>
      <c r="I108" s="637">
        <v>3</v>
      </c>
      <c r="J108" s="637" t="s">
        <v>168</v>
      </c>
      <c r="K108" s="638">
        <v>44307</v>
      </c>
      <c r="L108" s="639" t="s">
        <v>2056</v>
      </c>
      <c r="M108" s="639" t="s">
        <v>2056</v>
      </c>
      <c r="O108" s="639" t="s">
        <v>2076</v>
      </c>
      <c r="T108" s="6">
        <v>8</v>
      </c>
      <c r="V108" s="637" t="s">
        <v>1002</v>
      </c>
    </row>
    <row r="109" spans="3:22">
      <c r="C109" t="str">
        <f>IF(A109="","",A109&amp;$J109)</f>
        <v/>
      </c>
      <c r="D109" t="str">
        <f>IF(B109="","",B109&amp;J109)</f>
        <v/>
      </c>
      <c r="F109" s="637">
        <v>9000951</v>
      </c>
      <c r="G109" s="637">
        <v>9000951</v>
      </c>
      <c r="I109" s="637">
        <v>3</v>
      </c>
      <c r="J109" s="637" t="s">
        <v>168</v>
      </c>
      <c r="K109" s="638">
        <v>44378</v>
      </c>
      <c r="L109" s="639" t="s">
        <v>1685</v>
      </c>
      <c r="M109" s="639" t="s">
        <v>2078</v>
      </c>
      <c r="O109" s="639" t="s">
        <v>2076</v>
      </c>
      <c r="T109" s="6">
        <v>35</v>
      </c>
      <c r="V109" s="637" t="s">
        <v>1002</v>
      </c>
    </row>
    <row r="110" spans="3:22">
      <c r="C110" t="str">
        <f>IF(A110="","",A110&amp;$J110)</f>
        <v/>
      </c>
      <c r="D110" t="str">
        <f>IF(B110="","",B110&amp;J110)</f>
        <v/>
      </c>
      <c r="F110" s="637">
        <v>9000952</v>
      </c>
      <c r="G110" s="637">
        <v>9000952</v>
      </c>
      <c r="I110" s="637">
        <v>3</v>
      </c>
      <c r="J110" s="637" t="s">
        <v>168</v>
      </c>
      <c r="K110" s="638">
        <v>44378</v>
      </c>
      <c r="L110" s="639" t="s">
        <v>1685</v>
      </c>
      <c r="M110" s="639" t="s">
        <v>2078</v>
      </c>
      <c r="N110" s="639" t="s">
        <v>1685</v>
      </c>
      <c r="O110" s="639" t="s">
        <v>2076</v>
      </c>
      <c r="T110" s="6">
        <v>16.5</v>
      </c>
      <c r="V110" s="637" t="s">
        <v>1002</v>
      </c>
    </row>
    <row r="111" spans="3:22">
      <c r="C111" t="str">
        <f>IF(A111="","",A111&amp;$J111)</f>
        <v/>
      </c>
      <c r="D111" t="str">
        <f>IF(B111="","",B111&amp;J111)</f>
        <v/>
      </c>
      <c r="F111" s="637">
        <v>9000949</v>
      </c>
      <c r="G111" s="637">
        <v>9000949</v>
      </c>
      <c r="I111" s="637">
        <v>3</v>
      </c>
      <c r="J111" s="637" t="s">
        <v>168</v>
      </c>
      <c r="K111" s="638">
        <v>44377</v>
      </c>
      <c r="L111" s="639" t="s">
        <v>2058</v>
      </c>
      <c r="M111" s="639" t="s">
        <v>2058</v>
      </c>
      <c r="N111" s="639" t="s">
        <v>1685</v>
      </c>
      <c r="O111" s="639" t="s">
        <v>2058</v>
      </c>
      <c r="P111" s="636">
        <v>1</v>
      </c>
      <c r="Q111" s="636">
        <v>1</v>
      </c>
      <c r="T111" s="6">
        <v>15.5</v>
      </c>
      <c r="V111" s="637" t="s">
        <v>1002</v>
      </c>
    </row>
    <row r="112" spans="3:22">
      <c r="C112" t="str">
        <f>IF(A112="","",A112&amp;$J112)</f>
        <v/>
      </c>
      <c r="D112" t="str">
        <f>IF(B112="","",B112&amp;J112)</f>
        <v/>
      </c>
      <c r="F112" s="637">
        <v>9000944</v>
      </c>
      <c r="G112" s="637">
        <v>9000944</v>
      </c>
      <c r="I112" s="637">
        <v>3</v>
      </c>
      <c r="J112" s="637" t="s">
        <v>168</v>
      </c>
      <c r="K112" s="638">
        <v>44348</v>
      </c>
      <c r="L112" s="639" t="s">
        <v>1685</v>
      </c>
      <c r="M112" s="639" t="s">
        <v>2056</v>
      </c>
      <c r="N112" s="639" t="s">
        <v>1685</v>
      </c>
      <c r="O112" s="639" t="s">
        <v>2076</v>
      </c>
      <c r="T112" s="6">
        <v>9</v>
      </c>
      <c r="V112" s="637" t="s">
        <v>1002</v>
      </c>
    </row>
    <row r="113" spans="1:22">
      <c r="C113" t="str">
        <f>IF(A113="","",A113&amp;$J113)</f>
        <v/>
      </c>
      <c r="D113" t="str">
        <f>IF(B113="","",B113&amp;J113)</f>
        <v/>
      </c>
      <c r="F113" s="637">
        <v>9000979</v>
      </c>
      <c r="G113" s="637">
        <v>9000979</v>
      </c>
      <c r="I113" s="637">
        <v>3</v>
      </c>
      <c r="J113" s="637" t="s">
        <v>168</v>
      </c>
      <c r="K113" s="638">
        <v>44470</v>
      </c>
      <c r="L113" s="639" t="s">
        <v>1685</v>
      </c>
      <c r="M113" s="639" t="s">
        <v>2100</v>
      </c>
      <c r="N113" s="639" t="s">
        <v>1685</v>
      </c>
      <c r="O113" s="639" t="s">
        <v>2076</v>
      </c>
      <c r="T113" s="6">
        <v>6</v>
      </c>
      <c r="V113" s="637" t="s">
        <v>1002</v>
      </c>
    </row>
    <row r="114" spans="1:22">
      <c r="C114" t="str">
        <f>IF(A114="","",A114&amp;$J114)</f>
        <v/>
      </c>
      <c r="D114" t="str">
        <f>IF(B114="","",B114&amp;J114)</f>
        <v/>
      </c>
      <c r="F114" s="637">
        <v>9000975</v>
      </c>
      <c r="G114" s="637">
        <v>9000975</v>
      </c>
      <c r="I114" s="637">
        <v>3</v>
      </c>
      <c r="J114" s="637" t="s">
        <v>168</v>
      </c>
      <c r="K114" s="638">
        <v>44460</v>
      </c>
      <c r="L114" s="639" t="s">
        <v>2056</v>
      </c>
      <c r="M114" s="639" t="s">
        <v>2056</v>
      </c>
      <c r="O114" s="639" t="s">
        <v>2076</v>
      </c>
      <c r="T114" s="6">
        <v>40</v>
      </c>
      <c r="V114" s="637" t="s">
        <v>1002</v>
      </c>
    </row>
    <row r="115" spans="1:22">
      <c r="C115" t="str">
        <f>IF(A115="","",A115&amp;$J115)</f>
        <v/>
      </c>
      <c r="D115" t="str">
        <f>IF(B115="","",B115&amp;J115)</f>
        <v/>
      </c>
      <c r="F115" s="637">
        <v>9000977</v>
      </c>
      <c r="G115" s="637">
        <v>9000977</v>
      </c>
      <c r="I115" s="637">
        <v>3</v>
      </c>
      <c r="J115" s="637" t="s">
        <v>168</v>
      </c>
      <c r="K115" s="638">
        <v>44473</v>
      </c>
      <c r="L115" s="639" t="s">
        <v>2056</v>
      </c>
      <c r="M115" s="639" t="s">
        <v>2056</v>
      </c>
      <c r="O115" s="639" t="s">
        <v>2076</v>
      </c>
      <c r="T115" s="6">
        <v>6</v>
      </c>
      <c r="V115" s="637" t="s">
        <v>1002</v>
      </c>
    </row>
    <row r="116" spans="1:22">
      <c r="A116" s="636" t="s">
        <v>2758</v>
      </c>
      <c r="B116" s="636" t="s">
        <v>2369</v>
      </c>
      <c r="C116" t="str">
        <f>IF(A116="","",A116&amp;$J116)</f>
        <v>主任保育士西国分寺保育園</v>
      </c>
      <c r="D116" t="str">
        <f>IF(B116="","",B116&amp;J116)</f>
        <v>主任保育士2西国分寺保育園</v>
      </c>
      <c r="F116" s="637">
        <v>9000463</v>
      </c>
      <c r="G116" s="637">
        <v>9000463</v>
      </c>
      <c r="I116" s="637">
        <v>3</v>
      </c>
      <c r="J116" s="637" t="s">
        <v>2858</v>
      </c>
      <c r="K116" s="638">
        <v>42826</v>
      </c>
      <c r="L116" s="639" t="s">
        <v>1310</v>
      </c>
      <c r="M116" s="639" t="s">
        <v>2058</v>
      </c>
      <c r="N116" s="639" t="s">
        <v>1685</v>
      </c>
      <c r="O116" s="639" t="s">
        <v>2065</v>
      </c>
      <c r="P116" s="636">
        <v>2</v>
      </c>
      <c r="Q116" s="636">
        <v>21</v>
      </c>
      <c r="V116" s="637" t="s">
        <v>1002</v>
      </c>
    </row>
    <row r="117" spans="1:22">
      <c r="A117" s="636" t="s">
        <v>2840</v>
      </c>
      <c r="B117" s="636" t="s">
        <v>2840</v>
      </c>
      <c r="C117" t="str">
        <f>IF(A117="","",A117&amp;$J117)</f>
        <v>施設長富士本保育園</v>
      </c>
      <c r="D117" t="str">
        <f>IF(B117="","",B117&amp;J117)</f>
        <v>施設長富士本保育園</v>
      </c>
      <c r="F117" s="637">
        <v>9000328</v>
      </c>
      <c r="G117" s="637">
        <v>9000328</v>
      </c>
      <c r="I117" s="637">
        <v>4</v>
      </c>
      <c r="J117" s="637" t="s">
        <v>282</v>
      </c>
      <c r="K117" s="638">
        <v>42125</v>
      </c>
      <c r="L117" s="639" t="s">
        <v>1373</v>
      </c>
      <c r="M117" s="639" t="s">
        <v>2058</v>
      </c>
      <c r="O117" s="639" t="s">
        <v>2065</v>
      </c>
      <c r="P117" s="636">
        <v>3</v>
      </c>
      <c r="Q117" s="636">
        <v>7</v>
      </c>
      <c r="V117" s="637" t="s">
        <v>1036</v>
      </c>
    </row>
    <row r="118" spans="1:22">
      <c r="A118" s="636" t="s">
        <v>2839</v>
      </c>
      <c r="B118" s="636" t="s">
        <v>2841</v>
      </c>
      <c r="C118" t="str">
        <f>IF(A118="","",A118&amp;$J118)</f>
        <v>副施設長富士本保育園</v>
      </c>
      <c r="D118" t="str">
        <f>IF(B118="","",B118&amp;J118)</f>
        <v>副施設長1富士本保育園</v>
      </c>
      <c r="F118" s="637">
        <v>9000004</v>
      </c>
      <c r="G118" s="637">
        <v>9000004</v>
      </c>
      <c r="I118" s="637">
        <v>4</v>
      </c>
      <c r="J118" s="637" t="s">
        <v>282</v>
      </c>
      <c r="K118" s="638">
        <v>34790</v>
      </c>
      <c r="L118" s="639" t="s">
        <v>1730</v>
      </c>
      <c r="M118" s="639" t="s">
        <v>2058</v>
      </c>
      <c r="O118" s="639" t="s">
        <v>2065</v>
      </c>
      <c r="P118" s="636">
        <v>5</v>
      </c>
      <c r="Q118" s="636">
        <v>28</v>
      </c>
      <c r="S118" s="6">
        <v>30</v>
      </c>
      <c r="V118" s="637" t="s">
        <v>1002</v>
      </c>
    </row>
    <row r="119" spans="1:22">
      <c r="A119" s="636" t="s">
        <v>993</v>
      </c>
      <c r="B119" s="636" t="s">
        <v>2762</v>
      </c>
      <c r="C119" t="str">
        <f>IF(A119="","",A119&amp;$J119)</f>
        <v>看護師富士本保育園</v>
      </c>
      <c r="D119" t="str">
        <f>IF(B119="","",B119&amp;J119)</f>
        <v>看護師1富士本保育園</v>
      </c>
      <c r="F119" s="637">
        <v>9000866</v>
      </c>
      <c r="G119" s="637">
        <v>9000866</v>
      </c>
      <c r="I119" s="637">
        <v>4</v>
      </c>
      <c r="J119" s="637" t="s">
        <v>282</v>
      </c>
      <c r="K119" s="638">
        <v>44013</v>
      </c>
      <c r="L119" s="639" t="s">
        <v>1634</v>
      </c>
      <c r="M119" s="639" t="s">
        <v>2058</v>
      </c>
      <c r="N119" s="639" t="s">
        <v>993</v>
      </c>
      <c r="O119" s="639" t="s">
        <v>2065</v>
      </c>
      <c r="P119" s="636">
        <v>2</v>
      </c>
      <c r="Q119" s="636">
        <v>19</v>
      </c>
      <c r="V119" s="637" t="s">
        <v>1002</v>
      </c>
    </row>
    <row r="120" spans="1:22">
      <c r="A120" s="636" t="s">
        <v>2288</v>
      </c>
      <c r="B120" s="636" t="s">
        <v>2288</v>
      </c>
      <c r="C120" t="str">
        <f>IF(A120="","",A120&amp;$J120)</f>
        <v>調理員指導職富士本保育園</v>
      </c>
      <c r="D120" t="str">
        <f>IF(B120="","",B120&amp;J120)</f>
        <v>調理員指導職富士本保育園</v>
      </c>
      <c r="F120" s="637">
        <v>9000528</v>
      </c>
      <c r="G120" s="637">
        <v>9000528</v>
      </c>
      <c r="I120" s="637">
        <v>4</v>
      </c>
      <c r="J120" s="637" t="s">
        <v>282</v>
      </c>
      <c r="K120" s="638">
        <v>43040</v>
      </c>
      <c r="L120" s="639" t="s">
        <v>1378</v>
      </c>
      <c r="M120" s="639" t="s">
        <v>2058</v>
      </c>
      <c r="N120" s="639" t="s">
        <v>1688</v>
      </c>
      <c r="O120" s="639" t="s">
        <v>2065</v>
      </c>
      <c r="P120" s="636">
        <v>5</v>
      </c>
      <c r="Q120" s="636">
        <v>6</v>
      </c>
      <c r="S120" s="6">
        <v>30</v>
      </c>
      <c r="V120" s="637" t="s">
        <v>1002</v>
      </c>
    </row>
    <row r="121" spans="1:22">
      <c r="A121" s="636" t="s">
        <v>1688</v>
      </c>
      <c r="B121" s="636" t="s">
        <v>2790</v>
      </c>
      <c r="C121" t="str">
        <f>IF(A121="","",A121&amp;$J121)</f>
        <v>調理員富士本保育園</v>
      </c>
      <c r="D121" t="str">
        <f>IF(B121="","",B121&amp;J121)</f>
        <v>調理員1富士本保育園</v>
      </c>
      <c r="F121" s="637">
        <v>9000466</v>
      </c>
      <c r="G121" s="637">
        <v>9000466</v>
      </c>
      <c r="I121" s="637">
        <v>4</v>
      </c>
      <c r="J121" s="637" t="s">
        <v>282</v>
      </c>
      <c r="K121" s="638">
        <v>42826</v>
      </c>
      <c r="L121" s="639" t="s">
        <v>1424</v>
      </c>
      <c r="M121" s="639" t="s">
        <v>2058</v>
      </c>
      <c r="N121" s="639" t="s">
        <v>1688</v>
      </c>
      <c r="O121" s="639" t="s">
        <v>2065</v>
      </c>
      <c r="P121" s="636">
        <v>6</v>
      </c>
      <c r="Q121" s="636">
        <v>22</v>
      </c>
      <c r="V121" s="637" t="s">
        <v>1002</v>
      </c>
    </row>
    <row r="122" spans="1:22">
      <c r="A122" s="636" t="s">
        <v>1688</v>
      </c>
      <c r="B122" s="636" t="s">
        <v>2791</v>
      </c>
      <c r="C122" t="str">
        <f>IF(A122="","",A122&amp;$J122)</f>
        <v>調理員富士本保育園</v>
      </c>
      <c r="D122" t="str">
        <f>IF(B122="","",B122&amp;J122)</f>
        <v>調理員2富士本保育園</v>
      </c>
      <c r="F122" s="637">
        <v>9000374</v>
      </c>
      <c r="G122" s="637">
        <v>9000374</v>
      </c>
      <c r="I122" s="637">
        <v>4</v>
      </c>
      <c r="J122" s="637" t="s">
        <v>282</v>
      </c>
      <c r="K122" s="638">
        <v>42461</v>
      </c>
      <c r="L122" s="639" t="s">
        <v>2055</v>
      </c>
      <c r="M122" s="639" t="s">
        <v>2058</v>
      </c>
      <c r="N122" s="639" t="s">
        <v>1688</v>
      </c>
      <c r="O122" s="639" t="s">
        <v>2065</v>
      </c>
      <c r="P122" s="636">
        <v>3.1</v>
      </c>
      <c r="Q122" s="636">
        <v>7</v>
      </c>
      <c r="V122" s="637" t="s">
        <v>1002</v>
      </c>
    </row>
    <row r="123" spans="1:22">
      <c r="A123" s="636" t="s">
        <v>1688</v>
      </c>
      <c r="B123" s="636" t="s">
        <v>2792</v>
      </c>
      <c r="C123" t="str">
        <f>IF(A123="","",A123&amp;$J123)</f>
        <v>調理員富士本保育園</v>
      </c>
      <c r="D123" t="str">
        <f>IF(B123="","",B123&amp;J123)</f>
        <v>調理員3富士本保育園</v>
      </c>
      <c r="F123" s="637">
        <v>9000809</v>
      </c>
      <c r="G123" s="637">
        <v>9000809</v>
      </c>
      <c r="I123" s="637">
        <v>4</v>
      </c>
      <c r="J123" s="637" t="s">
        <v>282</v>
      </c>
      <c r="K123" s="638">
        <v>43922</v>
      </c>
      <c r="L123" s="639" t="s">
        <v>1424</v>
      </c>
      <c r="M123" s="639" t="s">
        <v>2058</v>
      </c>
      <c r="N123" s="639" t="s">
        <v>1688</v>
      </c>
      <c r="O123" s="639" t="s">
        <v>2065</v>
      </c>
      <c r="P123" s="636">
        <v>3.1</v>
      </c>
      <c r="Q123" s="636">
        <v>3.1</v>
      </c>
      <c r="V123" s="637" t="s">
        <v>1002</v>
      </c>
    </row>
    <row r="124" spans="1:22">
      <c r="A124" s="636" t="s">
        <v>2758</v>
      </c>
      <c r="B124" s="636" t="s">
        <v>2360</v>
      </c>
      <c r="C124" t="str">
        <f>IF(A124="","",A124&amp;$J124)</f>
        <v>主任保育士富士本保育園</v>
      </c>
      <c r="D124" t="str">
        <f>IF(B124="","",B124&amp;J124)</f>
        <v>主任保育士1富士本保育園</v>
      </c>
      <c r="F124" s="637">
        <v>9000120</v>
      </c>
      <c r="G124" s="637">
        <v>9000120</v>
      </c>
      <c r="I124" s="637">
        <v>4</v>
      </c>
      <c r="J124" s="637" t="s">
        <v>282</v>
      </c>
      <c r="K124" s="638">
        <v>41000</v>
      </c>
      <c r="L124" s="639" t="s">
        <v>1310</v>
      </c>
      <c r="M124" s="639" t="s">
        <v>2058</v>
      </c>
      <c r="N124" s="639" t="s">
        <v>1689</v>
      </c>
      <c r="O124" s="639" t="s">
        <v>2065</v>
      </c>
      <c r="P124" s="636">
        <v>2</v>
      </c>
      <c r="Q124" s="636">
        <v>16</v>
      </c>
      <c r="V124" s="637" t="s">
        <v>1002</v>
      </c>
    </row>
    <row r="125" spans="1:22">
      <c r="A125" s="636" t="s">
        <v>2759</v>
      </c>
      <c r="B125" s="636" t="s">
        <v>2766</v>
      </c>
      <c r="C125" t="str">
        <f>IF(A125="","",A125&amp;$J125)</f>
        <v>副主任保育士富士本保育園</v>
      </c>
      <c r="D125" t="str">
        <f>IF(B125="","",B125&amp;J125)</f>
        <v>副主任保育士1富士本保育園</v>
      </c>
      <c r="F125" s="637">
        <v>9000115</v>
      </c>
      <c r="G125" s="637">
        <v>9000115</v>
      </c>
      <c r="I125" s="637">
        <v>4</v>
      </c>
      <c r="J125" s="637" t="s">
        <v>282</v>
      </c>
      <c r="K125" s="638">
        <v>41000</v>
      </c>
      <c r="L125" s="639" t="s">
        <v>1378</v>
      </c>
      <c r="M125" s="639" t="s">
        <v>2101</v>
      </c>
      <c r="N125" s="639" t="s">
        <v>1685</v>
      </c>
      <c r="O125" s="639" t="s">
        <v>2065</v>
      </c>
      <c r="P125" s="636">
        <v>11</v>
      </c>
      <c r="Q125" s="636">
        <v>19</v>
      </c>
      <c r="V125" s="637" t="s">
        <v>1002</v>
      </c>
    </row>
    <row r="126" spans="1:22">
      <c r="A126" s="636" t="s">
        <v>2759</v>
      </c>
      <c r="B126" s="636" t="s">
        <v>2767</v>
      </c>
      <c r="C126" t="str">
        <f>IF(A126="","",A126&amp;$J126)</f>
        <v>副主任保育士富士本保育園</v>
      </c>
      <c r="D126" t="str">
        <f>IF(B126="","",B126&amp;J126)</f>
        <v>副主任保育士2富士本保育園</v>
      </c>
      <c r="F126" s="637">
        <v>9000176</v>
      </c>
      <c r="G126" s="637">
        <v>9000176</v>
      </c>
      <c r="I126" s="637">
        <v>4</v>
      </c>
      <c r="J126" s="637" t="s">
        <v>282</v>
      </c>
      <c r="K126" s="638">
        <v>41365</v>
      </c>
      <c r="L126" s="639" t="s">
        <v>1378</v>
      </c>
      <c r="M126" s="639" t="s">
        <v>2102</v>
      </c>
      <c r="N126" s="639" t="s">
        <v>1685</v>
      </c>
      <c r="O126" s="639" t="s">
        <v>2065</v>
      </c>
      <c r="P126" s="636">
        <v>3</v>
      </c>
      <c r="Q126" s="636">
        <v>10</v>
      </c>
      <c r="V126" s="637" t="s">
        <v>1036</v>
      </c>
    </row>
    <row r="127" spans="1:22">
      <c r="A127" s="636" t="s">
        <v>2081</v>
      </c>
      <c r="B127" s="636" t="s">
        <v>2805</v>
      </c>
      <c r="C127" t="str">
        <f>IF(A127="","",A127&amp;$J127)</f>
        <v>2歳児富士本保育園</v>
      </c>
      <c r="D127" t="str">
        <f>IF(B127="","",B127&amp;J127)</f>
        <v>2歳児1富士本保育園</v>
      </c>
      <c r="F127" s="637">
        <v>9000702</v>
      </c>
      <c r="G127" s="637">
        <v>9000702</v>
      </c>
      <c r="I127" s="637">
        <v>4</v>
      </c>
      <c r="J127" s="637" t="s">
        <v>282</v>
      </c>
      <c r="K127" s="638">
        <v>43556</v>
      </c>
      <c r="L127" s="639" t="s">
        <v>1324</v>
      </c>
      <c r="M127" s="639" t="s">
        <v>2103</v>
      </c>
      <c r="N127" s="639" t="s">
        <v>1685</v>
      </c>
      <c r="O127" s="639" t="s">
        <v>2065</v>
      </c>
      <c r="P127" s="636">
        <v>4</v>
      </c>
      <c r="Q127" s="636">
        <v>14</v>
      </c>
      <c r="V127" s="637" t="s">
        <v>1036</v>
      </c>
    </row>
    <row r="128" spans="1:22">
      <c r="A128" s="636" t="s">
        <v>2080</v>
      </c>
      <c r="B128" s="636" t="s">
        <v>2768</v>
      </c>
      <c r="C128" t="str">
        <f>IF(A128="","",A128&amp;$J128)</f>
        <v>0歳児富士本保育園</v>
      </c>
      <c r="D128" t="str">
        <f>IF(B128="","",B128&amp;J128)</f>
        <v>0歳児1富士本保育園</v>
      </c>
      <c r="F128" s="637">
        <v>9000472</v>
      </c>
      <c r="G128" s="637">
        <v>9000472</v>
      </c>
      <c r="I128" s="637">
        <v>4</v>
      </c>
      <c r="J128" s="637" t="s">
        <v>282</v>
      </c>
      <c r="K128" s="638">
        <v>42826</v>
      </c>
      <c r="L128" s="639" t="s">
        <v>1324</v>
      </c>
      <c r="M128" s="639" t="s">
        <v>2104</v>
      </c>
      <c r="N128" s="639" t="s">
        <v>1685</v>
      </c>
      <c r="O128" s="639" t="s">
        <v>2065</v>
      </c>
      <c r="P128" s="636">
        <v>3</v>
      </c>
      <c r="Q128" s="636">
        <v>12</v>
      </c>
      <c r="V128" s="637" t="s">
        <v>1002</v>
      </c>
    </row>
    <row r="129" spans="1:22">
      <c r="A129" s="636" t="s">
        <v>2080</v>
      </c>
      <c r="B129" s="636" t="s">
        <v>2769</v>
      </c>
      <c r="C129" t="str">
        <f>IF(A129="","",A129&amp;$J129)</f>
        <v>0歳児富士本保育園</v>
      </c>
      <c r="D129" t="str">
        <f>IF(B129="","",B129&amp;J129)</f>
        <v>0歳児2富士本保育園</v>
      </c>
      <c r="F129" s="637">
        <v>9000123</v>
      </c>
      <c r="G129" s="637">
        <v>9000123</v>
      </c>
      <c r="I129" s="637">
        <v>4</v>
      </c>
      <c r="J129" s="637" t="s">
        <v>282</v>
      </c>
      <c r="K129" s="638">
        <v>41000</v>
      </c>
      <c r="L129" s="639" t="s">
        <v>1324</v>
      </c>
      <c r="M129" s="639" t="s">
        <v>2105</v>
      </c>
      <c r="N129" s="639" t="s">
        <v>1685</v>
      </c>
      <c r="O129" s="639" t="s">
        <v>2065</v>
      </c>
      <c r="P129" s="636">
        <v>11</v>
      </c>
      <c r="Q129" s="636">
        <v>11</v>
      </c>
      <c r="S129" s="6">
        <v>30</v>
      </c>
      <c r="V129" s="637" t="s">
        <v>1002</v>
      </c>
    </row>
    <row r="130" spans="1:22">
      <c r="A130" s="636" t="s">
        <v>2082</v>
      </c>
      <c r="B130" s="636" t="s">
        <v>2798</v>
      </c>
      <c r="C130" t="str">
        <f>IF(A130="","",A130&amp;$J130)</f>
        <v>1歳児富士本保育園</v>
      </c>
      <c r="D130" t="str">
        <f>IF(B130="","",B130&amp;J130)</f>
        <v>1歳児1富士本保育園</v>
      </c>
      <c r="F130" s="637">
        <v>9000903</v>
      </c>
      <c r="G130" s="637">
        <v>9000903</v>
      </c>
      <c r="I130" s="637">
        <v>4</v>
      </c>
      <c r="J130" s="637" t="s">
        <v>282</v>
      </c>
      <c r="K130" s="638">
        <v>44197</v>
      </c>
      <c r="L130" s="639" t="s">
        <v>1324</v>
      </c>
      <c r="M130" s="639" t="s">
        <v>2106</v>
      </c>
      <c r="N130" s="639" t="s">
        <v>1685</v>
      </c>
      <c r="O130" s="639" t="s">
        <v>2065</v>
      </c>
      <c r="P130" s="636">
        <v>2</v>
      </c>
      <c r="Q130" s="636">
        <v>10</v>
      </c>
      <c r="S130" s="6">
        <v>35</v>
      </c>
      <c r="V130" s="637" t="s">
        <v>1002</v>
      </c>
    </row>
    <row r="131" spans="1:22">
      <c r="A131" s="636" t="s">
        <v>1037</v>
      </c>
      <c r="B131" s="636" t="s">
        <v>2764</v>
      </c>
      <c r="C131" t="str">
        <f>IF(A131="","",A131&amp;$J131)</f>
        <v>フリー富士本保育園</v>
      </c>
      <c r="D131" t="str">
        <f>IF(B131="","",B131&amp;J131)</f>
        <v>フリー1富士本保育園</v>
      </c>
      <c r="F131" s="637">
        <v>9000252</v>
      </c>
      <c r="G131" s="637">
        <v>9000252</v>
      </c>
      <c r="I131" s="637">
        <v>4</v>
      </c>
      <c r="J131" s="637" t="s">
        <v>282</v>
      </c>
      <c r="K131" s="638">
        <v>41730</v>
      </c>
      <c r="L131" s="639" t="s">
        <v>1324</v>
      </c>
      <c r="M131" s="639" t="s">
        <v>2058</v>
      </c>
      <c r="N131" s="639" t="s">
        <v>1685</v>
      </c>
      <c r="O131" s="639" t="s">
        <v>2065</v>
      </c>
      <c r="P131" s="636">
        <v>9</v>
      </c>
      <c r="Q131" s="636">
        <v>9</v>
      </c>
      <c r="U131" s="4" t="s">
        <v>1678</v>
      </c>
      <c r="V131" s="637" t="s">
        <v>1680</v>
      </c>
    </row>
    <row r="132" spans="1:22">
      <c r="A132" s="636" t="s">
        <v>2082</v>
      </c>
      <c r="B132" s="636" t="s">
        <v>2799</v>
      </c>
      <c r="C132" t="str">
        <f>IF(A132="","",A132&amp;$J132)</f>
        <v>1歳児富士本保育園</v>
      </c>
      <c r="D132" t="str">
        <f>IF(B132="","",B132&amp;J132)</f>
        <v>1歳児2富士本保育園</v>
      </c>
      <c r="F132" s="637">
        <v>9000296</v>
      </c>
      <c r="G132" s="637">
        <v>9000296</v>
      </c>
      <c r="I132" s="637">
        <v>4</v>
      </c>
      <c r="J132" s="637" t="s">
        <v>282</v>
      </c>
      <c r="K132" s="638">
        <v>42095</v>
      </c>
      <c r="L132" s="639" t="s">
        <v>1324</v>
      </c>
      <c r="M132" s="639" t="s">
        <v>2107</v>
      </c>
      <c r="N132" s="639" t="s">
        <v>1685</v>
      </c>
      <c r="O132" s="639" t="s">
        <v>2065</v>
      </c>
      <c r="P132" s="636">
        <v>8</v>
      </c>
      <c r="Q132" s="636">
        <v>8</v>
      </c>
      <c r="V132" s="637" t="s">
        <v>1002</v>
      </c>
    </row>
    <row r="133" spans="1:22">
      <c r="A133" s="636" t="s">
        <v>2081</v>
      </c>
      <c r="B133" s="636" t="s">
        <v>2806</v>
      </c>
      <c r="C133" t="str">
        <f>IF(A133="","",A133&amp;$J133)</f>
        <v>2歳児富士本保育園</v>
      </c>
      <c r="D133" t="str">
        <f>IF(B133="","",B133&amp;J133)</f>
        <v>2歳児2富士本保育園</v>
      </c>
      <c r="F133" s="637">
        <v>9000354</v>
      </c>
      <c r="G133" s="637">
        <v>9000354</v>
      </c>
      <c r="I133" s="637">
        <v>4</v>
      </c>
      <c r="J133" s="637" t="s">
        <v>282</v>
      </c>
      <c r="K133" s="638">
        <v>42461</v>
      </c>
      <c r="L133" s="639" t="s">
        <v>1324</v>
      </c>
      <c r="M133" s="639" t="s">
        <v>2108</v>
      </c>
      <c r="N133" s="639" t="s">
        <v>1685</v>
      </c>
      <c r="O133" s="639" t="s">
        <v>2065</v>
      </c>
      <c r="P133" s="636">
        <v>7</v>
      </c>
      <c r="Q133" s="636">
        <v>7</v>
      </c>
      <c r="V133" s="637" t="s">
        <v>1002</v>
      </c>
    </row>
    <row r="134" spans="1:22">
      <c r="A134" s="636" t="s">
        <v>2836</v>
      </c>
      <c r="B134" s="636" t="s">
        <v>2812</v>
      </c>
      <c r="C134" t="str">
        <f>IF(A134="","",A134&amp;$J134)</f>
        <v>4歳児富士本保育園</v>
      </c>
      <c r="D134" t="str">
        <f>IF(B134="","",B134&amp;J134)</f>
        <v>4歳児1富士本保育園</v>
      </c>
      <c r="F134" s="637">
        <v>9000360</v>
      </c>
      <c r="G134" s="637">
        <v>9000360</v>
      </c>
      <c r="I134" s="637">
        <v>4</v>
      </c>
      <c r="J134" s="637" t="s">
        <v>282</v>
      </c>
      <c r="K134" s="638">
        <v>42461</v>
      </c>
      <c r="L134" s="639" t="s">
        <v>1324</v>
      </c>
      <c r="M134" s="639" t="s">
        <v>2109</v>
      </c>
      <c r="N134" s="639" t="s">
        <v>1685</v>
      </c>
      <c r="O134" s="639" t="s">
        <v>2065</v>
      </c>
      <c r="P134" s="636">
        <v>6</v>
      </c>
      <c r="Q134" s="636">
        <v>7</v>
      </c>
      <c r="V134" s="637" t="s">
        <v>1002</v>
      </c>
    </row>
    <row r="135" spans="1:22">
      <c r="A135" s="636" t="s">
        <v>2081</v>
      </c>
      <c r="B135" s="636" t="s">
        <v>2807</v>
      </c>
      <c r="C135" t="str">
        <f>IF(A135="","",A135&amp;$J135)</f>
        <v>2歳児富士本保育園</v>
      </c>
      <c r="D135" t="str">
        <f>IF(B135="","",B135&amp;J135)</f>
        <v>2歳児3富士本保育園</v>
      </c>
      <c r="F135" s="637">
        <v>9000773</v>
      </c>
      <c r="G135" s="637">
        <v>9000773</v>
      </c>
      <c r="I135" s="637">
        <v>4</v>
      </c>
      <c r="J135" s="637" t="s">
        <v>282</v>
      </c>
      <c r="K135" s="638">
        <v>43831</v>
      </c>
      <c r="L135" s="639" t="s">
        <v>1324</v>
      </c>
      <c r="M135" s="639" t="s">
        <v>2103</v>
      </c>
      <c r="N135" s="639" t="s">
        <v>1685</v>
      </c>
      <c r="O135" s="639" t="s">
        <v>2065</v>
      </c>
      <c r="P135" s="636">
        <v>3</v>
      </c>
      <c r="Q135" s="636">
        <v>7</v>
      </c>
      <c r="V135" s="637" t="s">
        <v>1002</v>
      </c>
    </row>
    <row r="136" spans="1:22">
      <c r="A136" s="636" t="s">
        <v>2081</v>
      </c>
      <c r="B136" s="636" t="s">
        <v>2808</v>
      </c>
      <c r="C136" t="str">
        <f>IF(A136="","",A136&amp;$J136)</f>
        <v>2歳児富士本保育園</v>
      </c>
      <c r="D136" t="str">
        <f>IF(B136="","",B136&amp;J136)</f>
        <v>2歳児4富士本保育園</v>
      </c>
      <c r="F136" s="637">
        <v>9000503</v>
      </c>
      <c r="G136" s="637">
        <v>9000503</v>
      </c>
      <c r="I136" s="637">
        <v>4</v>
      </c>
      <c r="J136" s="637" t="s">
        <v>282</v>
      </c>
      <c r="K136" s="638">
        <v>42917</v>
      </c>
      <c r="L136" s="639" t="s">
        <v>1324</v>
      </c>
      <c r="M136" s="639" t="s">
        <v>2103</v>
      </c>
      <c r="N136" s="639" t="s">
        <v>1685</v>
      </c>
      <c r="O136" s="639" t="s">
        <v>2065</v>
      </c>
      <c r="P136" s="636">
        <v>6</v>
      </c>
      <c r="Q136" s="636">
        <v>6</v>
      </c>
      <c r="V136" s="637" t="s">
        <v>1002</v>
      </c>
    </row>
    <row r="137" spans="1:22">
      <c r="A137" s="636" t="s">
        <v>2080</v>
      </c>
      <c r="B137" s="636" t="s">
        <v>2783</v>
      </c>
      <c r="C137" t="str">
        <f>IF(A137="","",A137&amp;$J137)</f>
        <v>0歳児富士本保育園</v>
      </c>
      <c r="D137" t="str">
        <f>IF(B137="","",B137&amp;J137)</f>
        <v>0歳児3富士本保育園</v>
      </c>
      <c r="F137" s="637">
        <v>9000456</v>
      </c>
      <c r="G137" s="637">
        <v>9000456</v>
      </c>
      <c r="I137" s="637">
        <v>4</v>
      </c>
      <c r="J137" s="637" t="s">
        <v>282</v>
      </c>
      <c r="K137" s="638">
        <v>42826</v>
      </c>
      <c r="L137" s="639" t="s">
        <v>1324</v>
      </c>
      <c r="M137" s="639" t="s">
        <v>2104</v>
      </c>
      <c r="N137" s="639" t="s">
        <v>1685</v>
      </c>
      <c r="O137" s="639" t="s">
        <v>2065</v>
      </c>
      <c r="P137" s="636">
        <v>6</v>
      </c>
      <c r="Q137" s="636">
        <v>6</v>
      </c>
      <c r="V137" s="637" t="s">
        <v>1002</v>
      </c>
    </row>
    <row r="138" spans="1:22">
      <c r="A138" s="636" t="s">
        <v>2836</v>
      </c>
      <c r="B138" s="636" t="s">
        <v>2813</v>
      </c>
      <c r="C138" t="str">
        <f>IF(A138="","",A138&amp;$J138)</f>
        <v>4歳児富士本保育園</v>
      </c>
      <c r="D138" t="str">
        <f>IF(B138="","",B138&amp;J138)</f>
        <v>4歳児2富士本保育園</v>
      </c>
      <c r="F138" s="637">
        <v>9000467</v>
      </c>
      <c r="G138" s="637">
        <v>9000467</v>
      </c>
      <c r="I138" s="637">
        <v>4</v>
      </c>
      <c r="J138" s="637" t="s">
        <v>282</v>
      </c>
      <c r="K138" s="638">
        <v>42826</v>
      </c>
      <c r="L138" s="639" t="s">
        <v>1324</v>
      </c>
      <c r="M138" s="639" t="s">
        <v>2110</v>
      </c>
      <c r="N138" s="639" t="s">
        <v>1685</v>
      </c>
      <c r="O138" s="639" t="s">
        <v>2065</v>
      </c>
      <c r="P138" s="636">
        <v>6</v>
      </c>
      <c r="Q138" s="636">
        <v>6</v>
      </c>
      <c r="V138" s="637" t="s">
        <v>1002</v>
      </c>
    </row>
    <row r="139" spans="1:22">
      <c r="A139" s="636" t="s">
        <v>2082</v>
      </c>
      <c r="B139" s="636" t="s">
        <v>2800</v>
      </c>
      <c r="C139" t="str">
        <f>IF(A139="","",A139&amp;$J139)</f>
        <v>1歳児富士本保育園</v>
      </c>
      <c r="D139" t="str">
        <f>IF(B139="","",B139&amp;J139)</f>
        <v>1歳児3富士本保育園</v>
      </c>
      <c r="F139" s="637">
        <v>9000612</v>
      </c>
      <c r="G139" s="637">
        <v>9000612</v>
      </c>
      <c r="I139" s="637">
        <v>4</v>
      </c>
      <c r="J139" s="637" t="s">
        <v>282</v>
      </c>
      <c r="K139" s="638">
        <v>43191</v>
      </c>
      <c r="L139" s="639" t="s">
        <v>1324</v>
      </c>
      <c r="M139" s="639" t="s">
        <v>2106</v>
      </c>
      <c r="N139" s="639" t="s">
        <v>1685</v>
      </c>
      <c r="O139" s="639" t="s">
        <v>2065</v>
      </c>
      <c r="P139" s="636">
        <v>5</v>
      </c>
      <c r="Q139" s="636">
        <v>5</v>
      </c>
      <c r="V139" s="637" t="s">
        <v>1002</v>
      </c>
    </row>
    <row r="140" spans="1:22">
      <c r="A140" s="636" t="s">
        <v>1037</v>
      </c>
      <c r="B140" s="636" t="s">
        <v>2412</v>
      </c>
      <c r="C140" t="str">
        <f>IF(A140="","",A140&amp;$J140)</f>
        <v>フリー富士本保育園</v>
      </c>
      <c r="D140" t="str">
        <f>IF(B140="","",B140&amp;J140)</f>
        <v>フリー2富士本保育園</v>
      </c>
      <c r="F140" s="637">
        <v>9000613</v>
      </c>
      <c r="G140" s="637">
        <v>9000613</v>
      </c>
      <c r="I140" s="637">
        <v>4</v>
      </c>
      <c r="J140" s="637" t="s">
        <v>282</v>
      </c>
      <c r="K140" s="638">
        <v>43191</v>
      </c>
      <c r="L140" s="639" t="s">
        <v>1324</v>
      </c>
      <c r="M140" s="639" t="s">
        <v>1037</v>
      </c>
      <c r="N140" s="639" t="s">
        <v>1685</v>
      </c>
      <c r="O140" s="639" t="s">
        <v>2065</v>
      </c>
      <c r="P140" s="636">
        <v>5</v>
      </c>
      <c r="Q140" s="636">
        <v>5</v>
      </c>
      <c r="U140" s="4" t="s">
        <v>1678</v>
      </c>
      <c r="V140" s="637" t="s">
        <v>1680</v>
      </c>
    </row>
    <row r="141" spans="1:22">
      <c r="A141" s="636" t="s">
        <v>2082</v>
      </c>
      <c r="B141" s="636" t="s">
        <v>2801</v>
      </c>
      <c r="C141" t="str">
        <f>IF(A141="","",A141&amp;$J141)</f>
        <v>1歳児富士本保育園</v>
      </c>
      <c r="D141" t="str">
        <f>IF(B141="","",B141&amp;J141)</f>
        <v>1歳児4富士本保育園</v>
      </c>
      <c r="F141" s="637">
        <v>9000615</v>
      </c>
      <c r="G141" s="637">
        <v>9000615</v>
      </c>
      <c r="I141" s="637">
        <v>4</v>
      </c>
      <c r="J141" s="637" t="s">
        <v>282</v>
      </c>
      <c r="K141" s="638">
        <v>43191</v>
      </c>
      <c r="L141" s="639" t="s">
        <v>1324</v>
      </c>
      <c r="M141" s="639" t="s">
        <v>2106</v>
      </c>
      <c r="N141" s="639" t="s">
        <v>1685</v>
      </c>
      <c r="O141" s="639" t="s">
        <v>2065</v>
      </c>
      <c r="P141" s="636">
        <v>5</v>
      </c>
      <c r="Q141" s="636">
        <v>5</v>
      </c>
      <c r="V141" s="637" t="s">
        <v>1002</v>
      </c>
    </row>
    <row r="142" spans="1:22">
      <c r="A142" s="636" t="s">
        <v>2081</v>
      </c>
      <c r="B142" s="636" t="s">
        <v>2809</v>
      </c>
      <c r="C142" t="str">
        <f>IF(A142="","",A142&amp;$J142)</f>
        <v>2歳児富士本保育園</v>
      </c>
      <c r="D142" t="str">
        <f>IF(B142="","",B142&amp;J142)</f>
        <v>2歳児5富士本保育園</v>
      </c>
      <c r="F142" s="637">
        <v>9000680</v>
      </c>
      <c r="G142" s="637">
        <v>9000680</v>
      </c>
      <c r="I142" s="637">
        <v>4</v>
      </c>
      <c r="J142" s="637" t="s">
        <v>282</v>
      </c>
      <c r="K142" s="638">
        <v>43556</v>
      </c>
      <c r="L142" s="639" t="s">
        <v>1324</v>
      </c>
      <c r="M142" s="639" t="s">
        <v>2103</v>
      </c>
      <c r="N142" s="639" t="s">
        <v>1685</v>
      </c>
      <c r="O142" s="639" t="s">
        <v>2065</v>
      </c>
      <c r="P142" s="636">
        <v>4</v>
      </c>
      <c r="Q142" s="636">
        <v>4</v>
      </c>
      <c r="V142" s="637" t="s">
        <v>1002</v>
      </c>
    </row>
    <row r="143" spans="1:22">
      <c r="A143" s="636" t="s">
        <v>2080</v>
      </c>
      <c r="B143" s="636" t="s">
        <v>2784</v>
      </c>
      <c r="C143" t="str">
        <f>IF(A143="","",A143&amp;$J143)</f>
        <v>0歳児富士本保育園</v>
      </c>
      <c r="D143" t="str">
        <f>IF(B143="","",B143&amp;J143)</f>
        <v>0歳児4富士本保育園</v>
      </c>
      <c r="F143" s="637">
        <v>9000689</v>
      </c>
      <c r="G143" s="637">
        <v>9000689</v>
      </c>
      <c r="I143" s="637">
        <v>4</v>
      </c>
      <c r="J143" s="637" t="s">
        <v>282</v>
      </c>
      <c r="K143" s="638">
        <v>43556</v>
      </c>
      <c r="L143" s="639" t="s">
        <v>1324</v>
      </c>
      <c r="M143" s="639" t="s">
        <v>2104</v>
      </c>
      <c r="N143" s="639" t="s">
        <v>1685</v>
      </c>
      <c r="O143" s="639" t="s">
        <v>2065</v>
      </c>
      <c r="P143" s="636">
        <v>4</v>
      </c>
      <c r="Q143" s="636">
        <v>4</v>
      </c>
      <c r="V143" s="637" t="s">
        <v>1002</v>
      </c>
    </row>
    <row r="144" spans="1:22">
      <c r="A144" s="636" t="s">
        <v>2082</v>
      </c>
      <c r="B144" s="636" t="s">
        <v>2802</v>
      </c>
      <c r="C144" t="str">
        <f>IF(A144="","",A144&amp;$J144)</f>
        <v>1歳児富士本保育園</v>
      </c>
      <c r="D144" t="str">
        <f>IF(B144="","",B144&amp;J144)</f>
        <v>1歳児5富士本保育園</v>
      </c>
      <c r="F144" s="637">
        <v>9000744</v>
      </c>
      <c r="G144" s="637">
        <v>9000744</v>
      </c>
      <c r="I144" s="637">
        <v>4</v>
      </c>
      <c r="J144" s="637" t="s">
        <v>282</v>
      </c>
      <c r="K144" s="638">
        <v>43770</v>
      </c>
      <c r="L144" s="639" t="s">
        <v>1324</v>
      </c>
      <c r="M144" s="639" t="s">
        <v>2106</v>
      </c>
      <c r="N144" s="639" t="s">
        <v>1685</v>
      </c>
      <c r="O144" s="639" t="s">
        <v>2065</v>
      </c>
      <c r="P144" s="636">
        <v>3.1</v>
      </c>
      <c r="Q144" s="636">
        <v>4</v>
      </c>
      <c r="V144" s="637" t="s">
        <v>1002</v>
      </c>
    </row>
    <row r="145" spans="1:22">
      <c r="A145" s="636" t="s">
        <v>2082</v>
      </c>
      <c r="B145" s="636" t="s">
        <v>2803</v>
      </c>
      <c r="C145" t="str">
        <f>IF(A145="","",A145&amp;$J145)</f>
        <v>1歳児富士本保育園</v>
      </c>
      <c r="D145" t="str">
        <f>IF(B145="","",B145&amp;J145)</f>
        <v>1歳児6富士本保育園</v>
      </c>
      <c r="F145" s="637">
        <v>9000811</v>
      </c>
      <c r="G145" s="637">
        <v>9000811</v>
      </c>
      <c r="I145" s="637">
        <v>4</v>
      </c>
      <c r="J145" s="637" t="s">
        <v>282</v>
      </c>
      <c r="K145" s="638">
        <v>43922</v>
      </c>
      <c r="L145" s="639" t="s">
        <v>1324</v>
      </c>
      <c r="M145" s="639" t="s">
        <v>2106</v>
      </c>
      <c r="N145" s="639" t="s">
        <v>1685</v>
      </c>
      <c r="O145" s="639" t="s">
        <v>2065</v>
      </c>
      <c r="P145" s="636">
        <v>3</v>
      </c>
      <c r="Q145" s="636">
        <v>3.1</v>
      </c>
      <c r="V145" s="637" t="s">
        <v>1002</v>
      </c>
    </row>
    <row r="146" spans="1:22">
      <c r="A146" s="636" t="s">
        <v>2835</v>
      </c>
      <c r="B146" s="636" t="s">
        <v>2815</v>
      </c>
      <c r="C146" t="str">
        <f>IF(A146="","",A146&amp;$J146)</f>
        <v>5歳児富士本保育園</v>
      </c>
      <c r="D146" t="str">
        <f>IF(B146="","",B146&amp;J146)</f>
        <v>5歳児1富士本保育園</v>
      </c>
      <c r="F146" s="637">
        <v>9000810</v>
      </c>
      <c r="G146" s="637">
        <v>9000810</v>
      </c>
      <c r="I146" s="637">
        <v>4</v>
      </c>
      <c r="J146" s="637" t="s">
        <v>282</v>
      </c>
      <c r="K146" s="638">
        <v>43922</v>
      </c>
      <c r="L146" s="639" t="s">
        <v>1324</v>
      </c>
      <c r="M146" s="639" t="s">
        <v>2111</v>
      </c>
      <c r="N146" s="639" t="s">
        <v>1685</v>
      </c>
      <c r="O146" s="639" t="s">
        <v>2065</v>
      </c>
      <c r="P146" s="636">
        <v>3</v>
      </c>
      <c r="Q146" s="636">
        <v>3</v>
      </c>
      <c r="V146" s="637" t="s">
        <v>1036</v>
      </c>
    </row>
    <row r="147" spans="1:22">
      <c r="A147" s="636" t="s">
        <v>2837</v>
      </c>
      <c r="B147" s="636" t="s">
        <v>2810</v>
      </c>
      <c r="C147" t="str">
        <f>IF(A147="","",A147&amp;$J147)</f>
        <v>3歳児富士本保育園</v>
      </c>
      <c r="D147" t="str">
        <f>IF(B147="","",B147&amp;J147)</f>
        <v>3歳児1富士本保育園</v>
      </c>
      <c r="F147" s="637">
        <v>9000891</v>
      </c>
      <c r="G147" s="637">
        <v>9000891</v>
      </c>
      <c r="I147" s="637">
        <v>4</v>
      </c>
      <c r="J147" s="637" t="s">
        <v>282</v>
      </c>
      <c r="K147" s="638">
        <v>44105</v>
      </c>
      <c r="L147" s="639" t="s">
        <v>1324</v>
      </c>
      <c r="M147" s="639" t="s">
        <v>2112</v>
      </c>
      <c r="N147" s="639" t="s">
        <v>1685</v>
      </c>
      <c r="O147" s="639" t="s">
        <v>2065</v>
      </c>
      <c r="P147" s="636">
        <v>3</v>
      </c>
      <c r="Q147" s="636">
        <v>3</v>
      </c>
      <c r="V147" s="637" t="s">
        <v>1002</v>
      </c>
    </row>
    <row r="148" spans="1:22">
      <c r="C148" t="str">
        <f>IF(A148="","",A148&amp;$J148)</f>
        <v/>
      </c>
      <c r="D148" t="str">
        <f>IF(B148="","",B148&amp;J148)</f>
        <v/>
      </c>
      <c r="F148" s="637">
        <v>9000163</v>
      </c>
      <c r="G148" s="637">
        <v>9000163</v>
      </c>
      <c r="I148" s="637">
        <v>4</v>
      </c>
      <c r="J148" s="637" t="s">
        <v>282</v>
      </c>
      <c r="K148" s="638">
        <v>41214</v>
      </c>
      <c r="L148" s="639" t="s">
        <v>1685</v>
      </c>
      <c r="M148" s="639" t="s">
        <v>2058</v>
      </c>
      <c r="N148" s="639" t="s">
        <v>1685</v>
      </c>
      <c r="O148" s="639" t="s">
        <v>2076</v>
      </c>
      <c r="T148" s="6">
        <v>9</v>
      </c>
      <c r="V148" s="637" t="s">
        <v>1002</v>
      </c>
    </row>
    <row r="149" spans="1:22">
      <c r="C149" t="str">
        <f>IF(A149="","",A149&amp;$J149)</f>
        <v/>
      </c>
      <c r="D149" t="str">
        <f>IF(B149="","",B149&amp;J149)</f>
        <v/>
      </c>
      <c r="F149" s="637">
        <v>9000427</v>
      </c>
      <c r="G149" s="637">
        <v>9000427</v>
      </c>
      <c r="I149" s="637">
        <v>4</v>
      </c>
      <c r="J149" s="637" t="s">
        <v>282</v>
      </c>
      <c r="K149" s="638">
        <v>42745</v>
      </c>
      <c r="L149" s="639" t="s">
        <v>1685</v>
      </c>
      <c r="M149" s="639" t="s">
        <v>2058</v>
      </c>
      <c r="N149" s="639" t="s">
        <v>1685</v>
      </c>
      <c r="O149" s="639" t="s">
        <v>2076</v>
      </c>
      <c r="T149" s="6">
        <v>30</v>
      </c>
      <c r="V149" s="637" t="s">
        <v>1002</v>
      </c>
    </row>
    <row r="150" spans="1:22">
      <c r="C150" t="str">
        <f>IF(A150="","",A150&amp;$J150)</f>
        <v/>
      </c>
      <c r="D150" t="str">
        <f>IF(B150="","",B150&amp;J150)</f>
        <v/>
      </c>
      <c r="F150" s="637">
        <v>9000496</v>
      </c>
      <c r="G150" s="637">
        <v>9000496</v>
      </c>
      <c r="I150" s="637">
        <v>4</v>
      </c>
      <c r="J150" s="637" t="s">
        <v>282</v>
      </c>
      <c r="K150" s="638">
        <v>42917</v>
      </c>
      <c r="L150" s="639" t="s">
        <v>1685</v>
      </c>
      <c r="M150" s="639" t="s">
        <v>2058</v>
      </c>
      <c r="N150" s="639" t="s">
        <v>1685</v>
      </c>
      <c r="O150" s="639" t="s">
        <v>2076</v>
      </c>
      <c r="T150" s="6">
        <v>4</v>
      </c>
      <c r="V150" s="637" t="s">
        <v>1002</v>
      </c>
    </row>
    <row r="151" spans="1:22">
      <c r="C151" t="str">
        <f>IF(A151="","",A151&amp;$J151)</f>
        <v/>
      </c>
      <c r="D151" t="str">
        <f>IF(B151="","",B151&amp;J151)</f>
        <v/>
      </c>
      <c r="F151" s="637">
        <v>9000507</v>
      </c>
      <c r="G151" s="637">
        <v>9000507</v>
      </c>
      <c r="I151" s="637">
        <v>4</v>
      </c>
      <c r="J151" s="637" t="s">
        <v>282</v>
      </c>
      <c r="K151" s="638">
        <v>42940</v>
      </c>
      <c r="L151" s="639" t="s">
        <v>1685</v>
      </c>
      <c r="M151" s="639" t="s">
        <v>2058</v>
      </c>
      <c r="N151" s="639" t="s">
        <v>1685</v>
      </c>
      <c r="O151" s="639" t="s">
        <v>2076</v>
      </c>
      <c r="T151" s="6">
        <v>20</v>
      </c>
      <c r="V151" s="637" t="s">
        <v>1002</v>
      </c>
    </row>
    <row r="152" spans="1:22">
      <c r="C152" t="str">
        <f>IF(A152="","",A152&amp;$J152)</f>
        <v/>
      </c>
      <c r="D152" t="str">
        <f>IF(B152="","",B152&amp;J152)</f>
        <v/>
      </c>
      <c r="F152" s="637">
        <v>9000722</v>
      </c>
      <c r="G152" s="637">
        <v>9000722</v>
      </c>
      <c r="I152" s="637">
        <v>4</v>
      </c>
      <c r="J152" s="637" t="s">
        <v>282</v>
      </c>
      <c r="K152" s="638">
        <v>43617</v>
      </c>
      <c r="L152" s="639" t="s">
        <v>1685</v>
      </c>
      <c r="M152" s="639" t="s">
        <v>2058</v>
      </c>
      <c r="N152" s="639" t="s">
        <v>1685</v>
      </c>
      <c r="O152" s="639" t="s">
        <v>2076</v>
      </c>
      <c r="T152" s="6">
        <v>15</v>
      </c>
      <c r="V152" s="637" t="s">
        <v>1002</v>
      </c>
    </row>
    <row r="153" spans="1:22">
      <c r="C153" t="str">
        <f>IF(A153="","",A153&amp;$J153)</f>
        <v/>
      </c>
      <c r="D153" t="str">
        <f>IF(B153="","",B153&amp;J153)</f>
        <v/>
      </c>
      <c r="F153" s="637">
        <v>9000273</v>
      </c>
      <c r="G153" s="637">
        <v>9000273</v>
      </c>
      <c r="I153" s="637">
        <v>4</v>
      </c>
      <c r="J153" s="637" t="s">
        <v>282</v>
      </c>
      <c r="K153" s="638">
        <v>41778</v>
      </c>
      <c r="L153" s="639" t="s">
        <v>2056</v>
      </c>
      <c r="M153" s="639" t="s">
        <v>2058</v>
      </c>
      <c r="O153" s="639" t="s">
        <v>2076</v>
      </c>
      <c r="T153" s="6">
        <v>40</v>
      </c>
      <c r="V153" s="637" t="s">
        <v>1002</v>
      </c>
    </row>
    <row r="154" spans="1:22">
      <c r="C154" t="str">
        <f>IF(A154="","",A154&amp;$J154)</f>
        <v/>
      </c>
      <c r="D154" t="str">
        <f>IF(B154="","",B154&amp;J154)</f>
        <v/>
      </c>
      <c r="F154" s="637">
        <v>9000770</v>
      </c>
      <c r="G154" s="637">
        <v>9000770</v>
      </c>
      <c r="I154" s="637">
        <v>4</v>
      </c>
      <c r="J154" s="637" t="s">
        <v>282</v>
      </c>
      <c r="K154" s="638">
        <v>43831</v>
      </c>
      <c r="L154" s="639" t="s">
        <v>1685</v>
      </c>
      <c r="M154" s="639" t="s">
        <v>2058</v>
      </c>
      <c r="N154" s="639" t="s">
        <v>1685</v>
      </c>
      <c r="O154" s="639" t="s">
        <v>2076</v>
      </c>
      <c r="T154" s="6">
        <v>24</v>
      </c>
      <c r="V154" s="637" t="s">
        <v>1002</v>
      </c>
    </row>
    <row r="155" spans="1:22">
      <c r="C155" t="str">
        <f>IF(A155="","",A155&amp;$J155)</f>
        <v/>
      </c>
      <c r="D155" t="str">
        <f>IF(B155="","",B155&amp;J155)</f>
        <v/>
      </c>
      <c r="F155" s="637">
        <v>9000769</v>
      </c>
      <c r="G155" s="637">
        <v>9000769</v>
      </c>
      <c r="I155" s="637">
        <v>4</v>
      </c>
      <c r="J155" s="637" t="s">
        <v>282</v>
      </c>
      <c r="K155" s="638">
        <v>43831</v>
      </c>
      <c r="L155" s="639" t="s">
        <v>2056</v>
      </c>
      <c r="M155" s="639" t="s">
        <v>2058</v>
      </c>
      <c r="O155" s="639" t="s">
        <v>2076</v>
      </c>
      <c r="T155" s="6">
        <v>15</v>
      </c>
      <c r="V155" s="637" t="s">
        <v>1002</v>
      </c>
    </row>
    <row r="156" spans="1:22">
      <c r="C156" t="str">
        <f>IF(A156="","",A156&amp;$J156)</f>
        <v/>
      </c>
      <c r="D156" t="str">
        <f>IF(B156="","",B156&amp;J156)</f>
        <v/>
      </c>
      <c r="F156" s="637">
        <v>9000901</v>
      </c>
      <c r="G156" s="637">
        <v>9000901</v>
      </c>
      <c r="I156" s="637">
        <v>4</v>
      </c>
      <c r="J156" s="637" t="s">
        <v>282</v>
      </c>
      <c r="K156" s="638">
        <v>44144</v>
      </c>
      <c r="L156" s="639" t="s">
        <v>2056</v>
      </c>
      <c r="M156" s="639" t="s">
        <v>2058</v>
      </c>
      <c r="O156" s="639" t="s">
        <v>2076</v>
      </c>
      <c r="T156" s="6">
        <v>6</v>
      </c>
      <c r="V156" s="637" t="s">
        <v>1002</v>
      </c>
    </row>
    <row r="157" spans="1:22">
      <c r="C157" t="str">
        <f>IF(A157="","",A157&amp;$J157)</f>
        <v/>
      </c>
      <c r="D157" t="str">
        <f>IF(B157="","",B157&amp;J157)</f>
        <v/>
      </c>
      <c r="F157" s="637">
        <v>9000937</v>
      </c>
      <c r="G157" s="637">
        <v>9000937</v>
      </c>
      <c r="I157" s="637">
        <v>4</v>
      </c>
      <c r="J157" s="637" t="s">
        <v>282</v>
      </c>
      <c r="K157" s="638">
        <v>44287</v>
      </c>
      <c r="L157" s="639" t="s">
        <v>1685</v>
      </c>
      <c r="M157" s="639" t="s">
        <v>2058</v>
      </c>
      <c r="N157" s="639" t="s">
        <v>1685</v>
      </c>
      <c r="O157" s="639" t="s">
        <v>2076</v>
      </c>
      <c r="T157" s="6">
        <v>13.5</v>
      </c>
      <c r="V157" s="637" t="s">
        <v>1002</v>
      </c>
    </row>
    <row r="158" spans="1:22">
      <c r="C158" t="str">
        <f>IF(A158="","",A158&amp;$J158)</f>
        <v/>
      </c>
      <c r="D158" t="str">
        <f>IF(B158="","",B158&amp;J158)</f>
        <v/>
      </c>
      <c r="F158" s="637">
        <v>9000939</v>
      </c>
      <c r="G158" s="637">
        <v>9000939</v>
      </c>
      <c r="I158" s="637">
        <v>4</v>
      </c>
      <c r="J158" s="637" t="s">
        <v>282</v>
      </c>
      <c r="K158" s="638">
        <v>44317</v>
      </c>
      <c r="L158" s="639" t="s">
        <v>2056</v>
      </c>
      <c r="M158" s="639" t="s">
        <v>2058</v>
      </c>
      <c r="O158" s="639" t="s">
        <v>2076</v>
      </c>
      <c r="T158" s="6">
        <v>35</v>
      </c>
      <c r="V158" s="637" t="s">
        <v>1002</v>
      </c>
    </row>
    <row r="159" spans="1:22">
      <c r="C159" t="str">
        <f>IF(A159="","",A159&amp;$J159)</f>
        <v/>
      </c>
      <c r="D159" t="str">
        <f>IF(B159="","",B159&amp;J159)</f>
        <v/>
      </c>
      <c r="F159" s="637">
        <v>9000947</v>
      </c>
      <c r="G159" s="637">
        <v>9000947</v>
      </c>
      <c r="I159" s="637">
        <v>4</v>
      </c>
      <c r="J159" s="637" t="s">
        <v>282</v>
      </c>
      <c r="K159" s="638">
        <v>44354</v>
      </c>
      <c r="L159" s="639" t="s">
        <v>1685</v>
      </c>
      <c r="M159" s="639" t="s">
        <v>2058</v>
      </c>
      <c r="N159" s="639" t="s">
        <v>1685</v>
      </c>
      <c r="O159" s="639" t="s">
        <v>2076</v>
      </c>
      <c r="T159" s="6">
        <v>12</v>
      </c>
      <c r="V159" s="637" t="s">
        <v>1002</v>
      </c>
    </row>
    <row r="160" spans="1:22">
      <c r="C160" t="str">
        <f>IF(A160="","",A160&amp;$J160)</f>
        <v/>
      </c>
      <c r="D160" t="str">
        <f>IF(B160="","",B160&amp;J160)</f>
        <v/>
      </c>
      <c r="F160" s="637">
        <v>9000946</v>
      </c>
      <c r="G160" s="637">
        <v>9000946</v>
      </c>
      <c r="I160" s="637">
        <v>4</v>
      </c>
      <c r="J160" s="637" t="s">
        <v>282</v>
      </c>
      <c r="K160" s="638">
        <v>44352</v>
      </c>
      <c r="L160" s="639" t="s">
        <v>2056</v>
      </c>
      <c r="M160" s="639" t="s">
        <v>2058</v>
      </c>
      <c r="O160" s="639" t="s">
        <v>2076</v>
      </c>
      <c r="T160" s="6">
        <v>8</v>
      </c>
      <c r="V160" s="637" t="s">
        <v>986</v>
      </c>
    </row>
    <row r="161" spans="1:22">
      <c r="C161" t="str">
        <f>IF(A161="","",A161&amp;$J161)</f>
        <v/>
      </c>
      <c r="D161" t="str">
        <f>IF(B161="","",B161&amp;J161)</f>
        <v/>
      </c>
      <c r="F161" s="637">
        <v>9000974</v>
      </c>
      <c r="G161" s="637">
        <v>9000974</v>
      </c>
      <c r="I161" s="637">
        <v>4</v>
      </c>
      <c r="J161" s="637" t="s">
        <v>282</v>
      </c>
      <c r="K161" s="638">
        <v>44445</v>
      </c>
      <c r="L161" s="639" t="s">
        <v>1685</v>
      </c>
      <c r="M161" s="639" t="s">
        <v>2058</v>
      </c>
      <c r="N161" s="639" t="s">
        <v>1685</v>
      </c>
      <c r="O161" s="639" t="s">
        <v>2076</v>
      </c>
      <c r="T161" s="6">
        <v>13.5</v>
      </c>
      <c r="V161" s="637" t="s">
        <v>1002</v>
      </c>
    </row>
    <row r="162" spans="1:22">
      <c r="C162" t="str">
        <f>IF(A162="","",A162&amp;$J162)</f>
        <v/>
      </c>
      <c r="D162" t="str">
        <f>IF(B162="","",B162&amp;J162)</f>
        <v/>
      </c>
      <c r="F162" s="637">
        <v>9000628</v>
      </c>
      <c r="G162" s="637">
        <v>9000628</v>
      </c>
      <c r="I162" s="637">
        <v>11</v>
      </c>
      <c r="J162" s="637" t="s">
        <v>383</v>
      </c>
      <c r="K162" s="638">
        <v>43191</v>
      </c>
      <c r="L162" s="639" t="s">
        <v>2059</v>
      </c>
      <c r="M162" s="639" t="s">
        <v>2058</v>
      </c>
      <c r="O162" s="639" t="s">
        <v>2065</v>
      </c>
      <c r="V162" s="637" t="s">
        <v>1036</v>
      </c>
    </row>
    <row r="163" spans="1:22">
      <c r="C163" t="str">
        <f>IF(A163="","",A163&amp;$J163)</f>
        <v/>
      </c>
      <c r="D163" t="str">
        <f>IF(B163="","",B163&amp;J163)</f>
        <v/>
      </c>
      <c r="F163" s="637">
        <v>9000041</v>
      </c>
      <c r="G163" s="637">
        <v>9000041</v>
      </c>
      <c r="I163" s="637">
        <v>11</v>
      </c>
      <c r="J163" s="637" t="s">
        <v>383</v>
      </c>
      <c r="K163" s="638">
        <v>31868</v>
      </c>
      <c r="L163" s="639" t="s">
        <v>2060</v>
      </c>
      <c r="M163" s="639" t="s">
        <v>2058</v>
      </c>
      <c r="O163" s="639" t="s">
        <v>2065</v>
      </c>
      <c r="V163" s="637" t="s">
        <v>1002</v>
      </c>
    </row>
    <row r="164" spans="1:22">
      <c r="C164" t="str">
        <f>IF(A164="","",A164&amp;$J164)</f>
        <v/>
      </c>
      <c r="D164" t="str">
        <f>IF(B164="","",B164&amp;J164)</f>
        <v/>
      </c>
      <c r="F164" s="637">
        <v>9000193</v>
      </c>
      <c r="G164" s="637">
        <v>9000193</v>
      </c>
      <c r="I164" s="637">
        <v>11</v>
      </c>
      <c r="J164" s="637" t="s">
        <v>383</v>
      </c>
      <c r="K164" s="638">
        <v>41365</v>
      </c>
      <c r="L164" s="639" t="s">
        <v>2061</v>
      </c>
      <c r="M164" s="639" t="s">
        <v>2058</v>
      </c>
      <c r="O164" s="639" t="s">
        <v>2065</v>
      </c>
      <c r="V164" s="637" t="s">
        <v>1002</v>
      </c>
    </row>
    <row r="165" spans="1:22">
      <c r="C165" t="str">
        <f>IF(A165="","",A165&amp;$J165)</f>
        <v/>
      </c>
      <c r="D165" t="str">
        <f>IF(B165="","",B165&amp;J165)</f>
        <v/>
      </c>
      <c r="F165" s="637">
        <v>9000626</v>
      </c>
      <c r="G165" s="637">
        <v>9000626</v>
      </c>
      <c r="I165" s="637">
        <v>11</v>
      </c>
      <c r="J165" s="637" t="s">
        <v>383</v>
      </c>
      <c r="K165" s="638">
        <v>43191</v>
      </c>
      <c r="L165" s="639" t="s">
        <v>2062</v>
      </c>
      <c r="M165" s="639" t="s">
        <v>2058</v>
      </c>
      <c r="O165" s="639" t="s">
        <v>2065</v>
      </c>
      <c r="V165" s="637" t="s">
        <v>1002</v>
      </c>
    </row>
    <row r="166" spans="1:22">
      <c r="C166" t="str">
        <f>IF(A166="","",A166&amp;$J166)</f>
        <v/>
      </c>
      <c r="D166" t="str">
        <f>IF(B166="","",B166&amp;J166)</f>
        <v/>
      </c>
      <c r="F166" s="637">
        <v>9000627</v>
      </c>
      <c r="G166" s="637">
        <v>9000627</v>
      </c>
      <c r="I166" s="637">
        <v>11</v>
      </c>
      <c r="J166" s="637" t="s">
        <v>383</v>
      </c>
      <c r="K166" s="638">
        <v>43191</v>
      </c>
      <c r="L166" s="639" t="s">
        <v>2061</v>
      </c>
      <c r="M166" s="639" t="s">
        <v>2058</v>
      </c>
      <c r="O166" s="639" t="s">
        <v>2065</v>
      </c>
      <c r="V166" s="637" t="s">
        <v>1036</v>
      </c>
    </row>
    <row r="167" spans="1:22">
      <c r="C167" t="str">
        <f>IF(A167="","",A167&amp;$J167)</f>
        <v/>
      </c>
      <c r="D167" t="str">
        <f>IF(B167="","",B167&amp;J167)</f>
        <v/>
      </c>
      <c r="F167" s="637">
        <v>9000063</v>
      </c>
      <c r="G167" s="637">
        <v>9000063</v>
      </c>
      <c r="I167" s="637">
        <v>11</v>
      </c>
      <c r="J167" s="637" t="s">
        <v>383</v>
      </c>
      <c r="K167" s="638">
        <v>39479</v>
      </c>
      <c r="L167" s="639" t="s">
        <v>2062</v>
      </c>
      <c r="M167" s="639" t="s">
        <v>2058</v>
      </c>
      <c r="O167" s="639" t="s">
        <v>2065</v>
      </c>
      <c r="P167" s="636">
        <v>2</v>
      </c>
      <c r="Q167" s="636">
        <v>15</v>
      </c>
      <c r="V167" s="637" t="s">
        <v>1002</v>
      </c>
    </row>
    <row r="168" spans="1:22">
      <c r="C168" t="str">
        <f>IF(A168="","",A168&amp;$J168)</f>
        <v/>
      </c>
      <c r="D168" t="str">
        <f>IF(B168="","",B168&amp;J168)</f>
        <v/>
      </c>
      <c r="F168" s="637">
        <v>9000130</v>
      </c>
      <c r="G168" s="637">
        <v>9000130</v>
      </c>
      <c r="I168" s="637">
        <v>11</v>
      </c>
      <c r="J168" s="637" t="s">
        <v>383</v>
      </c>
      <c r="K168" s="638">
        <v>39264</v>
      </c>
      <c r="L168" s="639" t="s">
        <v>2060</v>
      </c>
      <c r="M168" s="639" t="s">
        <v>2058</v>
      </c>
      <c r="O168" s="639" t="s">
        <v>2065</v>
      </c>
      <c r="V168" s="637" t="s">
        <v>986</v>
      </c>
    </row>
    <row r="169" spans="1:22">
      <c r="C169" t="str">
        <f>IF(A169="","",A169&amp;$J169)</f>
        <v/>
      </c>
      <c r="D169" t="str">
        <f>IF(B169="","",B169&amp;J169)</f>
        <v/>
      </c>
      <c r="F169" s="637">
        <v>9000076</v>
      </c>
      <c r="G169" s="637">
        <v>9000076</v>
      </c>
      <c r="I169" s="637">
        <v>11</v>
      </c>
      <c r="J169" s="637" t="s">
        <v>383</v>
      </c>
      <c r="K169" s="638">
        <v>39479</v>
      </c>
      <c r="L169" s="639" t="s">
        <v>2061</v>
      </c>
      <c r="M169" s="639" t="s">
        <v>2058</v>
      </c>
      <c r="O169" s="639" t="s">
        <v>2065</v>
      </c>
      <c r="V169" s="637" t="s">
        <v>1002</v>
      </c>
    </row>
    <row r="170" spans="1:22">
      <c r="A170" s="636" t="s">
        <v>2840</v>
      </c>
      <c r="B170" s="636" t="s">
        <v>2840</v>
      </c>
      <c r="C170" t="str">
        <f>IF(A170="","",A170&amp;$J170)</f>
        <v>施設長光が丘保育園</v>
      </c>
      <c r="D170" t="str">
        <f>IF(B170="","",B170&amp;J170)</f>
        <v>施設長光が丘保育園</v>
      </c>
      <c r="F170" s="637">
        <v>9000007</v>
      </c>
      <c r="G170" s="637">
        <v>9000007</v>
      </c>
      <c r="I170" s="637">
        <v>13</v>
      </c>
      <c r="J170" s="637" t="s">
        <v>415</v>
      </c>
      <c r="K170" s="638">
        <v>38808</v>
      </c>
      <c r="L170" s="639" t="s">
        <v>1373</v>
      </c>
      <c r="M170" s="639" t="s">
        <v>2058</v>
      </c>
      <c r="O170" s="639" t="s">
        <v>2065</v>
      </c>
      <c r="P170" s="636">
        <v>3</v>
      </c>
      <c r="Q170" s="636">
        <v>18</v>
      </c>
      <c r="V170" s="637" t="s">
        <v>1036</v>
      </c>
    </row>
    <row r="171" spans="1:22">
      <c r="A171" s="636" t="s">
        <v>2839</v>
      </c>
      <c r="B171" s="636" t="s">
        <v>2841</v>
      </c>
      <c r="C171" t="str">
        <f>IF(A171="","",A171&amp;$J171)</f>
        <v>副施設長光が丘保育園</v>
      </c>
      <c r="D171" t="str">
        <f>IF(B171="","",B171&amp;J171)</f>
        <v>副施設長1光が丘保育園</v>
      </c>
      <c r="F171" s="637">
        <v>9000577</v>
      </c>
      <c r="G171" s="637">
        <v>9000577</v>
      </c>
      <c r="I171" s="637">
        <v>13</v>
      </c>
      <c r="J171" s="637" t="s">
        <v>415</v>
      </c>
      <c r="K171" s="638">
        <v>43191</v>
      </c>
      <c r="L171" s="639" t="s">
        <v>1730</v>
      </c>
      <c r="M171" s="639" t="s">
        <v>2058</v>
      </c>
      <c r="O171" s="639" t="s">
        <v>2065</v>
      </c>
      <c r="P171" s="636">
        <v>5</v>
      </c>
      <c r="Q171" s="636">
        <v>5</v>
      </c>
      <c r="V171" s="637" t="s">
        <v>1036</v>
      </c>
    </row>
    <row r="172" spans="1:22">
      <c r="A172" s="636" t="s">
        <v>993</v>
      </c>
      <c r="B172" s="636" t="s">
        <v>2762</v>
      </c>
      <c r="C172" t="str">
        <f>IF(A172="","",A172&amp;$J172)</f>
        <v>看護師光が丘保育園</v>
      </c>
      <c r="D172" t="str">
        <f>IF(B172="","",B172&amp;J172)</f>
        <v>看護師1光が丘保育園</v>
      </c>
      <c r="F172" s="637">
        <v>9000922</v>
      </c>
      <c r="G172" s="637">
        <v>9000922</v>
      </c>
      <c r="I172" s="637">
        <v>13</v>
      </c>
      <c r="J172" s="637" t="s">
        <v>415</v>
      </c>
      <c r="K172" s="638">
        <v>44287</v>
      </c>
      <c r="L172" s="639" t="s">
        <v>1634</v>
      </c>
      <c r="M172" s="639" t="s">
        <v>2058</v>
      </c>
      <c r="N172" s="639" t="s">
        <v>993</v>
      </c>
      <c r="O172" s="639" t="s">
        <v>2065</v>
      </c>
      <c r="P172" s="636">
        <v>2</v>
      </c>
      <c r="Q172" s="636">
        <v>14</v>
      </c>
      <c r="V172" s="637" t="s">
        <v>1002</v>
      </c>
    </row>
    <row r="173" spans="1:22">
      <c r="A173" s="636" t="s">
        <v>1688</v>
      </c>
      <c r="B173" s="636" t="s">
        <v>2790</v>
      </c>
      <c r="C173" t="str">
        <f>IF(A173="","",A173&amp;$J173)</f>
        <v>調理員光が丘保育園</v>
      </c>
      <c r="D173" t="str">
        <f>IF(B173="","",B173&amp;J173)</f>
        <v>調理員1光が丘保育園</v>
      </c>
      <c r="F173" s="637">
        <v>9000025</v>
      </c>
      <c r="G173" s="637">
        <v>9000025</v>
      </c>
      <c r="I173" s="637">
        <v>13</v>
      </c>
      <c r="J173" s="637" t="s">
        <v>415</v>
      </c>
      <c r="K173" s="638">
        <v>39539</v>
      </c>
      <c r="L173" s="639" t="s">
        <v>1424</v>
      </c>
      <c r="M173" s="639" t="s">
        <v>2058</v>
      </c>
      <c r="N173" s="639" t="s">
        <v>1688</v>
      </c>
      <c r="O173" s="639" t="s">
        <v>2065</v>
      </c>
      <c r="P173" s="636">
        <v>5</v>
      </c>
      <c r="Q173" s="636">
        <v>23</v>
      </c>
      <c r="V173" s="637" t="s">
        <v>1002</v>
      </c>
    </row>
    <row r="174" spans="1:22">
      <c r="A174" s="636" t="s">
        <v>1688</v>
      </c>
      <c r="B174" s="636" t="s">
        <v>2791</v>
      </c>
      <c r="C174" t="str">
        <f>IF(A174="","",A174&amp;$J174)</f>
        <v>調理員光が丘保育園</v>
      </c>
      <c r="D174" t="str">
        <f>IF(B174="","",B174&amp;J174)</f>
        <v>調理員2光が丘保育園</v>
      </c>
      <c r="F174" s="637">
        <v>9000113</v>
      </c>
      <c r="G174" s="637">
        <v>9000113</v>
      </c>
      <c r="I174" s="637">
        <v>13</v>
      </c>
      <c r="J174" s="637" t="s">
        <v>415</v>
      </c>
      <c r="K174" s="638">
        <v>39539</v>
      </c>
      <c r="L174" s="639" t="s">
        <v>1425</v>
      </c>
      <c r="M174" s="639" t="s">
        <v>2058</v>
      </c>
      <c r="N174" s="639" t="s">
        <v>1688</v>
      </c>
      <c r="O174" s="639" t="s">
        <v>2065</v>
      </c>
      <c r="P174" s="636">
        <v>4</v>
      </c>
      <c r="Q174" s="636">
        <v>15</v>
      </c>
      <c r="V174" s="637" t="s">
        <v>1002</v>
      </c>
    </row>
    <row r="175" spans="1:22">
      <c r="A175" s="636" t="s">
        <v>1688</v>
      </c>
      <c r="B175" s="636" t="s">
        <v>2792</v>
      </c>
      <c r="C175" t="str">
        <f>IF(A175="","",A175&amp;$J175)</f>
        <v>調理員光が丘保育園</v>
      </c>
      <c r="D175" t="str">
        <f>IF(B175="","",B175&amp;J175)</f>
        <v>調理員3光が丘保育園</v>
      </c>
      <c r="F175" s="637">
        <v>9000264</v>
      </c>
      <c r="G175" s="637">
        <v>9000264</v>
      </c>
      <c r="I175" s="637">
        <v>13</v>
      </c>
      <c r="J175" s="637" t="s">
        <v>415</v>
      </c>
      <c r="K175" s="638">
        <v>41730</v>
      </c>
      <c r="L175" s="639" t="s">
        <v>2055</v>
      </c>
      <c r="M175" s="639" t="s">
        <v>2058</v>
      </c>
      <c r="N175" s="639" t="s">
        <v>1688</v>
      </c>
      <c r="O175" s="639" t="s">
        <v>2065</v>
      </c>
      <c r="P175" s="636">
        <v>8</v>
      </c>
      <c r="Q175" s="636">
        <v>9</v>
      </c>
      <c r="S175" s="6">
        <v>35</v>
      </c>
      <c r="V175" s="637" t="s">
        <v>1002</v>
      </c>
    </row>
    <row r="176" spans="1:22">
      <c r="A176" s="636" t="s">
        <v>1688</v>
      </c>
      <c r="B176" s="636" t="s">
        <v>2793</v>
      </c>
      <c r="C176" t="str">
        <f>IF(A176="","",A176&amp;$J176)</f>
        <v>調理員光が丘保育園</v>
      </c>
      <c r="D176" t="str">
        <f>IF(B176="","",B176&amp;J176)</f>
        <v>調理員4光が丘保育園</v>
      </c>
      <c r="F176" s="637">
        <v>9000869</v>
      </c>
      <c r="G176" s="637">
        <v>9000869</v>
      </c>
      <c r="I176" s="637">
        <v>13</v>
      </c>
      <c r="J176" s="637" t="s">
        <v>415</v>
      </c>
      <c r="K176" s="638">
        <v>44013</v>
      </c>
      <c r="L176" s="639" t="s">
        <v>2055</v>
      </c>
      <c r="M176" s="639" t="s">
        <v>2058</v>
      </c>
      <c r="N176" s="639" t="s">
        <v>1688</v>
      </c>
      <c r="O176" s="639" t="s">
        <v>2065</v>
      </c>
      <c r="P176" s="636">
        <v>2</v>
      </c>
      <c r="Q176" s="636">
        <v>7</v>
      </c>
      <c r="V176" s="637" t="s">
        <v>1002</v>
      </c>
    </row>
    <row r="177" spans="1:22">
      <c r="A177" s="636" t="s">
        <v>2761</v>
      </c>
      <c r="B177" s="636" t="s">
        <v>2761</v>
      </c>
      <c r="C177" t="str">
        <f>IF(A177="","",A177&amp;$J177)</f>
        <v>事務用務員光が丘保育園</v>
      </c>
      <c r="D177" t="str">
        <f>IF(B177="","",B177&amp;J177)</f>
        <v>事務用務員光が丘保育園</v>
      </c>
      <c r="F177" s="637">
        <v>9000542</v>
      </c>
      <c r="G177" s="637">
        <v>9000542</v>
      </c>
      <c r="I177" s="637">
        <v>13</v>
      </c>
      <c r="J177" s="637" t="s">
        <v>415</v>
      </c>
      <c r="K177" s="638">
        <v>43132</v>
      </c>
      <c r="L177" s="639" t="s">
        <v>1310</v>
      </c>
      <c r="M177" s="639" t="s">
        <v>2113</v>
      </c>
      <c r="N177" s="639" t="s">
        <v>1691</v>
      </c>
      <c r="O177" s="639" t="s">
        <v>2065</v>
      </c>
      <c r="P177" s="636">
        <v>5</v>
      </c>
      <c r="Q177" s="636">
        <v>10</v>
      </c>
      <c r="V177" s="637" t="s">
        <v>1036</v>
      </c>
    </row>
    <row r="178" spans="1:22">
      <c r="A178" s="636" t="s">
        <v>2759</v>
      </c>
      <c r="B178" s="636" t="s">
        <v>2766</v>
      </c>
      <c r="C178" t="str">
        <f>IF(A178="","",A178&amp;$J178)</f>
        <v>副主任保育士光が丘保育園</v>
      </c>
      <c r="D178" t="str">
        <f>IF(B178="","",B178&amp;J178)</f>
        <v>副主任保育士1光が丘保育園</v>
      </c>
      <c r="F178" s="637">
        <v>9000006</v>
      </c>
      <c r="G178" s="637">
        <v>9000006</v>
      </c>
      <c r="I178" s="637">
        <v>13</v>
      </c>
      <c r="J178" s="637" t="s">
        <v>415</v>
      </c>
      <c r="K178" s="638">
        <v>39173</v>
      </c>
      <c r="L178" s="639" t="s">
        <v>1378</v>
      </c>
      <c r="M178" s="639" t="s">
        <v>1037</v>
      </c>
      <c r="N178" s="639" t="s">
        <v>1689</v>
      </c>
      <c r="O178" s="639" t="s">
        <v>2065</v>
      </c>
      <c r="P178" s="636">
        <v>8</v>
      </c>
      <c r="Q178" s="636">
        <v>30</v>
      </c>
      <c r="V178" s="637" t="s">
        <v>1002</v>
      </c>
    </row>
    <row r="179" spans="1:22">
      <c r="A179" s="636" t="s">
        <v>2759</v>
      </c>
      <c r="B179" s="636" t="s">
        <v>2767</v>
      </c>
      <c r="C179" t="str">
        <f>IF(A179="","",A179&amp;$J179)</f>
        <v>副主任保育士光が丘保育園</v>
      </c>
      <c r="D179" t="str">
        <f>IF(B179="","",B179&amp;J179)</f>
        <v>副主任保育士2光が丘保育園</v>
      </c>
      <c r="F179" s="637">
        <v>9000283</v>
      </c>
      <c r="G179" s="637">
        <v>9000283</v>
      </c>
      <c r="I179" s="637">
        <v>13</v>
      </c>
      <c r="J179" s="637" t="s">
        <v>415</v>
      </c>
      <c r="K179" s="638">
        <v>42036</v>
      </c>
      <c r="L179" s="639" t="s">
        <v>1378</v>
      </c>
      <c r="M179" s="639" t="s">
        <v>2114</v>
      </c>
      <c r="N179" s="639" t="s">
        <v>1685</v>
      </c>
      <c r="O179" s="639" t="s">
        <v>2065</v>
      </c>
      <c r="P179" s="636">
        <v>4</v>
      </c>
      <c r="Q179" s="636">
        <v>21</v>
      </c>
      <c r="V179" s="637" t="s">
        <v>1002</v>
      </c>
    </row>
    <row r="180" spans="1:22">
      <c r="A180" s="636" t="s">
        <v>2759</v>
      </c>
      <c r="B180" s="636" t="s">
        <v>2375</v>
      </c>
      <c r="C180" t="str">
        <f>IF(A180="","",A180&amp;$J180)</f>
        <v>副主任保育士光が丘保育園</v>
      </c>
      <c r="D180" t="str">
        <f>IF(B180="","",B180&amp;J180)</f>
        <v>副主任保育士3光が丘保育園</v>
      </c>
      <c r="F180" s="637">
        <v>9000019</v>
      </c>
      <c r="G180" s="637">
        <v>9000019</v>
      </c>
      <c r="I180" s="637">
        <v>13</v>
      </c>
      <c r="J180" s="637" t="s">
        <v>415</v>
      </c>
      <c r="K180" s="638">
        <v>40634</v>
      </c>
      <c r="L180" s="639" t="s">
        <v>1378</v>
      </c>
      <c r="M180" s="639" t="s">
        <v>2071</v>
      </c>
      <c r="N180" s="639" t="s">
        <v>1685</v>
      </c>
      <c r="O180" s="639" t="s">
        <v>2065</v>
      </c>
      <c r="P180" s="636">
        <v>8</v>
      </c>
      <c r="Q180" s="636">
        <v>11</v>
      </c>
      <c r="V180" s="637" t="s">
        <v>986</v>
      </c>
    </row>
    <row r="181" spans="1:22">
      <c r="A181" s="636" t="s">
        <v>2836</v>
      </c>
      <c r="B181" s="636" t="s">
        <v>2812</v>
      </c>
      <c r="C181" t="str">
        <f>IF(A181="","",A181&amp;$J181)</f>
        <v>4歳児光が丘保育園</v>
      </c>
      <c r="D181" t="str">
        <f>IF(B181="","",B181&amp;J181)</f>
        <v>4歳児1光が丘保育園</v>
      </c>
      <c r="F181" s="637">
        <v>9000271</v>
      </c>
      <c r="G181" s="637">
        <v>9000271</v>
      </c>
      <c r="I181" s="637">
        <v>13</v>
      </c>
      <c r="J181" s="637" t="s">
        <v>415</v>
      </c>
      <c r="K181" s="638">
        <v>41730</v>
      </c>
      <c r="L181" s="639" t="s">
        <v>1324</v>
      </c>
      <c r="M181" s="639" t="s">
        <v>2115</v>
      </c>
      <c r="N181" s="639" t="s">
        <v>1685</v>
      </c>
      <c r="O181" s="639" t="s">
        <v>2065</v>
      </c>
      <c r="P181" s="636">
        <v>6</v>
      </c>
      <c r="Q181" s="636">
        <v>21</v>
      </c>
      <c r="V181" s="637" t="s">
        <v>1002</v>
      </c>
    </row>
    <row r="182" spans="1:22">
      <c r="A182" s="636" t="s">
        <v>2082</v>
      </c>
      <c r="B182" s="636" t="s">
        <v>2773</v>
      </c>
      <c r="C182" t="str">
        <f>IF(A182="","",A182&amp;$J182)</f>
        <v>1歳児光が丘保育園</v>
      </c>
      <c r="D182" t="str">
        <f>IF(B182="","",B182&amp;J182)</f>
        <v>1歳児1光が丘保育園</v>
      </c>
      <c r="F182" s="637">
        <v>9000310</v>
      </c>
      <c r="G182" s="637">
        <v>9000310</v>
      </c>
      <c r="I182" s="637">
        <v>13</v>
      </c>
      <c r="J182" s="637" t="s">
        <v>415</v>
      </c>
      <c r="K182" s="638">
        <v>42095</v>
      </c>
      <c r="L182" s="639" t="s">
        <v>1324</v>
      </c>
      <c r="M182" s="639" t="s">
        <v>2116</v>
      </c>
      <c r="N182" s="639" t="s">
        <v>1685</v>
      </c>
      <c r="O182" s="639" t="s">
        <v>2065</v>
      </c>
      <c r="P182" s="636">
        <v>8</v>
      </c>
      <c r="Q182" s="636">
        <v>18</v>
      </c>
      <c r="V182" s="637" t="s">
        <v>1002</v>
      </c>
    </row>
    <row r="183" spans="1:22">
      <c r="A183" s="636" t="s">
        <v>2081</v>
      </c>
      <c r="B183" s="636" t="s">
        <v>2805</v>
      </c>
      <c r="C183" t="str">
        <f>IF(A183="","",A183&amp;$J183)</f>
        <v>2歳児光が丘保育園</v>
      </c>
      <c r="D183" t="str">
        <f>IF(B183="","",B183&amp;J183)</f>
        <v>2歳児1光が丘保育園</v>
      </c>
      <c r="F183" s="637">
        <v>9000717</v>
      </c>
      <c r="G183" s="637">
        <v>9000717</v>
      </c>
      <c r="I183" s="637">
        <v>13</v>
      </c>
      <c r="J183" s="637" t="s">
        <v>415</v>
      </c>
      <c r="K183" s="638">
        <v>43556</v>
      </c>
      <c r="L183" s="639" t="s">
        <v>1324</v>
      </c>
      <c r="M183" s="639" t="s">
        <v>2117</v>
      </c>
      <c r="N183" s="639" t="s">
        <v>1685</v>
      </c>
      <c r="O183" s="639" t="s">
        <v>2065</v>
      </c>
      <c r="P183" s="636">
        <v>4</v>
      </c>
      <c r="Q183" s="636">
        <v>16</v>
      </c>
      <c r="S183" s="6">
        <v>30</v>
      </c>
      <c r="V183" s="637" t="s">
        <v>1002</v>
      </c>
    </row>
    <row r="184" spans="1:22">
      <c r="A184" s="636" t="s">
        <v>2835</v>
      </c>
      <c r="B184" s="636" t="s">
        <v>2815</v>
      </c>
      <c r="C184" t="str">
        <f>IF(A184="","",A184&amp;$J184)</f>
        <v>5歳児光が丘保育園</v>
      </c>
      <c r="D184" t="str">
        <f>IF(B184="","",B184&amp;J184)</f>
        <v>5歳児1光が丘保育園</v>
      </c>
      <c r="F184" s="637">
        <v>9000239</v>
      </c>
      <c r="G184" s="637">
        <v>9000239</v>
      </c>
      <c r="I184" s="637">
        <v>13</v>
      </c>
      <c r="J184" s="637" t="s">
        <v>415</v>
      </c>
      <c r="K184" s="638">
        <v>41730</v>
      </c>
      <c r="L184" s="639" t="s">
        <v>1324</v>
      </c>
      <c r="M184" s="639" t="s">
        <v>2118</v>
      </c>
      <c r="N184" s="639" t="s">
        <v>1685</v>
      </c>
      <c r="O184" s="639" t="s">
        <v>2065</v>
      </c>
      <c r="P184" s="636">
        <v>3.1</v>
      </c>
      <c r="Q184" s="636">
        <v>9</v>
      </c>
      <c r="V184" s="637" t="s">
        <v>1036</v>
      </c>
    </row>
    <row r="185" spans="1:22">
      <c r="A185" s="636" t="s">
        <v>1037</v>
      </c>
      <c r="B185" s="636" t="s">
        <v>2764</v>
      </c>
      <c r="C185" t="str">
        <f>IF(A185="","",A185&amp;$J185)</f>
        <v>フリー光が丘保育園</v>
      </c>
      <c r="D185" t="str">
        <f>IF(B185="","",B185&amp;J185)</f>
        <v>フリー1光が丘保育園</v>
      </c>
      <c r="F185" s="637">
        <v>9000970</v>
      </c>
      <c r="G185" s="637">
        <v>9000970</v>
      </c>
      <c r="I185" s="637">
        <v>13</v>
      </c>
      <c r="J185" s="637" t="s">
        <v>415</v>
      </c>
      <c r="K185" s="638" t="s">
        <v>5</v>
      </c>
      <c r="L185" s="639" t="s">
        <v>1324</v>
      </c>
      <c r="M185" s="639" t="s">
        <v>2058</v>
      </c>
      <c r="N185" s="639" t="s">
        <v>1685</v>
      </c>
      <c r="O185" s="639" t="s">
        <v>2065</v>
      </c>
      <c r="P185" s="636">
        <v>2</v>
      </c>
      <c r="Q185" s="636">
        <v>9</v>
      </c>
      <c r="V185" s="637" t="s">
        <v>1002</v>
      </c>
    </row>
    <row r="186" spans="1:22">
      <c r="A186" s="636" t="s">
        <v>2835</v>
      </c>
      <c r="B186" s="636" t="s">
        <v>2816</v>
      </c>
      <c r="C186" t="str">
        <f>IF(A186="","",A186&amp;$J186)</f>
        <v>5歳児光が丘保育園</v>
      </c>
      <c r="D186" t="str">
        <f>IF(B186="","",B186&amp;J186)</f>
        <v>5歳児2光が丘保育園</v>
      </c>
      <c r="F186" s="637">
        <v>9000308</v>
      </c>
      <c r="G186" s="637">
        <v>9000308</v>
      </c>
      <c r="I186" s="637">
        <v>13</v>
      </c>
      <c r="J186" s="637" t="s">
        <v>415</v>
      </c>
      <c r="K186" s="638">
        <v>42095</v>
      </c>
      <c r="L186" s="639" t="s">
        <v>1324</v>
      </c>
      <c r="M186" s="639" t="s">
        <v>2119</v>
      </c>
      <c r="N186" s="639" t="s">
        <v>1685</v>
      </c>
      <c r="O186" s="639" t="s">
        <v>2065</v>
      </c>
      <c r="P186" s="636">
        <v>8</v>
      </c>
      <c r="Q186" s="636">
        <v>8</v>
      </c>
      <c r="V186" s="637" t="s">
        <v>1002</v>
      </c>
    </row>
    <row r="187" spans="1:22">
      <c r="A187" s="636" t="s">
        <v>2081</v>
      </c>
      <c r="B187" s="636" t="s">
        <v>2806</v>
      </c>
      <c r="C187" t="str">
        <f>IF(A187="","",A187&amp;$J187)</f>
        <v>2歳児光が丘保育園</v>
      </c>
      <c r="D187" t="str">
        <f>IF(B187="","",B187&amp;J187)</f>
        <v>2歳児2光が丘保育園</v>
      </c>
      <c r="F187" s="637">
        <v>9000455</v>
      </c>
      <c r="G187" s="637">
        <v>9000455</v>
      </c>
      <c r="I187" s="637">
        <v>13</v>
      </c>
      <c r="J187" s="637" t="s">
        <v>415</v>
      </c>
      <c r="K187" s="638">
        <v>42826</v>
      </c>
      <c r="L187" s="639" t="s">
        <v>1324</v>
      </c>
      <c r="M187" s="639" t="s">
        <v>2120</v>
      </c>
      <c r="N187" s="639" t="s">
        <v>1685</v>
      </c>
      <c r="O187" s="639" t="s">
        <v>2065</v>
      </c>
      <c r="P187" s="636">
        <v>6</v>
      </c>
      <c r="Q187" s="636">
        <v>6</v>
      </c>
      <c r="V187" s="637" t="s">
        <v>1002</v>
      </c>
    </row>
    <row r="188" spans="1:22">
      <c r="A188" s="636" t="s">
        <v>2080</v>
      </c>
      <c r="B188" s="636" t="s">
        <v>2768</v>
      </c>
      <c r="C188" t="str">
        <f>IF(A188="","",A188&amp;$J188)</f>
        <v>0歳児光が丘保育園</v>
      </c>
      <c r="D188" t="str">
        <f>IF(B188="","",B188&amp;J188)</f>
        <v>0歳児1光が丘保育園</v>
      </c>
      <c r="F188" s="637">
        <v>9000619</v>
      </c>
      <c r="G188" s="637">
        <v>9000619</v>
      </c>
      <c r="I188" s="637">
        <v>13</v>
      </c>
      <c r="J188" s="637" t="s">
        <v>415</v>
      </c>
      <c r="K188" s="638">
        <v>43191</v>
      </c>
      <c r="L188" s="639" t="s">
        <v>1324</v>
      </c>
      <c r="M188" s="639" t="s">
        <v>2121</v>
      </c>
      <c r="N188" s="639" t="s">
        <v>1685</v>
      </c>
      <c r="O188" s="639" t="s">
        <v>2065</v>
      </c>
      <c r="P188" s="636">
        <v>5</v>
      </c>
      <c r="Q188" s="636">
        <v>5</v>
      </c>
      <c r="V188" s="637" t="s">
        <v>1002</v>
      </c>
    </row>
    <row r="189" spans="1:22">
      <c r="A189" s="636" t="s">
        <v>2837</v>
      </c>
      <c r="B189" s="636" t="s">
        <v>2810</v>
      </c>
      <c r="C189" t="str">
        <f>IF(A189="","",A189&amp;$J189)</f>
        <v>3歳児光が丘保育園</v>
      </c>
      <c r="D189" t="str">
        <f>IF(B189="","",B189&amp;J189)</f>
        <v>3歳児1光が丘保育園</v>
      </c>
      <c r="F189" s="637">
        <v>9000620</v>
      </c>
      <c r="G189" s="637">
        <v>9000620</v>
      </c>
      <c r="I189" s="637">
        <v>13</v>
      </c>
      <c r="J189" s="637" t="s">
        <v>415</v>
      </c>
      <c r="K189" s="638">
        <v>43191</v>
      </c>
      <c r="L189" s="639" t="s">
        <v>1324</v>
      </c>
      <c r="M189" s="639" t="s">
        <v>2122</v>
      </c>
      <c r="N189" s="639" t="s">
        <v>1685</v>
      </c>
      <c r="O189" s="639" t="s">
        <v>2065</v>
      </c>
      <c r="P189" s="636">
        <v>4</v>
      </c>
      <c r="Q189" s="636">
        <v>5</v>
      </c>
      <c r="V189" s="637" t="s">
        <v>1002</v>
      </c>
    </row>
    <row r="190" spans="1:22">
      <c r="A190" s="636" t="s">
        <v>2080</v>
      </c>
      <c r="B190" s="636" t="s">
        <v>2769</v>
      </c>
      <c r="C190" t="str">
        <f>IF(A190="","",A190&amp;$J190)</f>
        <v>0歳児光が丘保育園</v>
      </c>
      <c r="D190" t="str">
        <f>IF(B190="","",B190&amp;J190)</f>
        <v>0歳児2光が丘保育園</v>
      </c>
      <c r="F190" s="637">
        <v>9000684</v>
      </c>
      <c r="G190" s="637">
        <v>9000684</v>
      </c>
      <c r="I190" s="637">
        <v>13</v>
      </c>
      <c r="J190" s="637" t="s">
        <v>415</v>
      </c>
      <c r="K190" s="638">
        <v>43556</v>
      </c>
      <c r="L190" s="639" t="s">
        <v>1324</v>
      </c>
      <c r="M190" s="639" t="s">
        <v>2123</v>
      </c>
      <c r="N190" s="639" t="s">
        <v>1685</v>
      </c>
      <c r="O190" s="639" t="s">
        <v>2065</v>
      </c>
      <c r="P190" s="636">
        <v>4</v>
      </c>
      <c r="Q190" s="636">
        <v>4</v>
      </c>
      <c r="V190" s="637" t="s">
        <v>1002</v>
      </c>
    </row>
    <row r="191" spans="1:22">
      <c r="A191" s="636" t="s">
        <v>2082</v>
      </c>
      <c r="B191" s="636" t="s">
        <v>2772</v>
      </c>
      <c r="C191" t="str">
        <f>IF(A191="","",A191&amp;$J191)</f>
        <v>1歳児光が丘保育園</v>
      </c>
      <c r="D191" t="str">
        <f>IF(B191="","",B191&amp;J191)</f>
        <v>1歳児2光が丘保育園</v>
      </c>
      <c r="F191" s="637">
        <v>9000685</v>
      </c>
      <c r="G191" s="637">
        <v>9000685</v>
      </c>
      <c r="I191" s="637">
        <v>13</v>
      </c>
      <c r="J191" s="637" t="s">
        <v>415</v>
      </c>
      <c r="K191" s="638">
        <v>43556</v>
      </c>
      <c r="L191" s="639" t="s">
        <v>1324</v>
      </c>
      <c r="M191" s="639" t="s">
        <v>2071</v>
      </c>
      <c r="N191" s="639" t="s">
        <v>1685</v>
      </c>
      <c r="O191" s="639" t="s">
        <v>2065</v>
      </c>
      <c r="P191" s="636">
        <v>4</v>
      </c>
      <c r="Q191" s="636">
        <v>4</v>
      </c>
      <c r="V191" s="637" t="s">
        <v>1002</v>
      </c>
    </row>
    <row r="192" spans="1:22">
      <c r="A192" s="636" t="s">
        <v>2081</v>
      </c>
      <c r="B192" s="636" t="s">
        <v>2807</v>
      </c>
      <c r="C192" t="str">
        <f>IF(A192="","",A192&amp;$J192)</f>
        <v>2歳児光が丘保育園</v>
      </c>
      <c r="D192" t="str">
        <f>IF(B192="","",B192&amp;J192)</f>
        <v>2歳児3光が丘保育園</v>
      </c>
      <c r="F192" s="637">
        <v>9000679</v>
      </c>
      <c r="G192" s="637">
        <v>9000679</v>
      </c>
      <c r="I192" s="637">
        <v>13</v>
      </c>
      <c r="J192" s="637" t="s">
        <v>415</v>
      </c>
      <c r="K192" s="638">
        <v>43556</v>
      </c>
      <c r="L192" s="639" t="s">
        <v>1324</v>
      </c>
      <c r="M192" s="639" t="s">
        <v>2075</v>
      </c>
      <c r="N192" s="639" t="s">
        <v>1685</v>
      </c>
      <c r="O192" s="639" t="s">
        <v>2065</v>
      </c>
      <c r="P192" s="636">
        <v>4</v>
      </c>
      <c r="Q192" s="636">
        <v>4</v>
      </c>
      <c r="V192" s="637" t="s">
        <v>1002</v>
      </c>
    </row>
    <row r="193" spans="1:22">
      <c r="A193" s="636" t="s">
        <v>2081</v>
      </c>
      <c r="B193" s="636" t="s">
        <v>2808</v>
      </c>
      <c r="C193" t="str">
        <f>IF(A193="","",A193&amp;$J193)</f>
        <v>2歳児光が丘保育園</v>
      </c>
      <c r="D193" t="str">
        <f>IF(B193="","",B193&amp;J193)</f>
        <v>2歳児4光が丘保育園</v>
      </c>
      <c r="F193" s="637">
        <v>9000813</v>
      </c>
      <c r="G193" s="637">
        <v>9000813</v>
      </c>
      <c r="I193" s="637">
        <v>13</v>
      </c>
      <c r="J193" s="637" t="s">
        <v>415</v>
      </c>
      <c r="K193" s="638">
        <v>43922</v>
      </c>
      <c r="L193" s="639" t="s">
        <v>1324</v>
      </c>
      <c r="M193" s="639" t="s">
        <v>2075</v>
      </c>
      <c r="N193" s="639" t="s">
        <v>1685</v>
      </c>
      <c r="O193" s="639" t="s">
        <v>2065</v>
      </c>
      <c r="P193" s="636">
        <v>3</v>
      </c>
      <c r="Q193" s="636">
        <v>4</v>
      </c>
      <c r="V193" s="637" t="s">
        <v>1002</v>
      </c>
    </row>
    <row r="194" spans="1:22">
      <c r="A194" s="636" t="s">
        <v>2080</v>
      </c>
      <c r="B194" s="636" t="s">
        <v>2783</v>
      </c>
      <c r="C194" t="str">
        <f>IF(A194="","",A194&amp;$J194)</f>
        <v>0歳児光が丘保育園</v>
      </c>
      <c r="D194" t="str">
        <f>IF(B194="","",B194&amp;J194)</f>
        <v>0歳児3光が丘保育園</v>
      </c>
      <c r="F194" s="637">
        <v>9000814</v>
      </c>
      <c r="G194" s="637">
        <v>9000814</v>
      </c>
      <c r="I194" s="637">
        <v>13</v>
      </c>
      <c r="J194" s="637" t="s">
        <v>415</v>
      </c>
      <c r="K194" s="638">
        <v>43922</v>
      </c>
      <c r="L194" s="639" t="s">
        <v>1324</v>
      </c>
      <c r="M194" s="639" t="s">
        <v>2123</v>
      </c>
      <c r="N194" s="639" t="s">
        <v>1685</v>
      </c>
      <c r="O194" s="639" t="s">
        <v>2065</v>
      </c>
      <c r="P194" s="636">
        <v>3.1</v>
      </c>
      <c r="Q194" s="636">
        <v>3.1</v>
      </c>
      <c r="V194" s="637" t="s">
        <v>1002</v>
      </c>
    </row>
    <row r="195" spans="1:22">
      <c r="A195" s="636" t="s">
        <v>2082</v>
      </c>
      <c r="B195" s="636" t="s">
        <v>2770</v>
      </c>
      <c r="C195" t="str">
        <f>IF(A195="","",A195&amp;$J195)</f>
        <v>1歳児光が丘保育園</v>
      </c>
      <c r="D195" t="str">
        <f>IF(B195="","",B195&amp;J195)</f>
        <v>1歳児3光が丘保育園</v>
      </c>
      <c r="F195" s="637">
        <v>9000911</v>
      </c>
      <c r="G195" s="637">
        <v>9000911</v>
      </c>
      <c r="I195" s="637">
        <v>13</v>
      </c>
      <c r="J195" s="637" t="s">
        <v>415</v>
      </c>
      <c r="K195" s="638">
        <v>44287</v>
      </c>
      <c r="L195" s="639" t="s">
        <v>1324</v>
      </c>
      <c r="M195" s="639" t="s">
        <v>2071</v>
      </c>
      <c r="N195" s="639" t="s">
        <v>1685</v>
      </c>
      <c r="O195" s="639" t="s">
        <v>2065</v>
      </c>
      <c r="P195" s="636">
        <v>2</v>
      </c>
      <c r="Q195" s="636">
        <v>2</v>
      </c>
      <c r="V195" s="637" t="s">
        <v>1002</v>
      </c>
    </row>
    <row r="196" spans="1:22">
      <c r="A196" s="636" t="s">
        <v>2836</v>
      </c>
      <c r="B196" s="636" t="s">
        <v>2813</v>
      </c>
      <c r="C196" t="str">
        <f>IF(A196="","",A196&amp;$J196)</f>
        <v>4歳児光が丘保育園</v>
      </c>
      <c r="D196" t="str">
        <f>IF(B196="","",B196&amp;J196)</f>
        <v>4歳児2光が丘保育園</v>
      </c>
      <c r="F196" s="637">
        <v>9000910</v>
      </c>
      <c r="G196" s="637">
        <v>9000910</v>
      </c>
      <c r="I196" s="637">
        <v>13</v>
      </c>
      <c r="J196" s="637" t="s">
        <v>415</v>
      </c>
      <c r="K196" s="638">
        <v>44287</v>
      </c>
      <c r="L196" s="639" t="s">
        <v>1324</v>
      </c>
      <c r="M196" s="639" t="s">
        <v>2124</v>
      </c>
      <c r="N196" s="639" t="s">
        <v>1685</v>
      </c>
      <c r="O196" s="639" t="s">
        <v>2065</v>
      </c>
      <c r="P196" s="636">
        <v>2</v>
      </c>
      <c r="Q196" s="636">
        <v>2</v>
      </c>
      <c r="V196" s="637" t="s">
        <v>1036</v>
      </c>
    </row>
    <row r="197" spans="1:22">
      <c r="C197" t="str">
        <f>IF(A197="","",A197&amp;$J197)</f>
        <v/>
      </c>
      <c r="D197" t="str">
        <f>IF(B197="","",B197&amp;J197)</f>
        <v/>
      </c>
      <c r="F197" s="637">
        <v>9000485</v>
      </c>
      <c r="G197" s="637">
        <v>9000485</v>
      </c>
      <c r="I197" s="637">
        <v>13</v>
      </c>
      <c r="J197" s="637" t="s">
        <v>415</v>
      </c>
      <c r="K197" s="638">
        <v>42869</v>
      </c>
      <c r="L197" s="639" t="s">
        <v>1685</v>
      </c>
      <c r="M197" s="639" t="s">
        <v>2125</v>
      </c>
      <c r="N197" s="639" t="s">
        <v>1685</v>
      </c>
      <c r="O197" s="639" t="s">
        <v>2076</v>
      </c>
      <c r="T197" s="6">
        <v>35</v>
      </c>
      <c r="V197" s="637" t="s">
        <v>1002</v>
      </c>
    </row>
    <row r="198" spans="1:22">
      <c r="C198" t="str">
        <f>IF(A198="","",A198&amp;$J198)</f>
        <v/>
      </c>
      <c r="D198" t="str">
        <f>IF(B198="","",B198&amp;J198)</f>
        <v/>
      </c>
      <c r="F198" s="637">
        <v>9000664</v>
      </c>
      <c r="G198" s="637">
        <v>9000664</v>
      </c>
      <c r="I198" s="637">
        <v>13</v>
      </c>
      <c r="J198" s="637" t="s">
        <v>415</v>
      </c>
      <c r="K198" s="638">
        <v>43374</v>
      </c>
      <c r="L198" s="639" t="s">
        <v>1685</v>
      </c>
      <c r="M198" s="639" t="s">
        <v>2125</v>
      </c>
      <c r="N198" s="639" t="s">
        <v>1685</v>
      </c>
      <c r="O198" s="639" t="s">
        <v>2076</v>
      </c>
      <c r="T198" s="6">
        <v>35</v>
      </c>
      <c r="V198" s="637" t="s">
        <v>1002</v>
      </c>
    </row>
    <row r="199" spans="1:22">
      <c r="C199" t="str">
        <f>IF(A199="","",A199&amp;$J199)</f>
        <v/>
      </c>
      <c r="D199" t="str">
        <f>IF(B199="","",B199&amp;J199)</f>
        <v/>
      </c>
      <c r="F199" s="637">
        <v>9000314</v>
      </c>
      <c r="G199" s="637">
        <v>9000314</v>
      </c>
      <c r="I199" s="637">
        <v>13</v>
      </c>
      <c r="J199" s="637" t="s">
        <v>415</v>
      </c>
      <c r="K199" s="638">
        <v>42095</v>
      </c>
      <c r="L199" s="639" t="s">
        <v>2056</v>
      </c>
      <c r="M199" s="639" t="s">
        <v>2126</v>
      </c>
      <c r="O199" s="639" t="s">
        <v>2076</v>
      </c>
      <c r="T199" s="6">
        <v>20</v>
      </c>
      <c r="V199" s="637" t="s">
        <v>1002</v>
      </c>
    </row>
    <row r="200" spans="1:22">
      <c r="C200" t="str">
        <f>IF(A200="","",A200&amp;$J200)</f>
        <v/>
      </c>
      <c r="D200" t="str">
        <f>IF(B200="","",B200&amp;J200)</f>
        <v/>
      </c>
      <c r="F200" s="637">
        <v>9000317</v>
      </c>
      <c r="G200" s="637">
        <v>9000317</v>
      </c>
      <c r="I200" s="637">
        <v>13</v>
      </c>
      <c r="J200" s="637" t="s">
        <v>415</v>
      </c>
      <c r="K200" s="638">
        <v>42095</v>
      </c>
      <c r="L200" s="639" t="s">
        <v>2056</v>
      </c>
      <c r="M200" s="639" t="s">
        <v>2127</v>
      </c>
      <c r="O200" s="639" t="s">
        <v>2076</v>
      </c>
      <c r="T200" s="6">
        <v>16</v>
      </c>
      <c r="V200" s="637" t="s">
        <v>1002</v>
      </c>
    </row>
    <row r="201" spans="1:22">
      <c r="C201" t="str">
        <f>IF(A201="","",A201&amp;$J201)</f>
        <v/>
      </c>
      <c r="D201" t="str">
        <f>IF(B201="","",B201&amp;J201)</f>
        <v/>
      </c>
      <c r="F201" s="637">
        <v>9000322</v>
      </c>
      <c r="G201" s="637">
        <v>9000322</v>
      </c>
      <c r="I201" s="637">
        <v>13</v>
      </c>
      <c r="J201" s="637" t="s">
        <v>415</v>
      </c>
      <c r="K201" s="638">
        <v>42095</v>
      </c>
      <c r="L201" s="639" t="s">
        <v>2056</v>
      </c>
      <c r="M201" s="639" t="s">
        <v>2127</v>
      </c>
      <c r="O201" s="639" t="s">
        <v>2076</v>
      </c>
      <c r="T201" s="6">
        <v>13.5</v>
      </c>
      <c r="V201" s="637" t="s">
        <v>1002</v>
      </c>
    </row>
    <row r="202" spans="1:22">
      <c r="C202" t="str">
        <f>IF(A202="","",A202&amp;$J202)</f>
        <v/>
      </c>
      <c r="D202" t="str">
        <f>IF(B202="","",B202&amp;J202)</f>
        <v/>
      </c>
      <c r="F202" s="637">
        <v>9000323</v>
      </c>
      <c r="G202" s="637">
        <v>9000323</v>
      </c>
      <c r="I202" s="637">
        <v>13</v>
      </c>
      <c r="J202" s="637" t="s">
        <v>415</v>
      </c>
      <c r="K202" s="638">
        <v>42095</v>
      </c>
      <c r="L202" s="639" t="s">
        <v>2056</v>
      </c>
      <c r="M202" s="639" t="s">
        <v>2127</v>
      </c>
      <c r="O202" s="639" t="s">
        <v>2076</v>
      </c>
      <c r="T202" s="6">
        <v>10</v>
      </c>
      <c r="V202" s="637" t="s">
        <v>1002</v>
      </c>
    </row>
    <row r="203" spans="1:22">
      <c r="C203" t="str">
        <f>IF(A203="","",A203&amp;$J203)</f>
        <v/>
      </c>
      <c r="D203" t="str">
        <f>IF(B203="","",B203&amp;J203)</f>
        <v/>
      </c>
      <c r="F203" s="637">
        <v>9000513</v>
      </c>
      <c r="G203" s="637">
        <v>9000513</v>
      </c>
      <c r="I203" s="637">
        <v>13</v>
      </c>
      <c r="J203" s="637" t="s">
        <v>415</v>
      </c>
      <c r="K203" s="638">
        <v>42961</v>
      </c>
      <c r="L203" s="639" t="s">
        <v>2056</v>
      </c>
      <c r="M203" s="639" t="s">
        <v>2127</v>
      </c>
      <c r="O203" s="639" t="s">
        <v>2076</v>
      </c>
      <c r="T203" s="6">
        <v>12</v>
      </c>
      <c r="V203" s="637" t="s">
        <v>1002</v>
      </c>
    </row>
    <row r="204" spans="1:22">
      <c r="C204" t="str">
        <f>IF(A204="","",A204&amp;$J204)</f>
        <v/>
      </c>
      <c r="D204" t="str">
        <f>IF(B204="","",B204&amp;J204)</f>
        <v/>
      </c>
      <c r="F204" s="637">
        <v>9000643</v>
      </c>
      <c r="G204" s="637">
        <v>9000643</v>
      </c>
      <c r="I204" s="637">
        <v>13</v>
      </c>
      <c r="J204" s="637" t="s">
        <v>415</v>
      </c>
      <c r="K204" s="638">
        <v>43199</v>
      </c>
      <c r="L204" s="639" t="s">
        <v>2056</v>
      </c>
      <c r="M204" s="639" t="s">
        <v>2079</v>
      </c>
      <c r="O204" s="639" t="s">
        <v>2076</v>
      </c>
      <c r="T204" s="6">
        <v>12.5</v>
      </c>
      <c r="V204" s="637" t="s">
        <v>1002</v>
      </c>
    </row>
    <row r="205" spans="1:22">
      <c r="C205" t="str">
        <f>IF(A205="","",A205&amp;$J205)</f>
        <v/>
      </c>
      <c r="D205" t="str">
        <f>IF(B205="","",B205&amp;J205)</f>
        <v/>
      </c>
      <c r="F205" s="637">
        <v>9000892</v>
      </c>
      <c r="G205" s="637">
        <v>9000892</v>
      </c>
      <c r="I205" s="637">
        <v>13</v>
      </c>
      <c r="J205" s="637" t="s">
        <v>415</v>
      </c>
      <c r="K205" s="638">
        <v>44116</v>
      </c>
      <c r="L205" s="639" t="s">
        <v>1685</v>
      </c>
      <c r="M205" s="639" t="s">
        <v>2125</v>
      </c>
      <c r="N205" s="639" t="s">
        <v>1685</v>
      </c>
      <c r="O205" s="639" t="s">
        <v>2076</v>
      </c>
      <c r="T205" s="6">
        <v>24</v>
      </c>
      <c r="V205" s="637" t="s">
        <v>1002</v>
      </c>
    </row>
    <row r="206" spans="1:22">
      <c r="C206" t="str">
        <f>IF(A206="","",A206&amp;$J206)</f>
        <v/>
      </c>
      <c r="D206" t="str">
        <f>IF(B206="","",B206&amp;J206)</f>
        <v/>
      </c>
      <c r="F206" s="637">
        <v>9000963</v>
      </c>
      <c r="G206" s="637">
        <v>9000963</v>
      </c>
      <c r="I206" s="637">
        <v>13</v>
      </c>
      <c r="J206" s="637" t="s">
        <v>415</v>
      </c>
      <c r="K206" s="638">
        <v>44409</v>
      </c>
      <c r="L206" s="639" t="s">
        <v>1685</v>
      </c>
      <c r="M206" s="639" t="s">
        <v>2125</v>
      </c>
      <c r="N206" s="639" t="s">
        <v>1685</v>
      </c>
      <c r="O206" s="639" t="s">
        <v>2076</v>
      </c>
      <c r="T206" s="6">
        <v>35</v>
      </c>
      <c r="V206" s="637" t="s">
        <v>1002</v>
      </c>
    </row>
    <row r="207" spans="1:22">
      <c r="C207" t="str">
        <f>IF(A207="","",A207&amp;$J207)</f>
        <v/>
      </c>
      <c r="D207" t="str">
        <f>IF(B207="","",B207&amp;J207)</f>
        <v/>
      </c>
      <c r="F207" s="637">
        <v>9000958</v>
      </c>
      <c r="G207" s="637">
        <v>9000958</v>
      </c>
      <c r="I207" s="637">
        <v>13</v>
      </c>
      <c r="J207" s="637" t="s">
        <v>415</v>
      </c>
      <c r="K207" s="638">
        <v>44391</v>
      </c>
      <c r="L207" s="639" t="s">
        <v>1685</v>
      </c>
      <c r="M207" s="639" t="s">
        <v>2125</v>
      </c>
      <c r="N207" s="639" t="s">
        <v>1685</v>
      </c>
      <c r="O207" s="639" t="s">
        <v>2076</v>
      </c>
      <c r="T207" s="6">
        <v>35</v>
      </c>
      <c r="V207" s="637" t="s">
        <v>1002</v>
      </c>
    </row>
    <row r="208" spans="1:22">
      <c r="A208" s="636" t="s">
        <v>2840</v>
      </c>
      <c r="B208" s="636" t="s">
        <v>2840</v>
      </c>
      <c r="C208" t="str">
        <f>IF(A208="","",A208&amp;$J208)</f>
        <v>施設長石神井公園こぐま保育園</v>
      </c>
      <c r="D208" t="str">
        <f>IF(B208="","",B208&amp;J208)</f>
        <v>施設長石神井公園こぐま保育園</v>
      </c>
      <c r="F208" s="637">
        <v>9000044</v>
      </c>
      <c r="G208" s="637">
        <v>9000044</v>
      </c>
      <c r="I208" s="637">
        <v>14</v>
      </c>
      <c r="J208" s="637" t="s">
        <v>2822</v>
      </c>
      <c r="K208" s="638">
        <v>34425</v>
      </c>
      <c r="L208" s="639" t="s">
        <v>1373</v>
      </c>
      <c r="M208" s="639" t="s">
        <v>2058</v>
      </c>
      <c r="O208" s="639" t="s">
        <v>2065</v>
      </c>
      <c r="P208" s="636">
        <v>4</v>
      </c>
      <c r="Q208" s="636">
        <v>31</v>
      </c>
      <c r="V208" s="637" t="s">
        <v>1002</v>
      </c>
    </row>
    <row r="209" spans="1:22">
      <c r="A209" s="636" t="s">
        <v>2758</v>
      </c>
      <c r="B209" s="636" t="s">
        <v>2360</v>
      </c>
      <c r="C209" t="str">
        <f>IF(A209="","",A209&amp;$J209)</f>
        <v>主任保育士石神井公園こぐま保育園</v>
      </c>
      <c r="D209" t="str">
        <f>IF(B209="","",B209&amp;J209)</f>
        <v>主任保育士1石神井公園こぐま保育園</v>
      </c>
      <c r="F209" s="637">
        <v>9000071</v>
      </c>
      <c r="G209" s="637">
        <v>9000071</v>
      </c>
      <c r="I209" s="637">
        <v>14</v>
      </c>
      <c r="J209" s="637" t="s">
        <v>2822</v>
      </c>
      <c r="K209" s="638">
        <v>34790</v>
      </c>
      <c r="L209" s="639" t="s">
        <v>1310</v>
      </c>
      <c r="M209" s="639" t="s">
        <v>2128</v>
      </c>
      <c r="N209" s="639" t="s">
        <v>1685</v>
      </c>
      <c r="O209" s="639" t="s">
        <v>2065</v>
      </c>
      <c r="P209" s="636">
        <v>4</v>
      </c>
      <c r="Q209" s="636">
        <v>28</v>
      </c>
      <c r="V209" s="637" t="s">
        <v>1002</v>
      </c>
    </row>
    <row r="210" spans="1:22">
      <c r="A210" s="636" t="s">
        <v>2082</v>
      </c>
      <c r="B210" s="636" t="s">
        <v>2773</v>
      </c>
      <c r="C210" t="str">
        <f>IF(A210="","",A210&amp;$J210)</f>
        <v>1歳児石神井公園こぐま保育園</v>
      </c>
      <c r="D210" t="str">
        <f>IF(B210="","",B210&amp;J210)</f>
        <v>1歳児1石神井公園こぐま保育園</v>
      </c>
      <c r="F210" s="637">
        <v>9000828</v>
      </c>
      <c r="G210" s="637">
        <v>9000828</v>
      </c>
      <c r="I210" s="637">
        <v>14</v>
      </c>
      <c r="J210" s="637" t="s">
        <v>2822</v>
      </c>
      <c r="K210" s="638">
        <v>43922</v>
      </c>
      <c r="L210" s="639" t="s">
        <v>1324</v>
      </c>
      <c r="M210" s="639" t="s">
        <v>2129</v>
      </c>
      <c r="N210" s="639" t="s">
        <v>1689</v>
      </c>
      <c r="O210" s="639" t="s">
        <v>2065</v>
      </c>
      <c r="P210" s="636">
        <v>3</v>
      </c>
      <c r="Q210" s="636">
        <v>15</v>
      </c>
      <c r="V210" s="637" t="s">
        <v>1002</v>
      </c>
    </row>
    <row r="211" spans="1:22">
      <c r="C211" t="str">
        <f>IF(A211="","",A211&amp;$J211)</f>
        <v/>
      </c>
      <c r="D211" t="str">
        <f>IF(B211="","",B211&amp;J211)</f>
        <v/>
      </c>
      <c r="F211" s="637">
        <v>9000614</v>
      </c>
      <c r="G211" s="637">
        <v>9000614</v>
      </c>
      <c r="I211" s="637">
        <v>14</v>
      </c>
      <c r="J211" s="637" t="s">
        <v>2822</v>
      </c>
      <c r="K211" s="638">
        <v>43191</v>
      </c>
      <c r="L211" s="639" t="s">
        <v>1324</v>
      </c>
      <c r="M211" s="639" t="s">
        <v>2130</v>
      </c>
      <c r="N211" s="639" t="s">
        <v>1685</v>
      </c>
      <c r="O211" s="639" t="s">
        <v>2065</v>
      </c>
      <c r="P211" s="636">
        <v>4</v>
      </c>
      <c r="Q211" s="636">
        <v>5</v>
      </c>
      <c r="V211" s="637" t="s">
        <v>1002</v>
      </c>
    </row>
    <row r="212" spans="1:22">
      <c r="A212" s="636" t="s">
        <v>2082</v>
      </c>
      <c r="B212" s="636" t="s">
        <v>2772</v>
      </c>
      <c r="C212" t="str">
        <f>IF(A212="","",A212&amp;$J212)</f>
        <v>1歳児石神井公園こぐま保育園</v>
      </c>
      <c r="D212" t="str">
        <f>IF(B212="","",B212&amp;J212)</f>
        <v>1歳児2石神井公園こぐま保育園</v>
      </c>
      <c r="F212" s="637">
        <v>9000700</v>
      </c>
      <c r="G212" s="637">
        <v>9000700</v>
      </c>
      <c r="I212" s="637">
        <v>14</v>
      </c>
      <c r="J212" s="637" t="s">
        <v>2822</v>
      </c>
      <c r="K212" s="638">
        <v>43556</v>
      </c>
      <c r="L212" s="639" t="s">
        <v>1324</v>
      </c>
      <c r="M212" s="639" t="s">
        <v>2082</v>
      </c>
      <c r="N212" s="639" t="s">
        <v>1685</v>
      </c>
      <c r="O212" s="639" t="s">
        <v>2065</v>
      </c>
      <c r="P212" s="636">
        <v>3</v>
      </c>
      <c r="Q212" s="636">
        <v>4</v>
      </c>
      <c r="V212" s="637" t="s">
        <v>1002</v>
      </c>
    </row>
    <row r="213" spans="1:22">
      <c r="A213" s="636" t="s">
        <v>1037</v>
      </c>
      <c r="B213" s="636" t="s">
        <v>2764</v>
      </c>
      <c r="C213" t="str">
        <f>IF(A213="","",A213&amp;$J213)</f>
        <v>フリー石神井公園こぐま保育園</v>
      </c>
      <c r="D213" t="str">
        <f>IF(B213="","",B213&amp;J213)</f>
        <v>フリー1石神井公園こぐま保育園</v>
      </c>
      <c r="F213" s="637">
        <v>9000923</v>
      </c>
      <c r="G213" s="637">
        <v>9000923</v>
      </c>
      <c r="I213" s="637">
        <v>14</v>
      </c>
      <c r="J213" s="637" t="s">
        <v>2822</v>
      </c>
      <c r="K213" s="638">
        <v>44287</v>
      </c>
      <c r="L213" s="639" t="s">
        <v>1324</v>
      </c>
      <c r="M213" s="639" t="s">
        <v>2058</v>
      </c>
      <c r="N213" s="639" t="s">
        <v>1685</v>
      </c>
      <c r="O213" s="639" t="s">
        <v>2065</v>
      </c>
      <c r="P213" s="636">
        <v>2</v>
      </c>
      <c r="Q213" s="636">
        <v>19</v>
      </c>
      <c r="V213" s="637" t="s">
        <v>1002</v>
      </c>
    </row>
    <row r="214" spans="1:22">
      <c r="C214" t="str">
        <f>IF(A214="","",A214&amp;$J214)</f>
        <v/>
      </c>
      <c r="D214" t="str">
        <f>IF(B214="","",B214&amp;J214)</f>
        <v/>
      </c>
      <c r="F214" s="637">
        <v>9000498</v>
      </c>
      <c r="G214" s="637">
        <v>9000498</v>
      </c>
      <c r="I214" s="637">
        <v>14</v>
      </c>
      <c r="J214" s="637" t="s">
        <v>2822</v>
      </c>
      <c r="K214" s="638">
        <v>42905</v>
      </c>
      <c r="L214" s="639" t="s">
        <v>1685</v>
      </c>
      <c r="M214" s="639" t="s">
        <v>1722</v>
      </c>
      <c r="N214" s="639" t="s">
        <v>1685</v>
      </c>
      <c r="O214" s="639" t="s">
        <v>2076</v>
      </c>
      <c r="T214" s="6">
        <v>13</v>
      </c>
      <c r="V214" s="637" t="s">
        <v>1002</v>
      </c>
    </row>
    <row r="215" spans="1:22">
      <c r="C215" t="str">
        <f>IF(A215="","",A215&amp;$J215)</f>
        <v/>
      </c>
      <c r="D215" t="str">
        <f>IF(B215="","",B215&amp;J215)</f>
        <v/>
      </c>
      <c r="F215" s="637">
        <v>9000749</v>
      </c>
      <c r="G215" s="637">
        <v>9000749</v>
      </c>
      <c r="I215" s="637">
        <v>14</v>
      </c>
      <c r="J215" s="637" t="s">
        <v>2822</v>
      </c>
      <c r="K215" s="638">
        <v>43770</v>
      </c>
      <c r="L215" s="639" t="s">
        <v>1685</v>
      </c>
      <c r="M215" s="639" t="s">
        <v>2078</v>
      </c>
      <c r="N215" s="639" t="s">
        <v>1685</v>
      </c>
      <c r="O215" s="639" t="s">
        <v>2076</v>
      </c>
      <c r="T215" s="4">
        <v>10.5</v>
      </c>
      <c r="V215" s="637" t="s">
        <v>1002</v>
      </c>
    </row>
    <row r="216" spans="1:22">
      <c r="A216" s="636" t="s">
        <v>2840</v>
      </c>
      <c r="B216" s="636" t="s">
        <v>2840</v>
      </c>
      <c r="C216" t="str">
        <f>IF(A216="","",A216&amp;$J216)</f>
        <v>施設長きたひだまり保育園</v>
      </c>
      <c r="D216" t="str">
        <f>IF(B216="","",B216&amp;J216)</f>
        <v>施設長きたひだまり保育園</v>
      </c>
      <c r="F216" s="637">
        <v>9000106</v>
      </c>
      <c r="G216" s="637">
        <v>9000106</v>
      </c>
      <c r="I216" s="637">
        <v>15</v>
      </c>
      <c r="J216" s="637" t="s">
        <v>518</v>
      </c>
      <c r="K216" s="638">
        <v>41000</v>
      </c>
      <c r="L216" s="639" t="s">
        <v>1373</v>
      </c>
      <c r="M216" s="639" t="s">
        <v>2058</v>
      </c>
      <c r="O216" s="639" t="s">
        <v>2065</v>
      </c>
      <c r="P216" s="636">
        <v>5</v>
      </c>
      <c r="Q216" s="636">
        <v>21</v>
      </c>
      <c r="V216" s="637" t="s">
        <v>1002</v>
      </c>
    </row>
    <row r="217" spans="1:22">
      <c r="A217" s="636" t="s">
        <v>993</v>
      </c>
      <c r="B217" s="636" t="s">
        <v>2762</v>
      </c>
      <c r="C217" t="str">
        <f>IF(A217="","",A217&amp;$J217)</f>
        <v>看護師きたひだまり保育園</v>
      </c>
      <c r="D217" t="str">
        <f>IF(B217="","",B217&amp;J217)</f>
        <v>看護師1きたひだまり保育園</v>
      </c>
      <c r="F217" s="637">
        <v>9000476</v>
      </c>
      <c r="G217" s="637">
        <v>9000476</v>
      </c>
      <c r="I217" s="637">
        <v>15</v>
      </c>
      <c r="J217" s="637" t="s">
        <v>518</v>
      </c>
      <c r="K217" s="638">
        <v>42826</v>
      </c>
      <c r="L217" s="639" t="s">
        <v>1634</v>
      </c>
      <c r="M217" s="639" t="s">
        <v>2058</v>
      </c>
      <c r="N217" s="639" t="s">
        <v>993</v>
      </c>
      <c r="O217" s="639" t="s">
        <v>2065</v>
      </c>
      <c r="P217" s="636">
        <v>6</v>
      </c>
      <c r="Q217" s="636">
        <v>20</v>
      </c>
      <c r="V217" s="637" t="s">
        <v>1002</v>
      </c>
    </row>
    <row r="218" spans="1:22">
      <c r="A218" s="636" t="s">
        <v>2288</v>
      </c>
      <c r="B218" s="636" t="s">
        <v>2288</v>
      </c>
      <c r="C218" t="str">
        <f>IF(A218="","",A218&amp;$J218)</f>
        <v>調理員指導職きたひだまり保育園</v>
      </c>
      <c r="D218" t="str">
        <f>IF(B218="","",B218&amp;J218)</f>
        <v>調理員指導職きたひだまり保育園</v>
      </c>
      <c r="F218" s="637">
        <v>9000371</v>
      </c>
      <c r="G218" s="637">
        <v>9000371</v>
      </c>
      <c r="I218" s="637">
        <v>15</v>
      </c>
      <c r="J218" s="637" t="s">
        <v>518</v>
      </c>
      <c r="K218" s="638">
        <v>42461</v>
      </c>
      <c r="L218" s="639" t="s">
        <v>1378</v>
      </c>
      <c r="M218" s="639" t="s">
        <v>2058</v>
      </c>
      <c r="N218" s="639" t="s">
        <v>1688</v>
      </c>
      <c r="O218" s="639" t="s">
        <v>2065</v>
      </c>
      <c r="P218" s="636">
        <v>7</v>
      </c>
      <c r="Q218" s="636">
        <v>18</v>
      </c>
      <c r="S218" s="6">
        <v>35</v>
      </c>
      <c r="V218" s="637" t="s">
        <v>1002</v>
      </c>
    </row>
    <row r="219" spans="1:22">
      <c r="A219" s="636" t="s">
        <v>1688</v>
      </c>
      <c r="B219" s="636" t="s">
        <v>2790</v>
      </c>
      <c r="C219" t="str">
        <f>IF(A219="","",A219&amp;$J219)</f>
        <v>調理員きたひだまり保育園</v>
      </c>
      <c r="D219" t="str">
        <f>IF(B219="","",B219&amp;J219)</f>
        <v>調理員1きたひだまり保育園</v>
      </c>
      <c r="F219" s="637">
        <v>9000437</v>
      </c>
      <c r="G219" s="637">
        <v>9000437</v>
      </c>
      <c r="I219" s="637">
        <v>15</v>
      </c>
      <c r="J219" s="637" t="s">
        <v>518</v>
      </c>
      <c r="K219" s="638">
        <v>42826</v>
      </c>
      <c r="L219" s="639" t="s">
        <v>1424</v>
      </c>
      <c r="M219" s="639" t="s">
        <v>2058</v>
      </c>
      <c r="N219" s="639" t="s">
        <v>1688</v>
      </c>
      <c r="O219" s="639" t="s">
        <v>2065</v>
      </c>
      <c r="P219" s="636">
        <v>6</v>
      </c>
      <c r="Q219" s="636">
        <v>8</v>
      </c>
      <c r="V219" s="637" t="s">
        <v>1002</v>
      </c>
    </row>
    <row r="220" spans="1:22">
      <c r="A220" s="636" t="s">
        <v>1688</v>
      </c>
      <c r="B220" s="636" t="s">
        <v>2791</v>
      </c>
      <c r="C220" t="str">
        <f>IF(A220="","",A220&amp;$J220)</f>
        <v>調理員きたひだまり保育園</v>
      </c>
      <c r="D220" t="str">
        <f>IF(B220="","",B220&amp;J220)</f>
        <v>調理員2きたひだまり保育園</v>
      </c>
      <c r="F220" s="637">
        <v>9000801</v>
      </c>
      <c r="G220" s="637">
        <v>9000801</v>
      </c>
      <c r="I220" s="637">
        <v>15</v>
      </c>
      <c r="J220" s="637" t="s">
        <v>518</v>
      </c>
      <c r="K220" s="638">
        <v>43922</v>
      </c>
      <c r="L220" s="639" t="s">
        <v>1425</v>
      </c>
      <c r="M220" s="639" t="s">
        <v>2058</v>
      </c>
      <c r="N220" s="639" t="s">
        <v>1688</v>
      </c>
      <c r="O220" s="639" t="s">
        <v>2065</v>
      </c>
      <c r="P220" s="636">
        <v>3.1</v>
      </c>
      <c r="Q220" s="636">
        <v>3.1</v>
      </c>
      <c r="V220" s="637" t="s">
        <v>1002</v>
      </c>
    </row>
    <row r="221" spans="1:22">
      <c r="A221" s="636" t="s">
        <v>2761</v>
      </c>
      <c r="B221" s="636" t="s">
        <v>2761</v>
      </c>
      <c r="C221" t="str">
        <f>IF(A221="","",A221&amp;$J221)</f>
        <v>事務用務員きたひだまり保育園</v>
      </c>
      <c r="D221" t="str">
        <f>IF(B221="","",B221&amp;J221)</f>
        <v>事務用務員きたひだまり保育園</v>
      </c>
      <c r="F221" s="637">
        <v>9000523</v>
      </c>
      <c r="G221" s="637">
        <v>9000523</v>
      </c>
      <c r="I221" s="637">
        <v>15</v>
      </c>
      <c r="J221" s="637" t="s">
        <v>518</v>
      </c>
      <c r="K221" s="638">
        <v>43009</v>
      </c>
      <c r="L221" s="639" t="s">
        <v>1378</v>
      </c>
      <c r="M221" s="639" t="s">
        <v>2058</v>
      </c>
      <c r="N221" s="639" t="s">
        <v>1690</v>
      </c>
      <c r="O221" s="639" t="s">
        <v>2065</v>
      </c>
      <c r="P221" s="636">
        <v>6</v>
      </c>
      <c r="Q221" s="636">
        <v>22</v>
      </c>
      <c r="V221" s="637" t="s">
        <v>1002</v>
      </c>
    </row>
    <row r="222" spans="1:22">
      <c r="A222" s="636" t="s">
        <v>2758</v>
      </c>
      <c r="B222" s="636" t="s">
        <v>2360</v>
      </c>
      <c r="C222" t="str">
        <f>IF(A222="","",A222&amp;$J222)</f>
        <v>主任保育士きたひだまり保育園</v>
      </c>
      <c r="D222" t="str">
        <f>IF(B222="","",B222&amp;J222)</f>
        <v>主任保育士1きたひだまり保育園</v>
      </c>
      <c r="F222" s="637">
        <v>9000072</v>
      </c>
      <c r="G222" s="637">
        <v>9000072</v>
      </c>
      <c r="I222" s="637">
        <v>15</v>
      </c>
      <c r="J222" s="637" t="s">
        <v>518</v>
      </c>
      <c r="K222" s="638">
        <v>35886</v>
      </c>
      <c r="L222" s="639" t="s">
        <v>1310</v>
      </c>
      <c r="M222" s="639" t="s">
        <v>2058</v>
      </c>
      <c r="N222" s="639" t="s">
        <v>1689</v>
      </c>
      <c r="O222" s="639" t="s">
        <v>2065</v>
      </c>
      <c r="P222" s="636">
        <v>4</v>
      </c>
      <c r="Q222" s="636">
        <v>25</v>
      </c>
      <c r="V222" s="637" t="s">
        <v>1002</v>
      </c>
    </row>
    <row r="223" spans="1:22">
      <c r="A223" s="636" t="s">
        <v>1037</v>
      </c>
      <c r="B223" s="636" t="s">
        <v>2764</v>
      </c>
      <c r="C223" t="str">
        <f>IF(A223="","",A223&amp;$J223)</f>
        <v>フリーきたひだまり保育園</v>
      </c>
      <c r="D223" t="str">
        <f>IF(B223="","",B223&amp;J223)</f>
        <v>フリー1きたひだまり保育園</v>
      </c>
      <c r="F223" s="637">
        <v>9000045</v>
      </c>
      <c r="G223" s="637">
        <v>9000045</v>
      </c>
      <c r="I223" s="637">
        <v>15</v>
      </c>
      <c r="J223" s="637" t="s">
        <v>518</v>
      </c>
      <c r="K223" s="638">
        <v>35886</v>
      </c>
      <c r="L223" s="639" t="s">
        <v>1324</v>
      </c>
      <c r="M223" s="639" t="s">
        <v>1037</v>
      </c>
      <c r="N223" s="639" t="s">
        <v>1685</v>
      </c>
      <c r="O223" s="639" t="s">
        <v>2065</v>
      </c>
      <c r="P223" s="636">
        <v>7</v>
      </c>
      <c r="Q223" s="636">
        <v>25</v>
      </c>
      <c r="S223" s="6">
        <v>35</v>
      </c>
      <c r="V223" s="637" t="s">
        <v>1002</v>
      </c>
    </row>
    <row r="224" spans="1:22">
      <c r="A224" s="636" t="s">
        <v>2082</v>
      </c>
      <c r="B224" s="636" t="s">
        <v>2773</v>
      </c>
      <c r="C224" t="str">
        <f>IF(A224="","",A224&amp;$J224)</f>
        <v>1歳児きたひだまり保育園</v>
      </c>
      <c r="D224" t="str">
        <f>IF(B224="","",B224&amp;J224)</f>
        <v>1歳児1きたひだまり保育園</v>
      </c>
      <c r="F224" s="637">
        <v>9000508</v>
      </c>
      <c r="G224" s="637">
        <v>9000508</v>
      </c>
      <c r="I224" s="637">
        <v>15</v>
      </c>
      <c r="J224" s="637" t="s">
        <v>518</v>
      </c>
      <c r="K224" s="638">
        <v>42948</v>
      </c>
      <c r="L224" s="639" t="s">
        <v>1324</v>
      </c>
      <c r="M224" s="639" t="s">
        <v>2067</v>
      </c>
      <c r="N224" s="639" t="s">
        <v>1685</v>
      </c>
      <c r="O224" s="639" t="s">
        <v>2065</v>
      </c>
      <c r="P224" s="636">
        <v>6</v>
      </c>
      <c r="Q224" s="636">
        <v>11</v>
      </c>
      <c r="S224" s="6">
        <v>35</v>
      </c>
      <c r="V224" s="637" t="s">
        <v>1002</v>
      </c>
    </row>
    <row r="225" spans="1:22">
      <c r="A225" s="636" t="s">
        <v>2082</v>
      </c>
      <c r="B225" s="636" t="s">
        <v>2772</v>
      </c>
      <c r="C225" t="str">
        <f>IF(A225="","",A225&amp;$J225)</f>
        <v>1歳児きたひだまり保育園</v>
      </c>
      <c r="D225" t="str">
        <f>IF(B225="","",B225&amp;J225)</f>
        <v>1歳児2きたひだまり保育園</v>
      </c>
      <c r="F225" s="637">
        <v>9000233</v>
      </c>
      <c r="G225" s="637">
        <v>9000233</v>
      </c>
      <c r="I225" s="637">
        <v>15</v>
      </c>
      <c r="J225" s="637" t="s">
        <v>518</v>
      </c>
      <c r="K225" s="638">
        <v>41730</v>
      </c>
      <c r="L225" s="639" t="s">
        <v>1324</v>
      </c>
      <c r="M225" s="639" t="s">
        <v>2067</v>
      </c>
      <c r="N225" s="639" t="s">
        <v>1685</v>
      </c>
      <c r="O225" s="639" t="s">
        <v>2065</v>
      </c>
      <c r="P225" s="636">
        <v>2</v>
      </c>
      <c r="Q225" s="636">
        <v>9</v>
      </c>
      <c r="V225" s="637" t="s">
        <v>1002</v>
      </c>
    </row>
    <row r="226" spans="1:22">
      <c r="A226" s="636" t="s">
        <v>2081</v>
      </c>
      <c r="B226" s="636" t="s">
        <v>2805</v>
      </c>
      <c r="C226" t="str">
        <f>IF(A226="","",A226&amp;$J226)</f>
        <v>2歳児きたひだまり保育園</v>
      </c>
      <c r="D226" t="str">
        <f>IF(B226="","",B226&amp;J226)</f>
        <v>2歳児1きたひだまり保育園</v>
      </c>
      <c r="F226" s="637">
        <v>9000253</v>
      </c>
      <c r="G226" s="637">
        <v>9000253</v>
      </c>
      <c r="I226" s="637">
        <v>15</v>
      </c>
      <c r="J226" s="637" t="s">
        <v>518</v>
      </c>
      <c r="K226" s="638">
        <v>41730</v>
      </c>
      <c r="L226" s="639" t="s">
        <v>1324</v>
      </c>
      <c r="M226" s="639" t="s">
        <v>1717</v>
      </c>
      <c r="N226" s="639" t="s">
        <v>1685</v>
      </c>
      <c r="O226" s="639" t="s">
        <v>2065</v>
      </c>
      <c r="P226" s="636">
        <v>2</v>
      </c>
      <c r="Q226" s="636">
        <v>9</v>
      </c>
      <c r="V226" s="637" t="s">
        <v>1036</v>
      </c>
    </row>
    <row r="227" spans="1:22">
      <c r="A227" s="636" t="s">
        <v>2080</v>
      </c>
      <c r="B227" s="636" t="s">
        <v>2768</v>
      </c>
      <c r="C227" t="str">
        <f>IF(A227="","",A227&amp;$J227)</f>
        <v>0歳児きたひだまり保育園</v>
      </c>
      <c r="D227" t="str">
        <f>IF(B227="","",B227&amp;J227)</f>
        <v>0歳児1きたひだまり保育園</v>
      </c>
      <c r="F227" s="637">
        <v>9000363</v>
      </c>
      <c r="G227" s="637">
        <v>9000363</v>
      </c>
      <c r="I227" s="637">
        <v>15</v>
      </c>
      <c r="J227" s="637" t="s">
        <v>518</v>
      </c>
      <c r="K227" s="638">
        <v>42461</v>
      </c>
      <c r="L227" s="639" t="s">
        <v>1324</v>
      </c>
      <c r="M227" s="639" t="s">
        <v>2070</v>
      </c>
      <c r="N227" s="639" t="s">
        <v>1685</v>
      </c>
      <c r="O227" s="639" t="s">
        <v>2065</v>
      </c>
      <c r="P227" s="636">
        <v>7</v>
      </c>
      <c r="Q227" s="636">
        <v>7</v>
      </c>
      <c r="V227" s="637" t="s">
        <v>1002</v>
      </c>
    </row>
    <row r="228" spans="1:22">
      <c r="A228" s="636" t="s">
        <v>1037</v>
      </c>
      <c r="B228" s="636" t="s">
        <v>2412</v>
      </c>
      <c r="C228" t="str">
        <f>IF(A228="","",A228&amp;$J228)</f>
        <v>フリーきたひだまり保育園</v>
      </c>
      <c r="D228" t="str">
        <f>IF(B228="","",B228&amp;J228)</f>
        <v>フリー2きたひだまり保育園</v>
      </c>
      <c r="F228" s="637">
        <v>9000362</v>
      </c>
      <c r="G228" s="637">
        <v>9000362</v>
      </c>
      <c r="I228" s="637">
        <v>15</v>
      </c>
      <c r="J228" s="637" t="s">
        <v>518</v>
      </c>
      <c r="K228" s="638">
        <v>42461</v>
      </c>
      <c r="L228" s="639" t="s">
        <v>1324</v>
      </c>
      <c r="M228" s="639" t="s">
        <v>2058</v>
      </c>
      <c r="N228" s="639" t="s">
        <v>1685</v>
      </c>
      <c r="O228" s="639" t="s">
        <v>2065</v>
      </c>
      <c r="P228" s="636">
        <v>7</v>
      </c>
      <c r="Q228" s="636">
        <v>7</v>
      </c>
      <c r="U228" s="4" t="s">
        <v>1678</v>
      </c>
      <c r="V228" s="637" t="s">
        <v>1680</v>
      </c>
    </row>
    <row r="229" spans="1:22">
      <c r="A229" s="636" t="s">
        <v>2837</v>
      </c>
      <c r="B229" s="636" t="s">
        <v>2810</v>
      </c>
      <c r="C229" t="str">
        <f>IF(A229="","",A229&amp;$J229)</f>
        <v>3歳児きたひだまり保育園</v>
      </c>
      <c r="D229" t="str">
        <f>IF(B229="","",B229&amp;J229)</f>
        <v>3歳児1きたひだまり保育園</v>
      </c>
      <c r="F229" s="637">
        <v>9000438</v>
      </c>
      <c r="G229" s="637">
        <v>9000438</v>
      </c>
      <c r="I229" s="637">
        <v>15</v>
      </c>
      <c r="J229" s="637" t="s">
        <v>518</v>
      </c>
      <c r="K229" s="638">
        <v>42826</v>
      </c>
      <c r="L229" s="639" t="s">
        <v>1324</v>
      </c>
      <c r="M229" s="639" t="s">
        <v>2072</v>
      </c>
      <c r="N229" s="639" t="s">
        <v>1685</v>
      </c>
      <c r="O229" s="639" t="s">
        <v>2065</v>
      </c>
      <c r="P229" s="636">
        <v>6</v>
      </c>
      <c r="Q229" s="636">
        <v>6</v>
      </c>
      <c r="V229" s="637" t="s">
        <v>1002</v>
      </c>
    </row>
    <row r="230" spans="1:22">
      <c r="A230" s="636" t="s">
        <v>2081</v>
      </c>
      <c r="B230" s="636" t="s">
        <v>2806</v>
      </c>
      <c r="C230" t="str">
        <f>IF(A230="","",A230&amp;$J230)</f>
        <v>2歳児きたひだまり保育園</v>
      </c>
      <c r="D230" t="str">
        <f>IF(B230="","",B230&amp;J230)</f>
        <v>2歳児2きたひだまり保育園</v>
      </c>
      <c r="F230" s="637">
        <v>9000444</v>
      </c>
      <c r="G230" s="637">
        <v>9000444</v>
      </c>
      <c r="I230" s="637">
        <v>15</v>
      </c>
      <c r="J230" s="637" t="s">
        <v>518</v>
      </c>
      <c r="K230" s="638">
        <v>42826</v>
      </c>
      <c r="L230" s="639" t="s">
        <v>1324</v>
      </c>
      <c r="M230" s="639" t="s">
        <v>2068</v>
      </c>
      <c r="N230" s="639" t="s">
        <v>1685</v>
      </c>
      <c r="O230" s="639" t="s">
        <v>2065</v>
      </c>
      <c r="P230" s="636">
        <v>5</v>
      </c>
      <c r="Q230" s="636">
        <v>6</v>
      </c>
      <c r="V230" s="637" t="s">
        <v>1002</v>
      </c>
    </row>
    <row r="231" spans="1:22">
      <c r="A231" s="636" t="s">
        <v>2080</v>
      </c>
      <c r="B231" s="636" t="s">
        <v>2769</v>
      </c>
      <c r="C231" t="str">
        <f>IF(A231="","",A231&amp;$J231)</f>
        <v>0歳児きたひだまり保育園</v>
      </c>
      <c r="D231" t="str">
        <f>IF(B231="","",B231&amp;J231)</f>
        <v>0歳児2きたひだまり保育園</v>
      </c>
      <c r="F231" s="637">
        <v>9000957</v>
      </c>
      <c r="G231" s="637">
        <v>9000957</v>
      </c>
      <c r="I231" s="637">
        <v>15</v>
      </c>
      <c r="J231" s="637" t="s">
        <v>518</v>
      </c>
      <c r="K231" s="638">
        <v>44403</v>
      </c>
      <c r="L231" s="639" t="s">
        <v>1324</v>
      </c>
      <c r="M231" s="639" t="s">
        <v>2073</v>
      </c>
      <c r="N231" s="639" t="s">
        <v>1685</v>
      </c>
      <c r="O231" s="639" t="s">
        <v>2065</v>
      </c>
      <c r="P231" s="636">
        <v>2</v>
      </c>
      <c r="Q231" s="636">
        <v>6</v>
      </c>
      <c r="V231" s="637" t="s">
        <v>1002</v>
      </c>
    </row>
    <row r="232" spans="1:22">
      <c r="A232" s="636" t="s">
        <v>2081</v>
      </c>
      <c r="B232" s="636" t="s">
        <v>2807</v>
      </c>
      <c r="C232" t="str">
        <f>IF(A232="","",A232&amp;$J232)</f>
        <v>2歳児きたひだまり保育園</v>
      </c>
      <c r="D232" t="str">
        <f>IF(B232="","",B232&amp;J232)</f>
        <v>2歳児3きたひだまり保育園</v>
      </c>
      <c r="F232" s="637">
        <v>9000686</v>
      </c>
      <c r="G232" s="637">
        <v>9000686</v>
      </c>
      <c r="I232" s="637">
        <v>15</v>
      </c>
      <c r="J232" s="637" t="s">
        <v>518</v>
      </c>
      <c r="K232" s="638">
        <v>43556</v>
      </c>
      <c r="L232" s="639" t="s">
        <v>1324</v>
      </c>
      <c r="M232" s="639" t="s">
        <v>2068</v>
      </c>
      <c r="N232" s="639" t="s">
        <v>1685</v>
      </c>
      <c r="O232" s="639" t="s">
        <v>2065</v>
      </c>
      <c r="P232" s="636">
        <v>4</v>
      </c>
      <c r="Q232" s="636">
        <v>4</v>
      </c>
      <c r="V232" s="637" t="s">
        <v>1002</v>
      </c>
    </row>
    <row r="233" spans="1:22">
      <c r="A233" s="636" t="s">
        <v>2082</v>
      </c>
      <c r="B233" s="636" t="s">
        <v>2770</v>
      </c>
      <c r="C233" t="str">
        <f>IF(A233="","",A233&amp;$J233)</f>
        <v>1歳児きたひだまり保育園</v>
      </c>
      <c r="D233" t="str">
        <f>IF(B233="","",B233&amp;J233)</f>
        <v>1歳児3きたひだまり保育園</v>
      </c>
      <c r="F233" s="637">
        <v>9000681</v>
      </c>
      <c r="G233" s="637">
        <v>9000681</v>
      </c>
      <c r="I233" s="637">
        <v>15</v>
      </c>
      <c r="J233" s="637" t="s">
        <v>518</v>
      </c>
      <c r="K233" s="638">
        <v>43556</v>
      </c>
      <c r="L233" s="639" t="s">
        <v>1324</v>
      </c>
      <c r="M233" s="639" t="s">
        <v>2074</v>
      </c>
      <c r="N233" s="639" t="s">
        <v>1685</v>
      </c>
      <c r="O233" s="639" t="s">
        <v>2065</v>
      </c>
      <c r="P233" s="636">
        <v>4</v>
      </c>
      <c r="Q233" s="636">
        <v>4</v>
      </c>
      <c r="V233" s="637" t="s">
        <v>1002</v>
      </c>
    </row>
    <row r="234" spans="1:22">
      <c r="A234" s="636" t="s">
        <v>2081</v>
      </c>
      <c r="B234" s="636" t="s">
        <v>2808</v>
      </c>
      <c r="C234" t="str">
        <f>IF(A234="","",A234&amp;$J234)</f>
        <v>2歳児きたひだまり保育園</v>
      </c>
      <c r="D234" t="str">
        <f>IF(B234="","",B234&amp;J234)</f>
        <v>2歳児4きたひだまり保育園</v>
      </c>
      <c r="F234" s="637">
        <v>9000692</v>
      </c>
      <c r="G234" s="637">
        <v>9000692</v>
      </c>
      <c r="I234" s="637">
        <v>15</v>
      </c>
      <c r="J234" s="637" t="s">
        <v>518</v>
      </c>
      <c r="K234" s="638">
        <v>43556</v>
      </c>
      <c r="L234" s="639" t="s">
        <v>1324</v>
      </c>
      <c r="M234" s="639" t="s">
        <v>1717</v>
      </c>
      <c r="N234" s="639" t="s">
        <v>1685</v>
      </c>
      <c r="O234" s="639" t="s">
        <v>2065</v>
      </c>
      <c r="P234" s="636">
        <v>4</v>
      </c>
      <c r="Q234" s="636">
        <v>4</v>
      </c>
      <c r="V234" s="637" t="s">
        <v>1002</v>
      </c>
    </row>
    <row r="235" spans="1:22">
      <c r="A235" s="636" t="s">
        <v>2082</v>
      </c>
      <c r="B235" s="636" t="s">
        <v>2771</v>
      </c>
      <c r="C235" t="str">
        <f>IF(A235="","",A235&amp;$J235)</f>
        <v>1歳児きたひだまり保育園</v>
      </c>
      <c r="D235" t="str">
        <f>IF(B235="","",B235&amp;J235)</f>
        <v>1歳児4きたひだまり保育園</v>
      </c>
      <c r="F235" s="637">
        <v>9000803</v>
      </c>
      <c r="G235" s="637">
        <v>9000803</v>
      </c>
      <c r="I235" s="637">
        <v>15</v>
      </c>
      <c r="J235" s="637" t="s">
        <v>518</v>
      </c>
      <c r="K235" s="638">
        <v>43922</v>
      </c>
      <c r="L235" s="639" t="s">
        <v>1324</v>
      </c>
      <c r="M235" s="639" t="s">
        <v>2074</v>
      </c>
      <c r="N235" s="639" t="s">
        <v>1685</v>
      </c>
      <c r="O235" s="639" t="s">
        <v>2065</v>
      </c>
      <c r="P235" s="636">
        <v>3</v>
      </c>
      <c r="Q235" s="636">
        <v>3.1</v>
      </c>
      <c r="V235" s="637" t="s">
        <v>1002</v>
      </c>
    </row>
    <row r="236" spans="1:22">
      <c r="A236" s="636" t="s">
        <v>2081</v>
      </c>
      <c r="B236" s="636" t="s">
        <v>2809</v>
      </c>
      <c r="C236" t="str">
        <f>IF(A236="","",A236&amp;$J236)</f>
        <v>2歳児きたひだまり保育園</v>
      </c>
      <c r="D236" t="str">
        <f>IF(B236="","",B236&amp;J236)</f>
        <v>2歳児5きたひだまり保育園</v>
      </c>
      <c r="F236" s="637">
        <v>9000804</v>
      </c>
      <c r="G236" s="637">
        <v>9000804</v>
      </c>
      <c r="I236" s="637">
        <v>15</v>
      </c>
      <c r="J236" s="637" t="s">
        <v>518</v>
      </c>
      <c r="K236" s="638">
        <v>43922</v>
      </c>
      <c r="L236" s="639" t="s">
        <v>1324</v>
      </c>
      <c r="M236" s="639" t="s">
        <v>1717</v>
      </c>
      <c r="N236" s="639" t="s">
        <v>1685</v>
      </c>
      <c r="O236" s="639" t="s">
        <v>2065</v>
      </c>
      <c r="P236" s="636">
        <v>3</v>
      </c>
      <c r="Q236" s="636">
        <v>3.1</v>
      </c>
      <c r="V236" s="637" t="s">
        <v>1002</v>
      </c>
    </row>
    <row r="237" spans="1:22">
      <c r="C237" t="str">
        <f>IF(A237="","",A237&amp;$J237)</f>
        <v/>
      </c>
      <c r="D237" t="str">
        <f>IF(B237="","",B237&amp;J237)</f>
        <v/>
      </c>
      <c r="F237" s="637">
        <v>9000460</v>
      </c>
      <c r="G237" s="637">
        <v>9000460</v>
      </c>
      <c r="I237" s="637">
        <v>15</v>
      </c>
      <c r="J237" s="637" t="s">
        <v>518</v>
      </c>
      <c r="K237" s="638">
        <v>42826</v>
      </c>
      <c r="L237" s="639" t="s">
        <v>2058</v>
      </c>
      <c r="M237" s="639" t="s">
        <v>2058</v>
      </c>
      <c r="O237" s="639" t="s">
        <v>2058</v>
      </c>
      <c r="P237" s="636">
        <v>1</v>
      </c>
      <c r="Q237" s="636">
        <v>1</v>
      </c>
      <c r="T237" s="6">
        <v>34</v>
      </c>
      <c r="V237" s="637" t="s">
        <v>1002</v>
      </c>
    </row>
    <row r="238" spans="1:22">
      <c r="C238" t="str">
        <f>IF(A238="","",A238&amp;$J238)</f>
        <v/>
      </c>
      <c r="D238" t="str">
        <f>IF(B238="","",B238&amp;J238)</f>
        <v/>
      </c>
      <c r="F238" s="637">
        <v>9000462</v>
      </c>
      <c r="G238" s="637">
        <v>9000462</v>
      </c>
      <c r="I238" s="637">
        <v>15</v>
      </c>
      <c r="J238" s="637" t="s">
        <v>518</v>
      </c>
      <c r="K238" s="638">
        <v>42826</v>
      </c>
      <c r="L238" s="639" t="s">
        <v>2058</v>
      </c>
      <c r="M238" s="639" t="s">
        <v>2058</v>
      </c>
      <c r="O238" s="639" t="s">
        <v>2058</v>
      </c>
      <c r="P238" s="636">
        <v>1</v>
      </c>
      <c r="Q238" s="636">
        <v>1</v>
      </c>
      <c r="T238" s="6">
        <v>35</v>
      </c>
      <c r="V238" s="637" t="s">
        <v>1002</v>
      </c>
    </row>
    <row r="239" spans="1:22">
      <c r="C239" t="str">
        <f>IF(A239="","",A239&amp;$J239)</f>
        <v/>
      </c>
      <c r="D239" t="str">
        <f>IF(B239="","",B239&amp;J239)</f>
        <v/>
      </c>
      <c r="F239" s="637">
        <v>9000384</v>
      </c>
      <c r="G239" s="637">
        <v>9000384</v>
      </c>
      <c r="I239" s="637">
        <v>15</v>
      </c>
      <c r="J239" s="637" t="s">
        <v>518</v>
      </c>
      <c r="K239" s="638">
        <v>42461</v>
      </c>
      <c r="L239" s="639" t="s">
        <v>2056</v>
      </c>
      <c r="M239" s="639" t="s">
        <v>2131</v>
      </c>
      <c r="O239" s="639" t="s">
        <v>2076</v>
      </c>
      <c r="T239" s="6">
        <v>12</v>
      </c>
      <c r="V239" s="637" t="s">
        <v>1002</v>
      </c>
    </row>
    <row r="240" spans="1:22">
      <c r="C240" t="str">
        <f>IF(A240="","",A240&amp;$J240)</f>
        <v/>
      </c>
      <c r="D240" t="str">
        <f>IF(B240="","",B240&amp;J240)</f>
        <v/>
      </c>
      <c r="F240" s="637">
        <v>9000894</v>
      </c>
      <c r="G240" s="637">
        <v>9000894</v>
      </c>
      <c r="I240" s="637">
        <v>15</v>
      </c>
      <c r="J240" s="637" t="s">
        <v>518</v>
      </c>
      <c r="K240" s="638">
        <v>44123</v>
      </c>
      <c r="L240" s="639" t="s">
        <v>2056</v>
      </c>
      <c r="M240" s="639" t="s">
        <v>2056</v>
      </c>
      <c r="O240" s="639" t="s">
        <v>2076</v>
      </c>
      <c r="T240" s="6">
        <v>15</v>
      </c>
      <c r="V240" s="637" t="s">
        <v>1002</v>
      </c>
    </row>
    <row r="241" spans="1:22">
      <c r="C241" t="str">
        <f>IF(A241="","",A241&amp;$J241)</f>
        <v/>
      </c>
      <c r="D241" t="str">
        <f>IF(B241="","",B241&amp;J241)</f>
        <v/>
      </c>
      <c r="F241" s="637">
        <v>9000902</v>
      </c>
      <c r="G241" s="637">
        <v>9000902</v>
      </c>
      <c r="I241" s="637">
        <v>15</v>
      </c>
      <c r="J241" s="637" t="s">
        <v>518</v>
      </c>
      <c r="K241" s="638">
        <v>44166</v>
      </c>
      <c r="L241" s="639" t="s">
        <v>1685</v>
      </c>
      <c r="M241" s="639" t="s">
        <v>2078</v>
      </c>
      <c r="N241" s="639" t="s">
        <v>1685</v>
      </c>
      <c r="O241" s="639" t="s">
        <v>2076</v>
      </c>
      <c r="T241" s="6">
        <v>13.5</v>
      </c>
      <c r="V241" s="637" t="s">
        <v>1002</v>
      </c>
    </row>
    <row r="242" spans="1:22">
      <c r="C242" t="str">
        <f>IF(A242="","",A242&amp;$J242)</f>
        <v/>
      </c>
      <c r="D242" t="str">
        <f>IF(B242="","",B242&amp;J242)</f>
        <v/>
      </c>
      <c r="F242" s="637">
        <v>9000927</v>
      </c>
      <c r="G242" s="637">
        <v>9000927</v>
      </c>
      <c r="I242" s="637">
        <v>15</v>
      </c>
      <c r="J242" s="637" t="s">
        <v>518</v>
      </c>
      <c r="K242" s="638">
        <v>44287</v>
      </c>
      <c r="L242" s="639" t="s">
        <v>2058</v>
      </c>
      <c r="M242" s="639" t="s">
        <v>2058</v>
      </c>
      <c r="O242" s="639" t="s">
        <v>2058</v>
      </c>
      <c r="P242" s="636">
        <v>1</v>
      </c>
      <c r="Q242" s="636">
        <v>1</v>
      </c>
      <c r="T242" s="6">
        <v>36</v>
      </c>
      <c r="V242" s="637" t="s">
        <v>1002</v>
      </c>
    </row>
    <row r="243" spans="1:22">
      <c r="C243" t="str">
        <f>IF(A243="","",A243&amp;$J243)</f>
        <v/>
      </c>
      <c r="D243" t="str">
        <f>IF(B243="","",B243&amp;J243)</f>
        <v/>
      </c>
      <c r="F243" s="637">
        <v>9000945</v>
      </c>
      <c r="G243" s="637">
        <v>9000945</v>
      </c>
      <c r="I243" s="637">
        <v>15</v>
      </c>
      <c r="J243" s="637" t="s">
        <v>518</v>
      </c>
      <c r="K243" s="638">
        <v>44348</v>
      </c>
      <c r="L243" s="639" t="s">
        <v>1685</v>
      </c>
      <c r="M243" s="639" t="s">
        <v>2078</v>
      </c>
      <c r="N243" s="639" t="s">
        <v>1685</v>
      </c>
      <c r="O243" s="639" t="s">
        <v>2076</v>
      </c>
      <c r="T243" s="6">
        <v>20</v>
      </c>
      <c r="V243" s="637" t="s">
        <v>1002</v>
      </c>
    </row>
    <row r="244" spans="1:22">
      <c r="C244" t="str">
        <f>IF(A244="","",A244&amp;$J244)</f>
        <v/>
      </c>
      <c r="D244" t="str">
        <f>IF(B244="","",B244&amp;J244)</f>
        <v/>
      </c>
      <c r="F244" s="637">
        <v>9000968</v>
      </c>
      <c r="G244" s="637">
        <v>9000968</v>
      </c>
      <c r="I244" s="637">
        <v>15</v>
      </c>
      <c r="J244" s="637" t="s">
        <v>518</v>
      </c>
      <c r="K244" s="638">
        <v>44440</v>
      </c>
      <c r="L244" s="639" t="s">
        <v>1685</v>
      </c>
      <c r="M244" s="639" t="s">
        <v>2078</v>
      </c>
      <c r="N244" s="639" t="s">
        <v>1685</v>
      </c>
      <c r="O244" s="639" t="s">
        <v>2076</v>
      </c>
      <c r="T244" s="6">
        <v>32</v>
      </c>
      <c r="V244" s="637" t="s">
        <v>1002</v>
      </c>
    </row>
    <row r="245" spans="1:22">
      <c r="A245" s="636" t="s">
        <v>2856</v>
      </c>
      <c r="B245" s="636" t="s">
        <v>2857</v>
      </c>
      <c r="C245" t="str">
        <f>IF(A245="","",A245&amp;$J245)</f>
        <v>主任保育士宮前おおぞら保育園</v>
      </c>
      <c r="D245" t="str">
        <f>IF(B245="","",B245&amp;J245)</f>
        <v>主任保育士2宮前おおぞら保育園</v>
      </c>
      <c r="F245" s="637">
        <v>9000128</v>
      </c>
      <c r="G245" s="637">
        <v>9000128</v>
      </c>
      <c r="I245" s="637">
        <v>16</v>
      </c>
      <c r="J245" s="637" t="s">
        <v>2855</v>
      </c>
      <c r="K245" s="638">
        <v>41000</v>
      </c>
      <c r="L245" s="639" t="s">
        <v>1310</v>
      </c>
      <c r="M245" s="639" t="s">
        <v>2058</v>
      </c>
      <c r="O245" s="639" t="s">
        <v>2065</v>
      </c>
      <c r="P245" s="636">
        <v>2</v>
      </c>
      <c r="V245" s="637" t="s">
        <v>986</v>
      </c>
    </row>
    <row r="246" spans="1:22">
      <c r="A246" s="636" t="s">
        <v>2840</v>
      </c>
      <c r="B246" s="636" t="s">
        <v>2840</v>
      </c>
      <c r="C246" t="str">
        <f>IF(A246="","",A246&amp;$J246)</f>
        <v>施設長宮前おおぞら保育園</v>
      </c>
      <c r="D246" t="str">
        <f>IF(B246="","",B246&amp;J246)</f>
        <v>施設長宮前おおぞら保育園</v>
      </c>
      <c r="F246" s="637">
        <v>9000042</v>
      </c>
      <c r="G246" s="637">
        <v>9000042</v>
      </c>
      <c r="I246" s="637">
        <v>16</v>
      </c>
      <c r="J246" s="637" t="s">
        <v>581</v>
      </c>
      <c r="K246" s="638">
        <v>31503</v>
      </c>
      <c r="L246" s="639" t="s">
        <v>1373</v>
      </c>
      <c r="M246" s="639" t="s">
        <v>2058</v>
      </c>
      <c r="O246" s="639" t="s">
        <v>2065</v>
      </c>
      <c r="P246" s="636">
        <v>4</v>
      </c>
      <c r="Q246" s="636">
        <v>37</v>
      </c>
      <c r="V246" s="637" t="s">
        <v>1002</v>
      </c>
    </row>
    <row r="247" spans="1:22">
      <c r="A247" s="636" t="s">
        <v>2839</v>
      </c>
      <c r="B247" s="636" t="s">
        <v>2841</v>
      </c>
      <c r="C247" t="str">
        <f>IF(A247="","",A247&amp;$J247)</f>
        <v>副施設長宮前おおぞら保育園</v>
      </c>
      <c r="D247" t="str">
        <f>IF(B247="","",B247&amp;J247)</f>
        <v>副施設長1宮前おおぞら保育園</v>
      </c>
      <c r="F247" s="637">
        <v>9000089</v>
      </c>
      <c r="G247" s="637">
        <v>9000089</v>
      </c>
      <c r="I247" s="637">
        <v>16</v>
      </c>
      <c r="J247" s="637" t="s">
        <v>581</v>
      </c>
      <c r="K247" s="638">
        <v>35886</v>
      </c>
      <c r="L247" s="639" t="s">
        <v>1730</v>
      </c>
      <c r="M247" s="639" t="s">
        <v>2058</v>
      </c>
      <c r="O247" s="639" t="s">
        <v>2065</v>
      </c>
      <c r="P247" s="636">
        <v>4</v>
      </c>
      <c r="Q247" s="636">
        <v>23</v>
      </c>
      <c r="V247" s="637" t="s">
        <v>1002</v>
      </c>
    </row>
    <row r="248" spans="1:22">
      <c r="A248" s="636" t="s">
        <v>993</v>
      </c>
      <c r="B248" s="636" t="s">
        <v>2762</v>
      </c>
      <c r="C248" t="str">
        <f>IF(A248="","",A248&amp;$J248)</f>
        <v>看護師宮前おおぞら保育園</v>
      </c>
      <c r="D248" t="str">
        <f>IF(B248="","",B248&amp;J248)</f>
        <v>看護師1宮前おおぞら保育園</v>
      </c>
      <c r="F248" s="637">
        <v>9000956</v>
      </c>
      <c r="G248" s="637">
        <v>9000956</v>
      </c>
      <c r="I248" s="637">
        <v>16</v>
      </c>
      <c r="J248" s="637" t="s">
        <v>581</v>
      </c>
      <c r="K248" s="638">
        <v>44378</v>
      </c>
      <c r="L248" s="639" t="s">
        <v>1634</v>
      </c>
      <c r="M248" s="639" t="s">
        <v>2058</v>
      </c>
      <c r="N248" s="639" t="s">
        <v>993</v>
      </c>
      <c r="O248" s="639" t="s">
        <v>2065</v>
      </c>
      <c r="P248" s="636">
        <v>2</v>
      </c>
      <c r="Q248" s="636">
        <v>4</v>
      </c>
      <c r="V248" s="637" t="s">
        <v>1002</v>
      </c>
    </row>
    <row r="249" spans="1:22">
      <c r="C249" t="str">
        <f>IF(A249="","",A249&amp;$J249)</f>
        <v/>
      </c>
      <c r="D249" t="str">
        <f>IF(B249="","",B249&amp;J249)</f>
        <v/>
      </c>
      <c r="F249" s="637">
        <v>9000416</v>
      </c>
      <c r="G249" s="637">
        <v>9000416</v>
      </c>
      <c r="I249" s="637">
        <v>16</v>
      </c>
      <c r="J249" s="637" t="s">
        <v>581</v>
      </c>
      <c r="K249" s="638">
        <v>42684</v>
      </c>
      <c r="L249" s="639" t="s">
        <v>2063</v>
      </c>
      <c r="M249" s="639" t="s">
        <v>2132</v>
      </c>
      <c r="N249" s="639" t="s">
        <v>993</v>
      </c>
      <c r="O249" s="639" t="s">
        <v>2076</v>
      </c>
      <c r="P249" s="636">
        <v>6</v>
      </c>
      <c r="Q249" s="636">
        <v>12</v>
      </c>
      <c r="V249" s="637" t="s">
        <v>1002</v>
      </c>
    </row>
    <row r="250" spans="1:22">
      <c r="A250" s="636" t="s">
        <v>2288</v>
      </c>
      <c r="B250" s="636" t="s">
        <v>2288</v>
      </c>
      <c r="C250" t="str">
        <f>IF(A250="","",A250&amp;$J250)</f>
        <v>調理員指導職宮前おおぞら保育園</v>
      </c>
      <c r="D250" t="str">
        <f>IF(B250="","",B250&amp;J250)</f>
        <v>調理員指導職宮前おおぞら保育園</v>
      </c>
      <c r="F250" s="637">
        <v>9000708</v>
      </c>
      <c r="G250" s="637">
        <v>9000708</v>
      </c>
      <c r="I250" s="637">
        <v>16</v>
      </c>
      <c r="J250" s="637" t="s">
        <v>581</v>
      </c>
      <c r="K250" s="638">
        <v>43556</v>
      </c>
      <c r="L250" s="639" t="s">
        <v>1378</v>
      </c>
      <c r="M250" s="639" t="s">
        <v>2058</v>
      </c>
      <c r="N250" s="639" t="s">
        <v>1688</v>
      </c>
      <c r="O250" s="639" t="s">
        <v>2065</v>
      </c>
      <c r="P250" s="636">
        <v>4</v>
      </c>
      <c r="Q250" s="636">
        <v>22</v>
      </c>
      <c r="V250" s="637" t="s">
        <v>1002</v>
      </c>
    </row>
    <row r="251" spans="1:22">
      <c r="A251" s="636" t="s">
        <v>1688</v>
      </c>
      <c r="B251" s="636" t="s">
        <v>2790</v>
      </c>
      <c r="C251" t="str">
        <f>IF(A251="","",A251&amp;$J251)</f>
        <v>調理員宮前おおぞら保育園</v>
      </c>
      <c r="D251" t="str">
        <f>IF(B251="","",B251&amp;J251)</f>
        <v>調理員1宮前おおぞら保育園</v>
      </c>
      <c r="F251" s="637">
        <v>9000267</v>
      </c>
      <c r="G251" s="637">
        <v>9000267</v>
      </c>
      <c r="I251" s="637">
        <v>16</v>
      </c>
      <c r="J251" s="637" t="s">
        <v>581</v>
      </c>
      <c r="K251" s="638">
        <v>41730</v>
      </c>
      <c r="L251" s="639" t="s">
        <v>2055</v>
      </c>
      <c r="M251" s="639" t="s">
        <v>2058</v>
      </c>
      <c r="N251" s="639" t="s">
        <v>1688</v>
      </c>
      <c r="O251" s="639" t="s">
        <v>2065</v>
      </c>
      <c r="P251" s="636">
        <v>4</v>
      </c>
      <c r="Q251" s="636">
        <v>9</v>
      </c>
      <c r="V251" s="637" t="s">
        <v>1002</v>
      </c>
    </row>
    <row r="252" spans="1:22">
      <c r="A252" s="636" t="s">
        <v>1688</v>
      </c>
      <c r="B252" s="636" t="s">
        <v>2791</v>
      </c>
      <c r="C252" t="str">
        <f>IF(A252="","",A252&amp;$J252)</f>
        <v>調理員宮前おおぞら保育園</v>
      </c>
      <c r="D252" t="str">
        <f>IF(B252="","",B252&amp;J252)</f>
        <v>調理員2宮前おおぞら保育園</v>
      </c>
      <c r="F252" s="637">
        <v>9000469</v>
      </c>
      <c r="G252" s="637">
        <v>9000469</v>
      </c>
      <c r="I252" s="637">
        <v>16</v>
      </c>
      <c r="J252" s="637" t="s">
        <v>581</v>
      </c>
      <c r="K252" s="638">
        <v>42826</v>
      </c>
      <c r="L252" s="639" t="s">
        <v>2055</v>
      </c>
      <c r="M252" s="639" t="s">
        <v>2058</v>
      </c>
      <c r="N252" s="639" t="s">
        <v>1688</v>
      </c>
      <c r="O252" s="639" t="s">
        <v>2065</v>
      </c>
      <c r="P252" s="636">
        <v>6</v>
      </c>
      <c r="Q252" s="636">
        <v>6</v>
      </c>
      <c r="V252" s="637" t="s">
        <v>1002</v>
      </c>
    </row>
    <row r="253" spans="1:22">
      <c r="A253" s="636" t="s">
        <v>1688</v>
      </c>
      <c r="B253" s="636" t="s">
        <v>2792</v>
      </c>
      <c r="C253" t="str">
        <f>IF(A253="","",A253&amp;$J253)</f>
        <v>調理員宮前おおぞら保育園</v>
      </c>
      <c r="D253" t="str">
        <f>IF(B253="","",B253&amp;J253)</f>
        <v>調理員3宮前おおぞら保育園</v>
      </c>
      <c r="F253" s="637">
        <v>9000707</v>
      </c>
      <c r="G253" s="637">
        <v>9000707</v>
      </c>
      <c r="I253" s="637">
        <v>16</v>
      </c>
      <c r="J253" s="637" t="s">
        <v>581</v>
      </c>
      <c r="K253" s="638">
        <v>43556</v>
      </c>
      <c r="L253" s="639" t="s">
        <v>2055</v>
      </c>
      <c r="M253" s="639" t="s">
        <v>2058</v>
      </c>
      <c r="N253" s="639" t="s">
        <v>1688</v>
      </c>
      <c r="O253" s="639" t="s">
        <v>2065</v>
      </c>
      <c r="P253" s="636">
        <v>4</v>
      </c>
      <c r="Q253" s="636">
        <v>4</v>
      </c>
      <c r="V253" s="637" t="s">
        <v>1002</v>
      </c>
    </row>
    <row r="254" spans="1:22">
      <c r="A254" s="636" t="s">
        <v>1688</v>
      </c>
      <c r="B254" s="636" t="s">
        <v>2793</v>
      </c>
      <c r="C254" t="str">
        <f>IF(A254="","",A254&amp;$J254)</f>
        <v>調理員宮前おおぞら保育園</v>
      </c>
      <c r="D254" t="str">
        <f>IF(B254="","",B254&amp;J254)</f>
        <v>調理員4宮前おおぞら保育園</v>
      </c>
      <c r="F254" s="637">
        <v>9000767</v>
      </c>
      <c r="G254" s="637">
        <v>9000767</v>
      </c>
      <c r="I254" s="637">
        <v>16</v>
      </c>
      <c r="J254" s="637" t="s">
        <v>581</v>
      </c>
      <c r="K254" s="638">
        <v>43800</v>
      </c>
      <c r="L254" s="639" t="s">
        <v>1425</v>
      </c>
      <c r="M254" s="639" t="s">
        <v>2058</v>
      </c>
      <c r="N254" s="639" t="s">
        <v>1688</v>
      </c>
      <c r="O254" s="639" t="s">
        <v>2065</v>
      </c>
      <c r="P254" s="636">
        <v>3.1</v>
      </c>
      <c r="Q254" s="636">
        <v>4</v>
      </c>
      <c r="V254" s="637" t="s">
        <v>986</v>
      </c>
    </row>
    <row r="255" spans="1:22">
      <c r="A255" s="636" t="s">
        <v>2758</v>
      </c>
      <c r="B255" s="636" t="s">
        <v>2360</v>
      </c>
      <c r="C255" t="str">
        <f>IF(A255="","",A255&amp;$J255)</f>
        <v>主任保育士宮前おおぞら保育園</v>
      </c>
      <c r="D255" t="str">
        <f>IF(B255="","",B255&amp;J255)</f>
        <v>主任保育士1宮前おおぞら保育園</v>
      </c>
      <c r="F255" s="637">
        <v>9000001</v>
      </c>
      <c r="G255" s="637">
        <v>9000001</v>
      </c>
      <c r="I255" s="637">
        <v>16</v>
      </c>
      <c r="J255" s="637" t="s">
        <v>581</v>
      </c>
      <c r="K255" s="638">
        <v>31138</v>
      </c>
      <c r="L255" s="639" t="s">
        <v>1310</v>
      </c>
      <c r="M255" s="639" t="s">
        <v>2058</v>
      </c>
      <c r="N255" s="639" t="s">
        <v>1689</v>
      </c>
      <c r="O255" s="639" t="s">
        <v>2065</v>
      </c>
      <c r="P255" s="636">
        <v>2</v>
      </c>
      <c r="V255" s="637" t="s">
        <v>1002</v>
      </c>
    </row>
    <row r="256" spans="1:22">
      <c r="A256" s="636" t="s">
        <v>2759</v>
      </c>
      <c r="B256" s="636" t="s">
        <v>2766</v>
      </c>
      <c r="C256" t="str">
        <f>IF(A256="","",A256&amp;$J256)</f>
        <v>副主任保育士宮前おおぞら保育園</v>
      </c>
      <c r="D256" t="str">
        <f>IF(B256="","",B256&amp;J256)</f>
        <v>副主任保育士1宮前おおぞら保育園</v>
      </c>
      <c r="F256" s="637">
        <v>9000185</v>
      </c>
      <c r="G256" s="637">
        <v>9000185</v>
      </c>
      <c r="I256" s="637">
        <v>16</v>
      </c>
      <c r="J256" s="637" t="s">
        <v>581</v>
      </c>
      <c r="K256" s="638">
        <v>41365</v>
      </c>
      <c r="L256" s="639" t="s">
        <v>1378</v>
      </c>
      <c r="M256" s="639" t="s">
        <v>1379</v>
      </c>
      <c r="N256" s="639" t="s">
        <v>1685</v>
      </c>
      <c r="O256" s="639" t="s">
        <v>2065</v>
      </c>
      <c r="P256" s="636">
        <v>2</v>
      </c>
      <c r="Q256" s="636">
        <v>13</v>
      </c>
      <c r="V256" s="637" t="s">
        <v>1002</v>
      </c>
    </row>
    <row r="257" spans="1:22">
      <c r="A257" s="636" t="s">
        <v>2759</v>
      </c>
      <c r="B257" s="636" t="s">
        <v>2767</v>
      </c>
      <c r="C257" t="str">
        <f>IF(A257="","",A257&amp;$J257)</f>
        <v>副主任保育士宮前おおぞら保育園</v>
      </c>
      <c r="D257" t="str">
        <f>IF(B257="","",B257&amp;J257)</f>
        <v>副主任保育士2宮前おおぞら保育園</v>
      </c>
      <c r="F257" s="637">
        <v>9000473</v>
      </c>
      <c r="G257" s="637">
        <v>9000473</v>
      </c>
      <c r="I257" s="637">
        <v>16</v>
      </c>
      <c r="J257" s="637" t="s">
        <v>581</v>
      </c>
      <c r="K257" s="638">
        <v>42826</v>
      </c>
      <c r="L257" s="639" t="s">
        <v>1378</v>
      </c>
      <c r="M257" s="639" t="s">
        <v>1380</v>
      </c>
      <c r="N257" s="639" t="s">
        <v>1685</v>
      </c>
      <c r="O257" s="639" t="s">
        <v>2065</v>
      </c>
      <c r="P257" s="636">
        <v>6</v>
      </c>
      <c r="Q257" s="636">
        <v>22</v>
      </c>
      <c r="V257" s="637" t="s">
        <v>1002</v>
      </c>
    </row>
    <row r="258" spans="1:22">
      <c r="A258" s="636" t="s">
        <v>2759</v>
      </c>
      <c r="B258" s="636" t="s">
        <v>2375</v>
      </c>
      <c r="C258" t="str">
        <f>IF(A258="","",A258&amp;$J258)</f>
        <v>副主任保育士宮前おおぞら保育園</v>
      </c>
      <c r="D258" t="str">
        <f>IF(B258="","",B258&amp;J258)</f>
        <v>副主任保育士3宮前おおぞら保育園</v>
      </c>
      <c r="F258" s="637">
        <v>9000189</v>
      </c>
      <c r="G258" s="637">
        <v>9000189</v>
      </c>
      <c r="I258" s="637">
        <v>16</v>
      </c>
      <c r="J258" s="637" t="s">
        <v>581</v>
      </c>
      <c r="K258" s="638">
        <v>41365</v>
      </c>
      <c r="L258" s="639" t="s">
        <v>1378</v>
      </c>
      <c r="M258" s="639" t="s">
        <v>2058</v>
      </c>
      <c r="N258" s="639" t="s">
        <v>1685</v>
      </c>
      <c r="O258" s="639" t="s">
        <v>2065</v>
      </c>
      <c r="P258" s="636">
        <v>6</v>
      </c>
      <c r="Q258" s="636">
        <v>15</v>
      </c>
      <c r="V258" s="637" t="s">
        <v>1002</v>
      </c>
    </row>
    <row r="259" spans="1:22">
      <c r="A259" s="636" t="s">
        <v>2759</v>
      </c>
      <c r="B259" s="636" t="s">
        <v>2386</v>
      </c>
      <c r="C259" t="str">
        <f>IF(A259="","",A259&amp;$J259)</f>
        <v>副主任保育士宮前おおぞら保育園</v>
      </c>
      <c r="D259" t="str">
        <f>IF(B259="","",B259&amp;J259)</f>
        <v>副主任保育士4宮前おおぞら保育園</v>
      </c>
      <c r="F259" s="637">
        <v>9000238</v>
      </c>
      <c r="G259" s="637">
        <v>9000238</v>
      </c>
      <c r="I259" s="637">
        <v>16</v>
      </c>
      <c r="J259" s="637" t="s">
        <v>581</v>
      </c>
      <c r="K259" s="638">
        <v>41730</v>
      </c>
      <c r="L259" s="639" t="s">
        <v>1378</v>
      </c>
      <c r="M259" s="639" t="s">
        <v>1379</v>
      </c>
      <c r="N259" s="639" t="s">
        <v>1685</v>
      </c>
      <c r="O259" s="639" t="s">
        <v>2065</v>
      </c>
      <c r="P259" s="636">
        <v>3</v>
      </c>
      <c r="Q259" s="636">
        <v>8</v>
      </c>
      <c r="V259" s="637" t="s">
        <v>1002</v>
      </c>
    </row>
    <row r="260" spans="1:22">
      <c r="A260" s="636" t="s">
        <v>2837</v>
      </c>
      <c r="B260" s="636" t="s">
        <v>2810</v>
      </c>
      <c r="C260" t="str">
        <f>IF(A260="","",A260&amp;$J260)</f>
        <v>3歳児宮前おおぞら保育園</v>
      </c>
      <c r="D260" t="str">
        <f>IF(B260="","",B260&amp;J260)</f>
        <v>3歳児1宮前おおぞら保育園</v>
      </c>
      <c r="F260" s="637">
        <v>9000187</v>
      </c>
      <c r="G260" s="637">
        <v>9000187</v>
      </c>
      <c r="I260" s="637">
        <v>16</v>
      </c>
      <c r="J260" s="637" t="s">
        <v>581</v>
      </c>
      <c r="K260" s="638">
        <v>41365</v>
      </c>
      <c r="L260" s="639" t="s">
        <v>1324</v>
      </c>
      <c r="M260" s="639" t="s">
        <v>2133</v>
      </c>
      <c r="N260" s="639" t="s">
        <v>1685</v>
      </c>
      <c r="O260" s="639" t="s">
        <v>2065</v>
      </c>
      <c r="P260" s="636">
        <v>4</v>
      </c>
      <c r="Q260" s="636">
        <v>23</v>
      </c>
      <c r="V260" s="637" t="s">
        <v>1002</v>
      </c>
    </row>
    <row r="261" spans="1:22">
      <c r="A261" s="636" t="s">
        <v>2080</v>
      </c>
      <c r="B261" s="636" t="s">
        <v>2768</v>
      </c>
      <c r="C261" t="str">
        <f>IF(A261="","",A261&amp;$J261)</f>
        <v>0歳児宮前おおぞら保育園</v>
      </c>
      <c r="D261" t="str">
        <f>IF(B261="","",B261&amp;J261)</f>
        <v>0歳児1宮前おおぞら保育園</v>
      </c>
      <c r="F261" s="637">
        <v>9000196</v>
      </c>
      <c r="G261" s="637">
        <v>9000196</v>
      </c>
      <c r="I261" s="637">
        <v>16</v>
      </c>
      <c r="J261" s="637" t="s">
        <v>581</v>
      </c>
      <c r="K261" s="638">
        <v>41365</v>
      </c>
      <c r="L261" s="639" t="s">
        <v>1324</v>
      </c>
      <c r="M261" s="639" t="s">
        <v>2134</v>
      </c>
      <c r="N261" s="639" t="s">
        <v>1685</v>
      </c>
      <c r="O261" s="639" t="s">
        <v>2065</v>
      </c>
      <c r="P261" s="636">
        <v>6</v>
      </c>
      <c r="Q261" s="636">
        <v>10</v>
      </c>
      <c r="V261" s="637" t="s">
        <v>1002</v>
      </c>
    </row>
    <row r="262" spans="1:22">
      <c r="A262" s="636" t="s">
        <v>2080</v>
      </c>
      <c r="B262" s="636" t="s">
        <v>2769</v>
      </c>
      <c r="C262" t="str">
        <f>IF(A262="","",A262&amp;$J262)</f>
        <v>0歳児宮前おおぞら保育園</v>
      </c>
      <c r="D262" t="str">
        <f>IF(B262="","",B262&amp;J262)</f>
        <v>0歳児2宮前おおぞら保育園</v>
      </c>
      <c r="F262" s="637">
        <v>9000802</v>
      </c>
      <c r="G262" s="637">
        <v>9000802</v>
      </c>
      <c r="I262" s="637">
        <v>16</v>
      </c>
      <c r="J262" s="637" t="s">
        <v>581</v>
      </c>
      <c r="K262" s="638">
        <v>43922</v>
      </c>
      <c r="L262" s="639" t="s">
        <v>1324</v>
      </c>
      <c r="M262" s="639" t="s">
        <v>2092</v>
      </c>
      <c r="N262" s="639" t="s">
        <v>1685</v>
      </c>
      <c r="O262" s="639" t="s">
        <v>2065</v>
      </c>
      <c r="P262" s="636">
        <v>2</v>
      </c>
      <c r="Q262" s="636">
        <v>10</v>
      </c>
      <c r="V262" s="637" t="s">
        <v>1002</v>
      </c>
    </row>
    <row r="263" spans="1:22">
      <c r="A263" s="636" t="s">
        <v>2836</v>
      </c>
      <c r="B263" s="636" t="s">
        <v>2812</v>
      </c>
      <c r="C263" t="str">
        <f>IF(A263="","",A263&amp;$J263)</f>
        <v>4歳児宮前おおぞら保育園</v>
      </c>
      <c r="D263" t="str">
        <f>IF(B263="","",B263&amp;J263)</f>
        <v>4歳児1宮前おおぞら保育園</v>
      </c>
      <c r="F263" s="637">
        <v>9000197</v>
      </c>
      <c r="G263" s="637">
        <v>9000197</v>
      </c>
      <c r="I263" s="637">
        <v>16</v>
      </c>
      <c r="J263" s="637" t="s">
        <v>581</v>
      </c>
      <c r="K263" s="638">
        <v>41365</v>
      </c>
      <c r="L263" s="639" t="s">
        <v>1324</v>
      </c>
      <c r="M263" s="639" t="s">
        <v>2135</v>
      </c>
      <c r="N263" s="639" t="s">
        <v>1685</v>
      </c>
      <c r="O263" s="639" t="s">
        <v>2065</v>
      </c>
      <c r="P263" s="636">
        <v>6</v>
      </c>
      <c r="Q263" s="636">
        <v>10</v>
      </c>
      <c r="V263" s="637" t="s">
        <v>1036</v>
      </c>
    </row>
    <row r="264" spans="1:22">
      <c r="A264" s="636" t="s">
        <v>2835</v>
      </c>
      <c r="B264" s="636" t="s">
        <v>2815</v>
      </c>
      <c r="C264" t="str">
        <f>IF(A264="","",A264&amp;$J264)</f>
        <v>5歳児宮前おおぞら保育園</v>
      </c>
      <c r="D264" t="str">
        <f>IF(B264="","",B264&amp;J264)</f>
        <v>5歳児1宮前おおぞら保育園</v>
      </c>
      <c r="F264" s="637">
        <v>9000370</v>
      </c>
      <c r="G264" s="637">
        <v>9000370</v>
      </c>
      <c r="I264" s="637">
        <v>16</v>
      </c>
      <c r="J264" s="637" t="s">
        <v>581</v>
      </c>
      <c r="K264" s="638">
        <v>42461</v>
      </c>
      <c r="L264" s="639" t="s">
        <v>1324</v>
      </c>
      <c r="M264" s="639" t="s">
        <v>2136</v>
      </c>
      <c r="N264" s="639" t="s">
        <v>1685</v>
      </c>
      <c r="O264" s="639" t="s">
        <v>2065</v>
      </c>
      <c r="P264" s="636">
        <v>6</v>
      </c>
      <c r="Q264" s="636">
        <v>9</v>
      </c>
      <c r="V264" s="637" t="s">
        <v>1002</v>
      </c>
    </row>
    <row r="265" spans="1:22">
      <c r="A265" s="636" t="s">
        <v>2082</v>
      </c>
      <c r="B265" s="636" t="s">
        <v>2773</v>
      </c>
      <c r="C265" t="str">
        <f>IF(A265="","",A265&amp;$J265)</f>
        <v>1歳児宮前おおぞら保育園</v>
      </c>
      <c r="D265" t="str">
        <f>IF(B265="","",B265&amp;J265)</f>
        <v>1歳児1宮前おおぞら保育園</v>
      </c>
      <c r="F265" s="637">
        <v>9000904</v>
      </c>
      <c r="G265" s="637">
        <v>9000904</v>
      </c>
      <c r="I265" s="637">
        <v>16</v>
      </c>
      <c r="J265" s="637" t="s">
        <v>581</v>
      </c>
      <c r="K265" s="638">
        <v>44197</v>
      </c>
      <c r="L265" s="639" t="s">
        <v>1324</v>
      </c>
      <c r="M265" s="639" t="s">
        <v>1380</v>
      </c>
      <c r="N265" s="639" t="s">
        <v>1685</v>
      </c>
      <c r="O265" s="639" t="s">
        <v>2065</v>
      </c>
      <c r="P265" s="636">
        <v>2</v>
      </c>
      <c r="Q265" s="636">
        <v>8</v>
      </c>
      <c r="V265" s="637" t="s">
        <v>1002</v>
      </c>
    </row>
    <row r="266" spans="1:22">
      <c r="A266" s="636" t="s">
        <v>2081</v>
      </c>
      <c r="B266" s="636" t="s">
        <v>2805</v>
      </c>
      <c r="C266" t="str">
        <f>IF(A266="","",A266&amp;$J266)</f>
        <v>2歳児宮前おおぞら保育園</v>
      </c>
      <c r="D266" t="str">
        <f>IF(B266="","",B266&amp;J266)</f>
        <v>2歳児1宮前おおぞら保育園</v>
      </c>
      <c r="F266" s="637">
        <v>9000475</v>
      </c>
      <c r="G266" s="637">
        <v>9000475</v>
      </c>
      <c r="I266" s="637">
        <v>16</v>
      </c>
      <c r="J266" s="637" t="s">
        <v>581</v>
      </c>
      <c r="K266" s="638">
        <v>42826</v>
      </c>
      <c r="L266" s="639" t="s">
        <v>1324</v>
      </c>
      <c r="M266" s="639" t="s">
        <v>2137</v>
      </c>
      <c r="N266" s="639" t="s">
        <v>1685</v>
      </c>
      <c r="O266" s="639" t="s">
        <v>2065</v>
      </c>
      <c r="P266" s="636">
        <v>4</v>
      </c>
      <c r="Q266" s="636">
        <v>6</v>
      </c>
      <c r="V266" s="637" t="s">
        <v>1002</v>
      </c>
    </row>
    <row r="267" spans="1:22">
      <c r="A267" s="636" t="s">
        <v>2081</v>
      </c>
      <c r="B267" s="636" t="s">
        <v>2806</v>
      </c>
      <c r="C267" t="str">
        <f>IF(A267="","",A267&amp;$J267)</f>
        <v>2歳児宮前おおぞら保育園</v>
      </c>
      <c r="D267" t="str">
        <f>IF(B267="","",B267&amp;J267)</f>
        <v>2歳児2宮前おおぞら保育園</v>
      </c>
      <c r="F267" s="637">
        <v>9000623</v>
      </c>
      <c r="G267" s="637">
        <v>9000623</v>
      </c>
      <c r="I267" s="637">
        <v>16</v>
      </c>
      <c r="J267" s="637" t="s">
        <v>581</v>
      </c>
      <c r="K267" s="638">
        <v>43191</v>
      </c>
      <c r="L267" s="639" t="s">
        <v>1324</v>
      </c>
      <c r="M267" s="639" t="s">
        <v>2137</v>
      </c>
      <c r="N267" s="639" t="s">
        <v>1685</v>
      </c>
      <c r="O267" s="639" t="s">
        <v>2065</v>
      </c>
      <c r="P267" s="636">
        <v>5</v>
      </c>
      <c r="Q267" s="636">
        <v>5</v>
      </c>
      <c r="V267" s="637" t="s">
        <v>1002</v>
      </c>
    </row>
    <row r="268" spans="1:22">
      <c r="A268" s="636" t="s">
        <v>1037</v>
      </c>
      <c r="B268" s="636" t="s">
        <v>2764</v>
      </c>
      <c r="C268" t="str">
        <f>IF(A268="","",A268&amp;$J268)</f>
        <v>フリー宮前おおぞら保育園</v>
      </c>
      <c r="D268" t="str">
        <f>IF(B268="","",B268&amp;J268)</f>
        <v>フリー1宮前おおぞら保育園</v>
      </c>
      <c r="F268" s="637">
        <v>9000624</v>
      </c>
      <c r="G268" s="637">
        <v>9000624</v>
      </c>
      <c r="I268" s="637">
        <v>16</v>
      </c>
      <c r="J268" s="637" t="s">
        <v>581</v>
      </c>
      <c r="K268" s="638">
        <v>43191</v>
      </c>
      <c r="L268" s="639" t="s">
        <v>1324</v>
      </c>
      <c r="M268" s="639" t="s">
        <v>1037</v>
      </c>
      <c r="N268" s="639" t="s">
        <v>1685</v>
      </c>
      <c r="O268" s="639" t="s">
        <v>2065</v>
      </c>
      <c r="P268" s="636">
        <v>5</v>
      </c>
      <c r="Q268" s="636">
        <v>5</v>
      </c>
      <c r="V268" s="637" t="s">
        <v>1002</v>
      </c>
    </row>
    <row r="269" spans="1:22">
      <c r="A269" s="636" t="s">
        <v>2837</v>
      </c>
      <c r="B269" s="636" t="s">
        <v>2811</v>
      </c>
      <c r="C269" t="str">
        <f>IF(A269="","",A269&amp;$J269)</f>
        <v>3歳児宮前おおぞら保育園</v>
      </c>
      <c r="D269" t="str">
        <f>IF(B269="","",B269&amp;J269)</f>
        <v>3歳児2宮前おおぞら保育園</v>
      </c>
      <c r="F269" s="637">
        <v>9000690</v>
      </c>
      <c r="G269" s="637">
        <v>9000690</v>
      </c>
      <c r="I269" s="637">
        <v>16</v>
      </c>
      <c r="J269" s="637" t="s">
        <v>581</v>
      </c>
      <c r="K269" s="638">
        <v>43556</v>
      </c>
      <c r="L269" s="639" t="s">
        <v>1324</v>
      </c>
      <c r="M269" s="639" t="s">
        <v>2138</v>
      </c>
      <c r="N269" s="639" t="s">
        <v>1685</v>
      </c>
      <c r="O269" s="639" t="s">
        <v>2065</v>
      </c>
      <c r="P269" s="636">
        <v>4</v>
      </c>
      <c r="Q269" s="636">
        <v>4</v>
      </c>
      <c r="V269" s="637" t="s">
        <v>1036</v>
      </c>
    </row>
    <row r="270" spans="1:22">
      <c r="A270" s="636" t="s">
        <v>2081</v>
      </c>
      <c r="B270" s="636" t="s">
        <v>2807</v>
      </c>
      <c r="C270" t="str">
        <f>IF(A270="","",A270&amp;$J270)</f>
        <v>2歳児宮前おおぞら保育園</v>
      </c>
      <c r="D270" t="str">
        <f>IF(B270="","",B270&amp;J270)</f>
        <v>2歳児3宮前おおぞら保育園</v>
      </c>
      <c r="F270" s="637">
        <v>9000823</v>
      </c>
      <c r="G270" s="637">
        <v>9000823</v>
      </c>
      <c r="I270" s="637">
        <v>16</v>
      </c>
      <c r="J270" s="637" t="s">
        <v>581</v>
      </c>
      <c r="K270" s="638">
        <v>43922</v>
      </c>
      <c r="L270" s="639" t="s">
        <v>1324</v>
      </c>
      <c r="M270" s="639" t="s">
        <v>2090</v>
      </c>
      <c r="N270" s="639" t="s">
        <v>1685</v>
      </c>
      <c r="O270" s="639" t="s">
        <v>2065</v>
      </c>
      <c r="P270" s="636">
        <v>3.1</v>
      </c>
      <c r="Q270" s="636">
        <v>3.1</v>
      </c>
      <c r="V270" s="637" t="s">
        <v>1036</v>
      </c>
    </row>
    <row r="271" spans="1:22">
      <c r="A271" s="636" t="s">
        <v>2082</v>
      </c>
      <c r="B271" s="636" t="s">
        <v>2772</v>
      </c>
      <c r="C271" t="str">
        <f>IF(A271="","",A271&amp;$J271)</f>
        <v>1歳児宮前おおぞら保育園</v>
      </c>
      <c r="D271" t="str">
        <f>IF(B271="","",B271&amp;J271)</f>
        <v>1歳児2宮前おおぞら保育園</v>
      </c>
      <c r="F271" s="637">
        <v>9000914</v>
      </c>
      <c r="G271" s="637">
        <v>9000914</v>
      </c>
      <c r="I271" s="637">
        <v>16</v>
      </c>
      <c r="J271" s="637" t="s">
        <v>581</v>
      </c>
      <c r="K271" s="638">
        <v>44287</v>
      </c>
      <c r="L271" s="639" t="s">
        <v>1324</v>
      </c>
      <c r="M271" s="639" t="s">
        <v>2091</v>
      </c>
      <c r="N271" s="639" t="s">
        <v>1685</v>
      </c>
      <c r="O271" s="639" t="s">
        <v>2065</v>
      </c>
      <c r="P271" s="636">
        <v>2</v>
      </c>
      <c r="Q271" s="636">
        <v>2</v>
      </c>
      <c r="V271" s="637" t="s">
        <v>1002</v>
      </c>
    </row>
    <row r="272" spans="1:22">
      <c r="A272" s="636" t="s">
        <v>2080</v>
      </c>
      <c r="B272" s="636" t="s">
        <v>2783</v>
      </c>
      <c r="C272" t="str">
        <f>IF(A272="","",A272&amp;$J272)</f>
        <v>0歳児宮前おおぞら保育園</v>
      </c>
      <c r="D272" t="str">
        <f>IF(B272="","",B272&amp;J272)</f>
        <v>0歳児3宮前おおぞら保育園</v>
      </c>
      <c r="F272" s="637">
        <v>9000917</v>
      </c>
      <c r="G272" s="637">
        <v>9000917</v>
      </c>
      <c r="I272" s="637">
        <v>16</v>
      </c>
      <c r="J272" s="637" t="s">
        <v>581</v>
      </c>
      <c r="K272" s="638">
        <v>44287</v>
      </c>
      <c r="L272" s="639" t="s">
        <v>1324</v>
      </c>
      <c r="M272" s="639" t="s">
        <v>2092</v>
      </c>
      <c r="N272" s="639" t="s">
        <v>1685</v>
      </c>
      <c r="O272" s="639" t="s">
        <v>2065</v>
      </c>
      <c r="P272" s="636">
        <v>2</v>
      </c>
      <c r="Q272" s="636">
        <v>2</v>
      </c>
      <c r="V272" s="637" t="s">
        <v>1002</v>
      </c>
    </row>
    <row r="273" spans="1:22">
      <c r="A273" s="636" t="s">
        <v>1037</v>
      </c>
      <c r="B273" s="636" t="s">
        <v>2412</v>
      </c>
      <c r="C273" t="str">
        <f>IF(A273="","",A273&amp;$J273)</f>
        <v>フリー宮前おおぞら保育園</v>
      </c>
      <c r="D273" t="str">
        <f>IF(B273="","",B273&amp;J273)</f>
        <v>フリー2宮前おおぞら保育園</v>
      </c>
      <c r="F273" s="637">
        <v>9000915</v>
      </c>
      <c r="G273" s="637">
        <v>9000915</v>
      </c>
      <c r="I273" s="637">
        <v>16</v>
      </c>
      <c r="J273" s="637" t="s">
        <v>581</v>
      </c>
      <c r="K273" s="638">
        <v>44287</v>
      </c>
      <c r="L273" s="639" t="s">
        <v>1324</v>
      </c>
      <c r="M273" s="639" t="s">
        <v>1037</v>
      </c>
      <c r="N273" s="639" t="s">
        <v>1685</v>
      </c>
      <c r="O273" s="639" t="s">
        <v>2065</v>
      </c>
      <c r="P273" s="636">
        <v>2</v>
      </c>
      <c r="Q273" s="636">
        <v>2</v>
      </c>
      <c r="V273" s="637" t="s">
        <v>1002</v>
      </c>
    </row>
    <row r="274" spans="1:22">
      <c r="A274" s="636" t="s">
        <v>2081</v>
      </c>
      <c r="B274" s="636" t="s">
        <v>2808</v>
      </c>
      <c r="C274" t="str">
        <f>IF(A274="","",A274&amp;$J274)</f>
        <v>2歳児宮前おおぞら保育園</v>
      </c>
      <c r="D274" t="str">
        <f>IF(B274="","",B274&amp;J274)</f>
        <v>2歳児4宮前おおぞら保育園</v>
      </c>
      <c r="F274" s="637">
        <v>9000918</v>
      </c>
      <c r="G274" s="637">
        <v>9000918</v>
      </c>
      <c r="I274" s="637">
        <v>16</v>
      </c>
      <c r="J274" s="637" t="s">
        <v>581</v>
      </c>
      <c r="K274" s="638">
        <v>44287</v>
      </c>
      <c r="L274" s="639" t="s">
        <v>1324</v>
      </c>
      <c r="M274" s="639" t="s">
        <v>2090</v>
      </c>
      <c r="N274" s="639" t="s">
        <v>1685</v>
      </c>
      <c r="O274" s="639" t="s">
        <v>2065</v>
      </c>
      <c r="P274" s="636">
        <v>2</v>
      </c>
      <c r="Q274" s="636">
        <v>2</v>
      </c>
      <c r="V274" s="637" t="s">
        <v>1036</v>
      </c>
    </row>
    <row r="275" spans="1:22">
      <c r="A275" s="636" t="s">
        <v>2082</v>
      </c>
      <c r="B275" s="636" t="s">
        <v>2770</v>
      </c>
      <c r="C275" t="str">
        <f>IF(A275="","",A275&amp;$J275)</f>
        <v>1歳児宮前おおぞら保育園</v>
      </c>
      <c r="D275" t="str">
        <f>IF(B275="","",B275&amp;J275)</f>
        <v>1歳児3宮前おおぞら保育園</v>
      </c>
      <c r="F275" s="637">
        <v>9000916</v>
      </c>
      <c r="G275" s="637">
        <v>9000916</v>
      </c>
      <c r="I275" s="637">
        <v>16</v>
      </c>
      <c r="J275" s="637" t="s">
        <v>581</v>
      </c>
      <c r="K275" s="638">
        <v>44287</v>
      </c>
      <c r="L275" s="639" t="s">
        <v>1324</v>
      </c>
      <c r="M275" s="639" t="s">
        <v>2091</v>
      </c>
      <c r="N275" s="639" t="s">
        <v>1685</v>
      </c>
      <c r="O275" s="639" t="s">
        <v>2065</v>
      </c>
      <c r="P275" s="636">
        <v>2</v>
      </c>
      <c r="Q275" s="636">
        <v>2</v>
      </c>
      <c r="V275" s="637" t="s">
        <v>1002</v>
      </c>
    </row>
    <row r="276" spans="1:22">
      <c r="C276" t="str">
        <f>IF(A276="","",A276&amp;$J276)</f>
        <v/>
      </c>
      <c r="D276" t="str">
        <f>IF(B276="","",B276&amp;J276)</f>
        <v/>
      </c>
      <c r="F276" s="637">
        <v>9000493</v>
      </c>
      <c r="G276" s="637">
        <v>9000493</v>
      </c>
      <c r="I276" s="637">
        <v>16</v>
      </c>
      <c r="J276" s="637" t="s">
        <v>581</v>
      </c>
      <c r="K276" s="638">
        <v>42898</v>
      </c>
      <c r="L276" s="639" t="s">
        <v>1685</v>
      </c>
      <c r="M276" s="639" t="s">
        <v>2084</v>
      </c>
      <c r="N276" s="639" t="s">
        <v>1685</v>
      </c>
      <c r="O276" s="639" t="s">
        <v>2076</v>
      </c>
      <c r="T276" s="6">
        <v>15</v>
      </c>
      <c r="V276" s="637" t="s">
        <v>1002</v>
      </c>
    </row>
    <row r="277" spans="1:22">
      <c r="C277" t="str">
        <f>IF(A277="","",A277&amp;$J277)</f>
        <v/>
      </c>
      <c r="D277" t="str">
        <f>IF(B277="","",B277&amp;J277)</f>
        <v/>
      </c>
      <c r="F277" s="637">
        <v>9000646</v>
      </c>
      <c r="G277" s="637">
        <v>9000646</v>
      </c>
      <c r="I277" s="637">
        <v>16</v>
      </c>
      <c r="J277" s="637" t="s">
        <v>581</v>
      </c>
      <c r="K277" s="638">
        <v>43252</v>
      </c>
      <c r="L277" s="639" t="s">
        <v>1685</v>
      </c>
      <c r="M277" s="639" t="s">
        <v>2056</v>
      </c>
      <c r="N277" s="639" t="s">
        <v>1685</v>
      </c>
      <c r="O277" s="639" t="s">
        <v>2076</v>
      </c>
      <c r="T277" s="6">
        <v>12</v>
      </c>
      <c r="V277" s="637" t="s">
        <v>1002</v>
      </c>
    </row>
    <row r="278" spans="1:22">
      <c r="C278" t="str">
        <f>IF(A278="","",A278&amp;$J278)</f>
        <v/>
      </c>
      <c r="D278" t="str">
        <f>IF(B278="","",B278&amp;J278)</f>
        <v/>
      </c>
      <c r="F278" s="637">
        <v>9000653</v>
      </c>
      <c r="G278" s="637">
        <v>9000653</v>
      </c>
      <c r="I278" s="637">
        <v>16</v>
      </c>
      <c r="J278" s="637" t="s">
        <v>581</v>
      </c>
      <c r="K278" s="638">
        <v>43282</v>
      </c>
      <c r="L278" s="639" t="s">
        <v>1685</v>
      </c>
      <c r="M278" s="639" t="s">
        <v>2125</v>
      </c>
      <c r="N278" s="639" t="s">
        <v>1685</v>
      </c>
      <c r="O278" s="639" t="s">
        <v>2076</v>
      </c>
      <c r="T278" s="6">
        <v>17.5</v>
      </c>
      <c r="V278" s="637" t="s">
        <v>1002</v>
      </c>
    </row>
    <row r="279" spans="1:22">
      <c r="C279" t="str">
        <f>IF(A279="","",A279&amp;$J279)</f>
        <v/>
      </c>
      <c r="D279" t="str">
        <f>IF(B279="","",B279&amp;J279)</f>
        <v/>
      </c>
      <c r="F279" s="637">
        <v>9000654</v>
      </c>
      <c r="G279" s="637">
        <v>9000654</v>
      </c>
      <c r="I279" s="637">
        <v>16</v>
      </c>
      <c r="J279" s="637" t="s">
        <v>581</v>
      </c>
      <c r="K279" s="638">
        <v>43282</v>
      </c>
      <c r="L279" s="639" t="s">
        <v>2056</v>
      </c>
      <c r="M279" s="639" t="s">
        <v>2078</v>
      </c>
      <c r="O279" s="639" t="s">
        <v>2076</v>
      </c>
      <c r="T279" s="6">
        <v>9</v>
      </c>
      <c r="V279" s="637" t="s">
        <v>1002</v>
      </c>
    </row>
    <row r="280" spans="1:22">
      <c r="C280" t="str">
        <f>IF(A280="","",A280&amp;$J280)</f>
        <v/>
      </c>
      <c r="D280" t="str">
        <f>IF(B280="","",B280&amp;J280)</f>
        <v/>
      </c>
      <c r="F280" s="637">
        <v>9000776</v>
      </c>
      <c r="G280" s="637">
        <v>9000776</v>
      </c>
      <c r="I280" s="637">
        <v>16</v>
      </c>
      <c r="J280" s="637" t="s">
        <v>581</v>
      </c>
      <c r="K280" s="638">
        <v>43844</v>
      </c>
      <c r="L280" s="639" t="s">
        <v>1685</v>
      </c>
      <c r="M280" s="639" t="s">
        <v>2079</v>
      </c>
      <c r="N280" s="639" t="s">
        <v>1685</v>
      </c>
      <c r="O280" s="639" t="s">
        <v>2076</v>
      </c>
      <c r="T280" s="6">
        <v>13.5</v>
      </c>
      <c r="V280" s="637" t="s">
        <v>1002</v>
      </c>
    </row>
    <row r="281" spans="1:22">
      <c r="C281" t="str">
        <f>IF(A281="","",A281&amp;$J281)</f>
        <v/>
      </c>
      <c r="D281" t="str">
        <f>IF(B281="","",B281&amp;J281)</f>
        <v/>
      </c>
      <c r="F281" s="637">
        <v>9000778</v>
      </c>
      <c r="G281" s="637">
        <v>9000778</v>
      </c>
      <c r="I281" s="637">
        <v>16</v>
      </c>
      <c r="J281" s="637" t="s">
        <v>581</v>
      </c>
      <c r="K281" s="638">
        <v>43846</v>
      </c>
      <c r="L281" s="639" t="s">
        <v>2056</v>
      </c>
      <c r="M281" s="639" t="s">
        <v>2056</v>
      </c>
      <c r="O281" s="639" t="s">
        <v>2076</v>
      </c>
      <c r="T281" s="6">
        <v>13</v>
      </c>
      <c r="V281" s="637" t="s">
        <v>1002</v>
      </c>
    </row>
    <row r="282" spans="1:22">
      <c r="C282" t="str">
        <f>IF(A282="","",A282&amp;$J282)</f>
        <v/>
      </c>
      <c r="D282" t="str">
        <f>IF(B282="","",B282&amp;J282)</f>
        <v/>
      </c>
      <c r="F282" s="637">
        <v>9000877</v>
      </c>
      <c r="G282" s="637">
        <v>9000877</v>
      </c>
      <c r="I282" s="637">
        <v>16</v>
      </c>
      <c r="J282" s="637" t="s">
        <v>581</v>
      </c>
      <c r="K282" s="638">
        <v>44044</v>
      </c>
      <c r="L282" s="639" t="s">
        <v>1685</v>
      </c>
      <c r="M282" s="639" t="s">
        <v>2084</v>
      </c>
      <c r="N282" s="639" t="s">
        <v>1685</v>
      </c>
      <c r="O282" s="639" t="s">
        <v>2076</v>
      </c>
      <c r="T282" s="6">
        <v>24.5</v>
      </c>
      <c r="V282" s="637" t="s">
        <v>1002</v>
      </c>
    </row>
    <row r="283" spans="1:22">
      <c r="C283" t="str">
        <f>IF(A283="","",A283&amp;$J283)</f>
        <v/>
      </c>
      <c r="D283" t="str">
        <f>IF(B283="","",B283&amp;J283)</f>
        <v/>
      </c>
      <c r="F283" s="637">
        <v>9000724</v>
      </c>
      <c r="G283" s="637">
        <v>9000724</v>
      </c>
      <c r="I283" s="637">
        <v>16</v>
      </c>
      <c r="J283" s="637" t="s">
        <v>581</v>
      </c>
      <c r="K283" s="638">
        <v>43631</v>
      </c>
      <c r="L283" s="639" t="s">
        <v>1685</v>
      </c>
      <c r="M283" s="639" t="s">
        <v>2079</v>
      </c>
      <c r="N283" s="639" t="s">
        <v>1685</v>
      </c>
      <c r="O283" s="639" t="s">
        <v>2076</v>
      </c>
      <c r="T283" s="6">
        <v>10</v>
      </c>
      <c r="V283" s="637" t="s">
        <v>1002</v>
      </c>
    </row>
    <row r="284" spans="1:22">
      <c r="C284" t="str">
        <f>IF(A284="","",A284&amp;$J284)</f>
        <v/>
      </c>
      <c r="D284" t="str">
        <f>IF(B284="","",B284&amp;J284)</f>
        <v/>
      </c>
      <c r="F284" s="637">
        <v>9000678</v>
      </c>
      <c r="G284" s="637">
        <v>9000678</v>
      </c>
      <c r="I284" s="637">
        <v>16</v>
      </c>
      <c r="J284" s="637" t="s">
        <v>581</v>
      </c>
      <c r="K284" s="638">
        <v>43466</v>
      </c>
      <c r="L284" s="639" t="s">
        <v>2056</v>
      </c>
      <c r="M284" s="639" t="s">
        <v>1722</v>
      </c>
      <c r="O284" s="639" t="s">
        <v>2076</v>
      </c>
      <c r="T284" s="6">
        <v>14</v>
      </c>
      <c r="V284" s="637" t="s">
        <v>1002</v>
      </c>
    </row>
    <row r="285" spans="1:22">
      <c r="A285" s="636" t="s">
        <v>2840</v>
      </c>
      <c r="B285" s="636" t="s">
        <v>2840</v>
      </c>
      <c r="C285" t="str">
        <f>IF(A285="","",A285&amp;$J285)</f>
        <v>施設長上井草保育園</v>
      </c>
      <c r="D285" t="str">
        <f>IF(B285="","",B285&amp;J285)</f>
        <v>施設長上井草保育園</v>
      </c>
      <c r="F285" s="637">
        <v>9000104</v>
      </c>
      <c r="G285" s="637">
        <v>9000104</v>
      </c>
      <c r="I285" s="637">
        <v>17</v>
      </c>
      <c r="J285" s="637" t="s">
        <v>662</v>
      </c>
      <c r="K285" s="638">
        <v>38078</v>
      </c>
      <c r="L285" s="639" t="s">
        <v>1373</v>
      </c>
      <c r="M285" s="639" t="s">
        <v>2058</v>
      </c>
      <c r="O285" s="639" t="s">
        <v>2065</v>
      </c>
      <c r="P285" s="636">
        <v>5</v>
      </c>
      <c r="Q285" s="636">
        <v>34</v>
      </c>
      <c r="V285" s="637" t="s">
        <v>1002</v>
      </c>
    </row>
    <row r="286" spans="1:22">
      <c r="A286" s="636" t="s">
        <v>2839</v>
      </c>
      <c r="B286" s="636" t="s">
        <v>2841</v>
      </c>
      <c r="C286" t="str">
        <f>IF(A286="","",A286&amp;$J286)</f>
        <v>副施設長上井草保育園</v>
      </c>
      <c r="D286" t="str">
        <f>IF(B286="","",B286&amp;J286)</f>
        <v>副施設長1上井草保育園</v>
      </c>
      <c r="F286" s="637">
        <v>9000721</v>
      </c>
      <c r="G286" s="637">
        <v>9000721</v>
      </c>
      <c r="I286" s="637">
        <v>17</v>
      </c>
      <c r="J286" s="637" t="s">
        <v>662</v>
      </c>
      <c r="K286" s="638">
        <v>43556</v>
      </c>
      <c r="L286" s="639" t="s">
        <v>1730</v>
      </c>
      <c r="M286" s="639" t="s">
        <v>1731</v>
      </c>
      <c r="O286" s="639" t="s">
        <v>2076</v>
      </c>
      <c r="P286" s="636">
        <v>3</v>
      </c>
      <c r="Q286" s="636">
        <v>2</v>
      </c>
      <c r="V286" s="637" t="s">
        <v>1002</v>
      </c>
    </row>
    <row r="287" spans="1:22">
      <c r="A287" s="636" t="s">
        <v>2829</v>
      </c>
      <c r="B287" s="636" t="s">
        <v>2760</v>
      </c>
      <c r="C287" t="str">
        <f>IF(A287="","",A287&amp;$J287)</f>
        <v>看護師指導職上井草保育園</v>
      </c>
      <c r="D287" t="str">
        <f>IF(B287="","",B287&amp;J287)</f>
        <v>看護師指導職上井草保育園</v>
      </c>
      <c r="F287" s="637">
        <v>9000268</v>
      </c>
      <c r="G287" s="637">
        <v>9000268</v>
      </c>
      <c r="I287" s="637">
        <v>17</v>
      </c>
      <c r="J287" s="637" t="s">
        <v>662</v>
      </c>
      <c r="K287" s="638">
        <v>41730</v>
      </c>
      <c r="L287" s="639" t="s">
        <v>1378</v>
      </c>
      <c r="M287" s="639" t="s">
        <v>2063</v>
      </c>
      <c r="N287" s="639" t="s">
        <v>993</v>
      </c>
      <c r="O287" s="639" t="s">
        <v>2065</v>
      </c>
      <c r="P287" s="636">
        <v>2</v>
      </c>
      <c r="Q287" s="636">
        <v>19</v>
      </c>
      <c r="V287" s="637" t="s">
        <v>1002</v>
      </c>
    </row>
    <row r="288" spans="1:22">
      <c r="A288" s="636" t="s">
        <v>2288</v>
      </c>
      <c r="B288" s="636" t="s">
        <v>2288</v>
      </c>
      <c r="C288" t="str">
        <f>IF(A288="","",A288&amp;$J288)</f>
        <v>調理員指導職上井草保育園</v>
      </c>
      <c r="D288" t="str">
        <f>IF(B288="","",B288&amp;J288)</f>
        <v>調理員指導職上井草保育園</v>
      </c>
      <c r="F288" s="637">
        <v>9000090</v>
      </c>
      <c r="G288" s="637">
        <v>9000090</v>
      </c>
      <c r="I288" s="637">
        <v>17</v>
      </c>
      <c r="J288" s="637" t="s">
        <v>662</v>
      </c>
      <c r="K288" s="638">
        <v>41000</v>
      </c>
      <c r="L288" s="639" t="s">
        <v>1378</v>
      </c>
      <c r="M288" s="639" t="s">
        <v>2058</v>
      </c>
      <c r="N288" s="639" t="s">
        <v>1688</v>
      </c>
      <c r="O288" s="639" t="s">
        <v>2065</v>
      </c>
      <c r="P288" s="636">
        <v>5</v>
      </c>
      <c r="Q288" s="636">
        <v>16</v>
      </c>
      <c r="V288" s="637" t="s">
        <v>1002</v>
      </c>
    </row>
    <row r="289" spans="1:22">
      <c r="A289" s="636" t="s">
        <v>1688</v>
      </c>
      <c r="B289" s="636" t="s">
        <v>2790</v>
      </c>
      <c r="C289" t="str">
        <f>IF(A289="","",A289&amp;$J289)</f>
        <v>調理員上井草保育園</v>
      </c>
      <c r="D289" t="str">
        <f>IF(B289="","",B289&amp;J289)</f>
        <v>調理員1上井草保育園</v>
      </c>
      <c r="F289" s="637">
        <v>9000639</v>
      </c>
      <c r="G289" s="637">
        <v>9000639</v>
      </c>
      <c r="I289" s="637">
        <v>17</v>
      </c>
      <c r="J289" s="637" t="s">
        <v>662</v>
      </c>
      <c r="K289" s="638">
        <v>43191</v>
      </c>
      <c r="L289" s="639" t="s">
        <v>1425</v>
      </c>
      <c r="M289" s="639" t="s">
        <v>2058</v>
      </c>
      <c r="N289" s="639" t="s">
        <v>1688</v>
      </c>
      <c r="O289" s="639" t="s">
        <v>2065</v>
      </c>
      <c r="P289" s="636">
        <v>5</v>
      </c>
      <c r="Q289" s="636">
        <v>9</v>
      </c>
      <c r="V289" s="637" t="s">
        <v>1002</v>
      </c>
    </row>
    <row r="290" spans="1:22">
      <c r="A290" s="636" t="s">
        <v>1688</v>
      </c>
      <c r="B290" s="636" t="s">
        <v>2791</v>
      </c>
      <c r="C290" t="str">
        <f>IF(A290="","",A290&amp;$J290)</f>
        <v>調理員上井草保育園</v>
      </c>
      <c r="D290" t="str">
        <f>IF(B290="","",B290&amp;J290)</f>
        <v>調理員2上井草保育園</v>
      </c>
      <c r="F290" s="637">
        <v>9000359</v>
      </c>
      <c r="G290" s="637">
        <v>9000359</v>
      </c>
      <c r="I290" s="637">
        <v>17</v>
      </c>
      <c r="J290" s="637" t="s">
        <v>662</v>
      </c>
      <c r="K290" s="638">
        <v>42461</v>
      </c>
      <c r="L290" s="639" t="s">
        <v>1424</v>
      </c>
      <c r="M290" s="639" t="s">
        <v>2139</v>
      </c>
      <c r="N290" s="639" t="s">
        <v>1688</v>
      </c>
      <c r="O290" s="639" t="s">
        <v>2065</v>
      </c>
      <c r="P290" s="636">
        <v>5</v>
      </c>
      <c r="Q290" s="636">
        <v>7</v>
      </c>
      <c r="V290" s="637" t="s">
        <v>1002</v>
      </c>
    </row>
    <row r="291" spans="1:22">
      <c r="A291" s="636" t="s">
        <v>1688</v>
      </c>
      <c r="B291" s="636" t="s">
        <v>2792</v>
      </c>
      <c r="C291" t="str">
        <f>IF(A291="","",A291&amp;$J291)</f>
        <v>調理員上井草保育園</v>
      </c>
      <c r="D291" t="str">
        <f>IF(B291="","",B291&amp;J291)</f>
        <v>調理員3上井草保育園</v>
      </c>
      <c r="F291" s="637">
        <v>9000824</v>
      </c>
      <c r="G291" s="637">
        <v>9000824</v>
      </c>
      <c r="I291" s="637">
        <v>17</v>
      </c>
      <c r="J291" s="637" t="s">
        <v>662</v>
      </c>
      <c r="K291" s="638">
        <v>43922</v>
      </c>
      <c r="L291" s="639" t="s">
        <v>2055</v>
      </c>
      <c r="M291" s="639" t="s">
        <v>2058</v>
      </c>
      <c r="N291" s="639" t="s">
        <v>1688</v>
      </c>
      <c r="O291" s="639" t="s">
        <v>2065</v>
      </c>
      <c r="P291" s="636">
        <v>3.1</v>
      </c>
      <c r="Q291" s="636">
        <v>6</v>
      </c>
      <c r="V291" s="637" t="s">
        <v>1002</v>
      </c>
    </row>
    <row r="292" spans="1:22">
      <c r="A292" s="636" t="s">
        <v>1688</v>
      </c>
      <c r="B292" s="636" t="s">
        <v>2793</v>
      </c>
      <c r="C292" t="str">
        <f>IF(A292="","",A292&amp;$J292)</f>
        <v>調理員上井草保育園</v>
      </c>
      <c r="D292" t="str">
        <f>IF(B292="","",B292&amp;J292)</f>
        <v>調理員4上井草保育園</v>
      </c>
      <c r="F292" s="637">
        <v>9000826</v>
      </c>
      <c r="G292" s="637">
        <v>9000826</v>
      </c>
      <c r="I292" s="637">
        <v>17</v>
      </c>
      <c r="J292" s="637" t="s">
        <v>662</v>
      </c>
      <c r="K292" s="638">
        <v>43922</v>
      </c>
      <c r="L292" s="639" t="s">
        <v>1425</v>
      </c>
      <c r="M292" s="639" t="s">
        <v>2058</v>
      </c>
      <c r="N292" s="639" t="s">
        <v>1688</v>
      </c>
      <c r="O292" s="639" t="s">
        <v>2065</v>
      </c>
      <c r="P292" s="636">
        <v>3.1</v>
      </c>
      <c r="Q292" s="636">
        <v>16</v>
      </c>
      <c r="V292" s="637" t="s">
        <v>986</v>
      </c>
    </row>
    <row r="293" spans="1:22">
      <c r="A293" s="636" t="s">
        <v>1688</v>
      </c>
      <c r="B293" s="636" t="s">
        <v>2794</v>
      </c>
      <c r="C293" t="str">
        <f>IF(A293="","",A293&amp;$J293)</f>
        <v>調理員上井草保育園</v>
      </c>
      <c r="D293" t="str">
        <f>IF(B293="","",B293&amp;J293)</f>
        <v>調理員5上井草保育園</v>
      </c>
      <c r="F293" s="637">
        <v>9000827</v>
      </c>
      <c r="G293" s="637">
        <v>9000827</v>
      </c>
      <c r="I293" s="637">
        <v>17</v>
      </c>
      <c r="J293" s="637" t="s">
        <v>662</v>
      </c>
      <c r="K293" s="638">
        <v>43922</v>
      </c>
      <c r="L293" s="639" t="s">
        <v>1424</v>
      </c>
      <c r="M293" s="639" t="s">
        <v>2058</v>
      </c>
      <c r="N293" s="639" t="s">
        <v>1688</v>
      </c>
      <c r="O293" s="639" t="s">
        <v>2065</v>
      </c>
      <c r="P293" s="636">
        <v>5</v>
      </c>
      <c r="Q293" s="636">
        <v>3</v>
      </c>
      <c r="V293" s="637" t="s">
        <v>1002</v>
      </c>
    </row>
    <row r="294" spans="1:22">
      <c r="A294" s="636" t="s">
        <v>1688</v>
      </c>
      <c r="B294" s="636" t="s">
        <v>2795</v>
      </c>
      <c r="C294" t="str">
        <f>IF(A294="","",A294&amp;$J294)</f>
        <v>調理員上井草保育園</v>
      </c>
      <c r="D294" t="str">
        <f>IF(B294="","",B294&amp;J294)</f>
        <v>調理員6上井草保育園</v>
      </c>
      <c r="F294" s="637">
        <v>9000921</v>
      </c>
      <c r="G294" s="637">
        <v>9000921</v>
      </c>
      <c r="I294" s="637">
        <v>17</v>
      </c>
      <c r="J294" s="637" t="s">
        <v>662</v>
      </c>
      <c r="K294" s="638">
        <v>44287</v>
      </c>
      <c r="L294" s="639" t="s">
        <v>2055</v>
      </c>
      <c r="M294" s="639" t="s">
        <v>2058</v>
      </c>
      <c r="N294" s="639" t="s">
        <v>1688</v>
      </c>
      <c r="O294" s="639" t="s">
        <v>2065</v>
      </c>
      <c r="P294" s="636">
        <v>2</v>
      </c>
      <c r="Q294" s="636">
        <v>10</v>
      </c>
      <c r="V294" s="637" t="s">
        <v>1002</v>
      </c>
    </row>
    <row r="295" spans="1:22">
      <c r="A295" s="636" t="s">
        <v>2761</v>
      </c>
      <c r="B295" s="636" t="s">
        <v>2761</v>
      </c>
      <c r="C295" t="str">
        <f>IF(A295="","",A295&amp;$J295)</f>
        <v>事務用務員上井草保育園</v>
      </c>
      <c r="D295" t="str">
        <f>IF(B295="","",B295&amp;J295)</f>
        <v>事務用務員上井草保育園</v>
      </c>
      <c r="F295" s="637">
        <v>9000672</v>
      </c>
      <c r="G295" s="637">
        <v>9000672</v>
      </c>
      <c r="I295" s="637">
        <v>17</v>
      </c>
      <c r="J295" s="637" t="s">
        <v>662</v>
      </c>
      <c r="K295" s="638">
        <v>43435</v>
      </c>
      <c r="L295" s="639" t="s">
        <v>2062</v>
      </c>
      <c r="M295" s="639" t="s">
        <v>2058</v>
      </c>
      <c r="N295" s="639" t="s">
        <v>1691</v>
      </c>
      <c r="O295" s="639" t="s">
        <v>2065</v>
      </c>
      <c r="P295" s="636">
        <v>3</v>
      </c>
      <c r="V295" s="637" t="s">
        <v>986</v>
      </c>
    </row>
    <row r="296" spans="1:22">
      <c r="A296" s="636" t="s">
        <v>2758</v>
      </c>
      <c r="B296" s="636" t="s">
        <v>2360</v>
      </c>
      <c r="C296" t="str">
        <f>IF(A296="","",A296&amp;$J296)</f>
        <v>主任保育士上井草保育園</v>
      </c>
      <c r="D296" t="str">
        <f>IF(B296="","",B296&amp;J296)</f>
        <v>主任保育士1上井草保育園</v>
      </c>
      <c r="F296" s="637">
        <v>9000188</v>
      </c>
      <c r="G296" s="637">
        <v>9000188</v>
      </c>
      <c r="I296" s="637">
        <v>17</v>
      </c>
      <c r="J296" s="637" t="s">
        <v>662</v>
      </c>
      <c r="K296" s="638">
        <v>41365</v>
      </c>
      <c r="L296" s="639" t="s">
        <v>1310</v>
      </c>
      <c r="M296" s="639" t="s">
        <v>2058</v>
      </c>
      <c r="N296" s="639" t="s">
        <v>1689</v>
      </c>
      <c r="O296" s="639" t="s">
        <v>2065</v>
      </c>
      <c r="P296" s="636">
        <v>5</v>
      </c>
      <c r="Q296" s="636">
        <v>13</v>
      </c>
      <c r="V296" s="637" t="s">
        <v>986</v>
      </c>
    </row>
    <row r="297" spans="1:22">
      <c r="A297" s="636" t="s">
        <v>2759</v>
      </c>
      <c r="B297" s="636" t="s">
        <v>2766</v>
      </c>
      <c r="C297" t="str">
        <f>IF(A297="","",A297&amp;$J297)</f>
        <v>副主任保育士上井草保育園</v>
      </c>
      <c r="D297" t="str">
        <f>IF(B297="","",B297&amp;J297)</f>
        <v>副主任保育士1上井草保育園</v>
      </c>
      <c r="F297" s="637">
        <v>9000514</v>
      </c>
      <c r="G297" s="637">
        <v>9000514</v>
      </c>
      <c r="I297" s="637">
        <v>17</v>
      </c>
      <c r="J297" s="637" t="s">
        <v>662</v>
      </c>
      <c r="K297" s="638">
        <v>42979</v>
      </c>
      <c r="L297" s="639" t="s">
        <v>1378</v>
      </c>
      <c r="M297" s="639" t="s">
        <v>2074</v>
      </c>
      <c r="N297" s="639" t="s">
        <v>1685</v>
      </c>
      <c r="O297" s="639" t="s">
        <v>2065</v>
      </c>
      <c r="P297" s="636">
        <v>4</v>
      </c>
      <c r="Q297" s="636">
        <v>17</v>
      </c>
      <c r="V297" s="637" t="s">
        <v>1002</v>
      </c>
    </row>
    <row r="298" spans="1:22">
      <c r="A298" s="636" t="s">
        <v>2759</v>
      </c>
      <c r="B298" s="636" t="s">
        <v>2767</v>
      </c>
      <c r="C298" t="str">
        <f>IF(A298="","",A298&amp;$J298)</f>
        <v>副主任保育士上井草保育園</v>
      </c>
      <c r="D298" t="str">
        <f>IF(B298="","",B298&amp;J298)</f>
        <v>副主任保育士2上井草保育園</v>
      </c>
      <c r="F298" s="637">
        <v>9000278</v>
      </c>
      <c r="G298" s="637">
        <v>9000278</v>
      </c>
      <c r="I298" s="637">
        <v>17</v>
      </c>
      <c r="J298" s="637" t="s">
        <v>662</v>
      </c>
      <c r="K298" s="638">
        <v>42005</v>
      </c>
      <c r="L298" s="639" t="s">
        <v>1378</v>
      </c>
      <c r="M298" s="639" t="s">
        <v>2068</v>
      </c>
      <c r="N298" s="639" t="s">
        <v>1685</v>
      </c>
      <c r="O298" s="639" t="s">
        <v>2065</v>
      </c>
      <c r="P298" s="636">
        <v>2</v>
      </c>
      <c r="Q298" s="636">
        <v>18</v>
      </c>
      <c r="V298" s="637" t="s">
        <v>1002</v>
      </c>
    </row>
    <row r="299" spans="1:22">
      <c r="A299" s="636" t="s">
        <v>2080</v>
      </c>
      <c r="B299" s="636" t="s">
        <v>2768</v>
      </c>
      <c r="C299" t="str">
        <f>IF(A299="","",A299&amp;$J299)</f>
        <v>0歳児上井草保育園</v>
      </c>
      <c r="D299" t="str">
        <f>IF(B299="","",B299&amp;J299)</f>
        <v>0歳児1上井草保育園</v>
      </c>
      <c r="F299" s="637">
        <v>9000825</v>
      </c>
      <c r="G299" s="637">
        <v>9000825</v>
      </c>
      <c r="I299" s="637">
        <v>17</v>
      </c>
      <c r="J299" s="637" t="s">
        <v>662</v>
      </c>
      <c r="K299" s="638">
        <v>43922</v>
      </c>
      <c r="L299" s="639" t="s">
        <v>1324</v>
      </c>
      <c r="M299" s="639" t="s">
        <v>2070</v>
      </c>
      <c r="N299" s="639" t="s">
        <v>1685</v>
      </c>
      <c r="O299" s="639" t="s">
        <v>2065</v>
      </c>
      <c r="P299" s="636">
        <v>3.1</v>
      </c>
      <c r="Q299" s="636">
        <v>26</v>
      </c>
      <c r="V299" s="637" t="s">
        <v>1002</v>
      </c>
    </row>
    <row r="300" spans="1:22">
      <c r="A300" s="636" t="s">
        <v>2080</v>
      </c>
      <c r="B300" s="636" t="s">
        <v>2769</v>
      </c>
      <c r="C300" t="str">
        <f>IF(A300="","",A300&amp;$J300)</f>
        <v>0歳児上井草保育園</v>
      </c>
      <c r="D300" t="str">
        <f>IF(B300="","",B300&amp;J300)</f>
        <v>0歳児2上井草保育園</v>
      </c>
      <c r="F300" s="637">
        <v>9000538</v>
      </c>
      <c r="G300" s="637">
        <v>9000538</v>
      </c>
      <c r="I300" s="637">
        <v>17</v>
      </c>
      <c r="J300" s="637" t="s">
        <v>662</v>
      </c>
      <c r="K300" s="638">
        <v>43101</v>
      </c>
      <c r="L300" s="639" t="s">
        <v>1324</v>
      </c>
      <c r="M300" s="639" t="s">
        <v>2070</v>
      </c>
      <c r="N300" s="639" t="s">
        <v>1685</v>
      </c>
      <c r="O300" s="639" t="s">
        <v>2065</v>
      </c>
      <c r="P300" s="636">
        <v>5</v>
      </c>
      <c r="Q300" s="636">
        <v>23</v>
      </c>
      <c r="V300" s="637" t="s">
        <v>1002</v>
      </c>
    </row>
    <row r="301" spans="1:22">
      <c r="A301" s="636" t="s">
        <v>2082</v>
      </c>
      <c r="B301" s="636" t="s">
        <v>2773</v>
      </c>
      <c r="C301" t="str">
        <f>IF(A301="","",A301&amp;$J301)</f>
        <v>1歳児上井草保育園</v>
      </c>
      <c r="D301" t="str">
        <f>IF(B301="","",B301&amp;J301)</f>
        <v>1歳児1上井草保育園</v>
      </c>
      <c r="F301" s="637">
        <v>9000884</v>
      </c>
      <c r="G301" s="637">
        <v>9000884</v>
      </c>
      <c r="I301" s="637">
        <v>17</v>
      </c>
      <c r="J301" s="637" t="s">
        <v>662</v>
      </c>
      <c r="K301" s="638">
        <v>44044</v>
      </c>
      <c r="L301" s="639" t="s">
        <v>1324</v>
      </c>
      <c r="M301" s="639" t="s">
        <v>2074</v>
      </c>
      <c r="N301" s="639" t="s">
        <v>1685</v>
      </c>
      <c r="O301" s="639" t="s">
        <v>2065</v>
      </c>
      <c r="P301" s="636">
        <v>3</v>
      </c>
      <c r="Q301" s="636">
        <v>23</v>
      </c>
      <c r="V301" s="637" t="s">
        <v>1002</v>
      </c>
    </row>
    <row r="302" spans="1:22">
      <c r="A302" s="636" t="s">
        <v>2082</v>
      </c>
      <c r="B302" s="636" t="s">
        <v>2772</v>
      </c>
      <c r="C302" t="str">
        <f>IF(A302="","",A302&amp;$J302)</f>
        <v>1歳児上井草保育園</v>
      </c>
      <c r="D302" t="str">
        <f>IF(B302="","",B302&amp;J302)</f>
        <v>1歳児2上井草保育園</v>
      </c>
      <c r="F302" s="637">
        <v>9000013</v>
      </c>
      <c r="G302" s="637">
        <v>9000013</v>
      </c>
      <c r="I302" s="637">
        <v>17</v>
      </c>
      <c r="J302" s="637" t="s">
        <v>662</v>
      </c>
      <c r="K302" s="638">
        <v>39539</v>
      </c>
      <c r="L302" s="639" t="s">
        <v>1324</v>
      </c>
      <c r="M302" s="639" t="s">
        <v>2067</v>
      </c>
      <c r="N302" s="639" t="s">
        <v>1685</v>
      </c>
      <c r="O302" s="639" t="s">
        <v>2065</v>
      </c>
      <c r="P302" s="636">
        <v>4</v>
      </c>
      <c r="Q302" s="636">
        <v>20</v>
      </c>
      <c r="V302" s="637" t="s">
        <v>1002</v>
      </c>
    </row>
    <row r="303" spans="1:22">
      <c r="A303" s="636" t="s">
        <v>2836</v>
      </c>
      <c r="B303" s="636" t="s">
        <v>2812</v>
      </c>
      <c r="C303" t="str">
        <f>IF(A303="","",A303&amp;$J303)</f>
        <v>4歳児上井草保育園</v>
      </c>
      <c r="D303" t="str">
        <f>IF(B303="","",B303&amp;J303)</f>
        <v>4歳児1上井草保育園</v>
      </c>
      <c r="F303" s="637">
        <v>9000533</v>
      </c>
      <c r="G303" s="637">
        <v>9000533</v>
      </c>
      <c r="I303" s="637">
        <v>17</v>
      </c>
      <c r="J303" s="637" t="s">
        <v>662</v>
      </c>
      <c r="K303" s="638">
        <v>43070</v>
      </c>
      <c r="L303" s="639" t="s">
        <v>1324</v>
      </c>
      <c r="M303" s="639" t="s">
        <v>2069</v>
      </c>
      <c r="N303" s="639" t="s">
        <v>1685</v>
      </c>
      <c r="O303" s="639" t="s">
        <v>2065</v>
      </c>
      <c r="P303" s="636">
        <v>5</v>
      </c>
      <c r="Q303" s="636">
        <v>18</v>
      </c>
      <c r="V303" s="637" t="s">
        <v>1002</v>
      </c>
    </row>
    <row r="304" spans="1:22">
      <c r="A304" s="636" t="s">
        <v>2081</v>
      </c>
      <c r="B304" s="636" t="s">
        <v>2805</v>
      </c>
      <c r="C304" t="str">
        <f>IF(A304="","",A304&amp;$J304)</f>
        <v>2歳児上井草保育園</v>
      </c>
      <c r="D304" t="str">
        <f>IF(B304="","",B304&amp;J304)</f>
        <v>2歳児1上井草保育園</v>
      </c>
      <c r="F304" s="637">
        <v>9000723</v>
      </c>
      <c r="G304" s="637">
        <v>9000723</v>
      </c>
      <c r="I304" s="637">
        <v>17</v>
      </c>
      <c r="J304" s="637" t="s">
        <v>662</v>
      </c>
      <c r="K304" s="638">
        <v>43617</v>
      </c>
      <c r="L304" s="639" t="s">
        <v>1324</v>
      </c>
      <c r="M304" s="639" t="s">
        <v>2068</v>
      </c>
      <c r="N304" s="639" t="s">
        <v>1685</v>
      </c>
      <c r="O304" s="639" t="s">
        <v>2065</v>
      </c>
      <c r="P304" s="636">
        <v>4</v>
      </c>
      <c r="Q304" s="636">
        <v>15</v>
      </c>
      <c r="V304" s="637" t="s">
        <v>1002</v>
      </c>
    </row>
    <row r="305" spans="1:22">
      <c r="A305" s="636" t="s">
        <v>2836</v>
      </c>
      <c r="B305" s="636" t="s">
        <v>2813</v>
      </c>
      <c r="C305" t="str">
        <f>IF(A305="","",A305&amp;$J305)</f>
        <v>4歳児上井草保育園</v>
      </c>
      <c r="D305" t="str">
        <f>IF(B305="","",B305&amp;J305)</f>
        <v>4歳児2上井草保育園</v>
      </c>
      <c r="F305" s="637">
        <v>9000060</v>
      </c>
      <c r="G305" s="637">
        <v>9000060</v>
      </c>
      <c r="I305" s="637">
        <v>17</v>
      </c>
      <c r="J305" s="637" t="s">
        <v>662</v>
      </c>
      <c r="K305" s="638">
        <v>40634</v>
      </c>
      <c r="L305" s="639" t="s">
        <v>1324</v>
      </c>
      <c r="M305" s="639" t="s">
        <v>2069</v>
      </c>
      <c r="N305" s="639" t="s">
        <v>1685</v>
      </c>
      <c r="O305" s="639" t="s">
        <v>2065</v>
      </c>
      <c r="P305" s="636">
        <v>5</v>
      </c>
      <c r="Q305" s="636">
        <v>12</v>
      </c>
      <c r="V305" s="637" t="s">
        <v>1002</v>
      </c>
    </row>
    <row r="306" spans="1:22">
      <c r="A306" s="636" t="s">
        <v>2082</v>
      </c>
      <c r="B306" s="636" t="s">
        <v>2770</v>
      </c>
      <c r="C306" t="str">
        <f>IF(A306="","",A306&amp;$J306)</f>
        <v>1歳児上井草保育園</v>
      </c>
      <c r="D306" t="str">
        <f>IF(B306="","",B306&amp;J306)</f>
        <v>1歳児3上井草保育園</v>
      </c>
      <c r="F306" s="637">
        <v>9000713</v>
      </c>
      <c r="G306" s="637">
        <v>9000713</v>
      </c>
      <c r="I306" s="637">
        <v>17</v>
      </c>
      <c r="J306" s="637" t="s">
        <v>662</v>
      </c>
      <c r="K306" s="638">
        <v>43556</v>
      </c>
      <c r="L306" s="639" t="s">
        <v>1324</v>
      </c>
      <c r="M306" s="639" t="s">
        <v>2067</v>
      </c>
      <c r="N306" s="639" t="s">
        <v>1685</v>
      </c>
      <c r="O306" s="639" t="s">
        <v>2065</v>
      </c>
      <c r="P306" s="636">
        <v>4</v>
      </c>
      <c r="Q306" s="636">
        <v>12</v>
      </c>
      <c r="V306" s="637" t="s">
        <v>1002</v>
      </c>
    </row>
    <row r="307" spans="1:22">
      <c r="A307" s="636" t="s">
        <v>2080</v>
      </c>
      <c r="B307" s="636" t="s">
        <v>2783</v>
      </c>
      <c r="C307" t="str">
        <f>IF(A307="","",A307&amp;$J307)</f>
        <v>0歳児上井草保育園</v>
      </c>
      <c r="D307" t="str">
        <f>IF(B307="","",B307&amp;J307)</f>
        <v>0歳児3上井草保育園</v>
      </c>
      <c r="F307" s="637">
        <v>9000059</v>
      </c>
      <c r="G307" s="637">
        <v>9000059</v>
      </c>
      <c r="I307" s="637">
        <v>17</v>
      </c>
      <c r="J307" s="637" t="s">
        <v>662</v>
      </c>
      <c r="K307" s="638">
        <v>40634</v>
      </c>
      <c r="L307" s="639" t="s">
        <v>1324</v>
      </c>
      <c r="M307" s="639" t="s">
        <v>2073</v>
      </c>
      <c r="N307" s="639" t="s">
        <v>1685</v>
      </c>
      <c r="O307" s="639" t="s">
        <v>2065</v>
      </c>
      <c r="P307" s="636">
        <v>5</v>
      </c>
      <c r="Q307" s="636">
        <v>12</v>
      </c>
      <c r="V307" s="637" t="s">
        <v>1002</v>
      </c>
    </row>
    <row r="308" spans="1:22">
      <c r="A308" s="636" t="s">
        <v>2082</v>
      </c>
      <c r="B308" s="636" t="s">
        <v>2771</v>
      </c>
      <c r="C308" t="str">
        <f>IF(A308="","",A308&amp;$J308)</f>
        <v>1歳児上井草保育園</v>
      </c>
      <c r="D308" t="str">
        <f>IF(B308="","",B308&amp;J308)</f>
        <v>1歳児4上井草保育園</v>
      </c>
      <c r="F308" s="637">
        <v>9000057</v>
      </c>
      <c r="G308" s="637">
        <v>9000057</v>
      </c>
      <c r="I308" s="637">
        <v>17</v>
      </c>
      <c r="J308" s="637" t="s">
        <v>662</v>
      </c>
      <c r="K308" s="638">
        <v>41000</v>
      </c>
      <c r="L308" s="639" t="s">
        <v>1324</v>
      </c>
      <c r="M308" s="639" t="s">
        <v>2067</v>
      </c>
      <c r="N308" s="639" t="s">
        <v>1685</v>
      </c>
      <c r="O308" s="639" t="s">
        <v>2065</v>
      </c>
      <c r="P308" s="636">
        <v>5</v>
      </c>
      <c r="Q308" s="636">
        <v>11</v>
      </c>
      <c r="V308" s="637" t="s">
        <v>1002</v>
      </c>
    </row>
    <row r="309" spans="1:22">
      <c r="A309" s="636" t="s">
        <v>1037</v>
      </c>
      <c r="B309" s="636" t="s">
        <v>2764</v>
      </c>
      <c r="C309" t="str">
        <f>IF(A309="","",A309&amp;$J309)</f>
        <v>フリー上井草保育園</v>
      </c>
      <c r="D309" t="str">
        <f>IF(B309="","",B309&amp;J309)</f>
        <v>フリー1上井草保育園</v>
      </c>
      <c r="F309" s="637">
        <v>9000636</v>
      </c>
      <c r="G309" s="637">
        <v>9000636</v>
      </c>
      <c r="I309" s="637">
        <v>17</v>
      </c>
      <c r="J309" s="637" t="s">
        <v>662</v>
      </c>
      <c r="K309" s="638">
        <v>43191</v>
      </c>
      <c r="L309" s="639" t="s">
        <v>1324</v>
      </c>
      <c r="M309" s="639" t="s">
        <v>2058</v>
      </c>
      <c r="N309" s="639" t="s">
        <v>1685</v>
      </c>
      <c r="O309" s="639" t="s">
        <v>2065</v>
      </c>
      <c r="P309" s="636">
        <v>5</v>
      </c>
      <c r="Q309" s="636">
        <v>11</v>
      </c>
      <c r="V309" s="637" t="s">
        <v>1002</v>
      </c>
    </row>
    <row r="310" spans="1:22">
      <c r="A310" s="636" t="s">
        <v>2081</v>
      </c>
      <c r="B310" s="636" t="s">
        <v>2806</v>
      </c>
      <c r="C310" t="str">
        <f>IF(A310="","",A310&amp;$J310)</f>
        <v>2歳児上井草保育園</v>
      </c>
      <c r="D310" t="str">
        <f>IF(B310="","",B310&amp;J310)</f>
        <v>2歳児2上井草保育園</v>
      </c>
      <c r="F310" s="637">
        <v>9000022</v>
      </c>
      <c r="G310" s="637">
        <v>9000022</v>
      </c>
      <c r="I310" s="637">
        <v>17</v>
      </c>
      <c r="J310" s="637" t="s">
        <v>662</v>
      </c>
      <c r="K310" s="638">
        <v>41000</v>
      </c>
      <c r="L310" s="639" t="s">
        <v>1324</v>
      </c>
      <c r="M310" s="639" t="s">
        <v>1717</v>
      </c>
      <c r="N310" s="639" t="s">
        <v>1685</v>
      </c>
      <c r="O310" s="639" t="s">
        <v>2065</v>
      </c>
      <c r="P310" s="636">
        <v>5</v>
      </c>
      <c r="Q310" s="636">
        <v>11</v>
      </c>
      <c r="V310" s="637" t="s">
        <v>1002</v>
      </c>
    </row>
    <row r="311" spans="1:22">
      <c r="A311" s="636" t="s">
        <v>1037</v>
      </c>
      <c r="B311" s="636" t="s">
        <v>2412</v>
      </c>
      <c r="C311" t="str">
        <f>IF(A311="","",A311&amp;$J311)</f>
        <v>フリー上井草保育園</v>
      </c>
      <c r="D311" t="str">
        <f>IF(B311="","",B311&amp;J311)</f>
        <v>フリー2上井草保育園</v>
      </c>
      <c r="F311" s="637">
        <v>9000235</v>
      </c>
      <c r="G311" s="637">
        <v>9000235</v>
      </c>
      <c r="I311" s="637">
        <v>17</v>
      </c>
      <c r="J311" s="637" t="s">
        <v>662</v>
      </c>
      <c r="K311" s="638">
        <v>41730</v>
      </c>
      <c r="L311" s="639" t="s">
        <v>1324</v>
      </c>
      <c r="M311" s="639" t="s">
        <v>2058</v>
      </c>
      <c r="N311" s="639" t="s">
        <v>1685</v>
      </c>
      <c r="O311" s="639" t="s">
        <v>2065</v>
      </c>
      <c r="P311" s="636">
        <v>5</v>
      </c>
      <c r="Q311" s="636">
        <v>9</v>
      </c>
      <c r="V311" s="637" t="s">
        <v>1002</v>
      </c>
    </row>
    <row r="312" spans="1:22">
      <c r="A312" s="636" t="s">
        <v>2835</v>
      </c>
      <c r="B312" s="636" t="s">
        <v>2815</v>
      </c>
      <c r="C312" t="str">
        <f>IF(A312="","",A312&amp;$J312)</f>
        <v>5歳児上井草保育園</v>
      </c>
      <c r="D312" t="str">
        <f>IF(B312="","",B312&amp;J312)</f>
        <v>5歳児1上井草保育園</v>
      </c>
      <c r="F312" s="637">
        <v>9000243</v>
      </c>
      <c r="G312" s="637">
        <v>9000243</v>
      </c>
      <c r="I312" s="637">
        <v>17</v>
      </c>
      <c r="J312" s="637" t="s">
        <v>662</v>
      </c>
      <c r="K312" s="638">
        <v>41730</v>
      </c>
      <c r="L312" s="639" t="s">
        <v>1324</v>
      </c>
      <c r="M312" s="639" t="s">
        <v>2066</v>
      </c>
      <c r="N312" s="639" t="s">
        <v>1685</v>
      </c>
      <c r="O312" s="639" t="s">
        <v>2065</v>
      </c>
      <c r="P312" s="636">
        <v>5</v>
      </c>
      <c r="Q312" s="636">
        <v>9</v>
      </c>
      <c r="V312" s="637" t="s">
        <v>1036</v>
      </c>
    </row>
    <row r="313" spans="1:22">
      <c r="A313" s="636" t="s">
        <v>2081</v>
      </c>
      <c r="B313" s="636" t="s">
        <v>2807</v>
      </c>
      <c r="C313" t="str">
        <f>IF(A313="","",A313&amp;$J313)</f>
        <v>2歳児上井草保育園</v>
      </c>
      <c r="D313" t="str">
        <f>IF(B313="","",B313&amp;J313)</f>
        <v>2歳児3上井草保育園</v>
      </c>
      <c r="F313" s="637">
        <v>9000634</v>
      </c>
      <c r="G313" s="637">
        <v>9000634</v>
      </c>
      <c r="I313" s="637">
        <v>17</v>
      </c>
      <c r="J313" s="637" t="s">
        <v>662</v>
      </c>
      <c r="K313" s="638">
        <v>43191</v>
      </c>
      <c r="L313" s="639" t="s">
        <v>1324</v>
      </c>
      <c r="M313" s="639" t="s">
        <v>1717</v>
      </c>
      <c r="N313" s="639" t="s">
        <v>1685</v>
      </c>
      <c r="O313" s="639" t="s">
        <v>2065</v>
      </c>
      <c r="P313" s="636">
        <v>5</v>
      </c>
      <c r="Q313" s="636">
        <v>5</v>
      </c>
      <c r="V313" s="637" t="s">
        <v>1002</v>
      </c>
    </row>
    <row r="314" spans="1:22">
      <c r="A314" s="636" t="s">
        <v>2080</v>
      </c>
      <c r="B314" s="636" t="s">
        <v>2784</v>
      </c>
      <c r="C314" t="str">
        <f>IF(A314="","",A314&amp;$J314)</f>
        <v>0歳児上井草保育園</v>
      </c>
      <c r="D314" t="str">
        <f>IF(B314="","",B314&amp;J314)</f>
        <v>0歳児4上井草保育園</v>
      </c>
      <c r="F314" s="637">
        <v>9000540</v>
      </c>
      <c r="G314" s="637">
        <v>9000540</v>
      </c>
      <c r="I314" s="637">
        <v>17</v>
      </c>
      <c r="J314" s="637" t="s">
        <v>662</v>
      </c>
      <c r="K314" s="638">
        <v>43132</v>
      </c>
      <c r="L314" s="639" t="s">
        <v>1324</v>
      </c>
      <c r="M314" s="639" t="s">
        <v>2073</v>
      </c>
      <c r="N314" s="639" t="s">
        <v>1685</v>
      </c>
      <c r="O314" s="639" t="s">
        <v>2065</v>
      </c>
      <c r="P314" s="636">
        <v>5</v>
      </c>
      <c r="Q314" s="636">
        <v>5</v>
      </c>
      <c r="V314" s="637" t="s">
        <v>1002</v>
      </c>
    </row>
    <row r="315" spans="1:22">
      <c r="A315" s="636" t="s">
        <v>2837</v>
      </c>
      <c r="B315" s="636" t="s">
        <v>2810</v>
      </c>
      <c r="C315" t="str">
        <f>IF(A315="","",A315&amp;$J315)</f>
        <v>3歳児上井草保育園</v>
      </c>
      <c r="D315" t="str">
        <f>IF(B315="","",B315&amp;J315)</f>
        <v>3歳児1上井草保育園</v>
      </c>
      <c r="F315" s="637">
        <v>9000632</v>
      </c>
      <c r="G315" s="637">
        <v>9000632</v>
      </c>
      <c r="I315" s="637">
        <v>17</v>
      </c>
      <c r="J315" s="637" t="s">
        <v>662</v>
      </c>
      <c r="K315" s="638">
        <v>43191</v>
      </c>
      <c r="L315" s="639" t="s">
        <v>1324</v>
      </c>
      <c r="M315" s="639" t="s">
        <v>2072</v>
      </c>
      <c r="N315" s="639" t="s">
        <v>1685</v>
      </c>
      <c r="O315" s="639" t="s">
        <v>2065</v>
      </c>
      <c r="P315" s="636">
        <v>5</v>
      </c>
      <c r="Q315" s="636">
        <v>5</v>
      </c>
      <c r="V315" s="637" t="s">
        <v>1002</v>
      </c>
    </row>
    <row r="316" spans="1:22">
      <c r="A316" s="636" t="s">
        <v>2081</v>
      </c>
      <c r="B316" s="636" t="s">
        <v>2808</v>
      </c>
      <c r="C316" t="str">
        <f>IF(A316="","",A316&amp;$J316)</f>
        <v>2歳児上井草保育園</v>
      </c>
      <c r="D316" t="str">
        <f>IF(B316="","",B316&amp;J316)</f>
        <v>2歳児4上井草保育園</v>
      </c>
      <c r="F316" s="637">
        <v>9000635</v>
      </c>
      <c r="G316" s="637">
        <v>9000635</v>
      </c>
      <c r="I316" s="637">
        <v>17</v>
      </c>
      <c r="J316" s="637" t="s">
        <v>662</v>
      </c>
      <c r="K316" s="638">
        <v>43191</v>
      </c>
      <c r="L316" s="639" t="s">
        <v>1324</v>
      </c>
      <c r="M316" s="639" t="s">
        <v>1717</v>
      </c>
      <c r="N316" s="639" t="s">
        <v>1685</v>
      </c>
      <c r="O316" s="639" t="s">
        <v>2065</v>
      </c>
      <c r="P316" s="636">
        <v>5</v>
      </c>
      <c r="Q316" s="636">
        <v>5</v>
      </c>
      <c r="V316" s="637" t="s">
        <v>1002</v>
      </c>
    </row>
    <row r="317" spans="1:22">
      <c r="A317" s="636" t="s">
        <v>2081</v>
      </c>
      <c r="B317" s="636" t="s">
        <v>2809</v>
      </c>
      <c r="C317" t="str">
        <f>IF(A317="","",A317&amp;$J317)</f>
        <v>2歳児上井草保育園</v>
      </c>
      <c r="D317" t="str">
        <f>IF(B317="","",B317&amp;J317)</f>
        <v>2歳児5上井草保育園</v>
      </c>
      <c r="F317" s="637">
        <v>9000631</v>
      </c>
      <c r="G317" s="637">
        <v>9000631</v>
      </c>
      <c r="I317" s="637">
        <v>17</v>
      </c>
      <c r="J317" s="637" t="s">
        <v>662</v>
      </c>
      <c r="K317" s="638">
        <v>43191</v>
      </c>
      <c r="L317" s="639" t="s">
        <v>1324</v>
      </c>
      <c r="M317" s="639" t="s">
        <v>1717</v>
      </c>
      <c r="N317" s="639" t="s">
        <v>1685</v>
      </c>
      <c r="O317" s="639" t="s">
        <v>2065</v>
      </c>
      <c r="P317" s="636">
        <v>5</v>
      </c>
      <c r="Q317" s="636">
        <v>5</v>
      </c>
      <c r="V317" s="637" t="s">
        <v>1002</v>
      </c>
    </row>
    <row r="318" spans="1:22">
      <c r="A318" s="636" t="s">
        <v>2837</v>
      </c>
      <c r="B318" s="636" t="s">
        <v>2811</v>
      </c>
      <c r="C318" t="str">
        <f>IF(A318="","",A318&amp;$J318)</f>
        <v>3歳児上井草保育園</v>
      </c>
      <c r="D318" t="str">
        <f>IF(B318="","",B318&amp;J318)</f>
        <v>3歳児2上井草保育園</v>
      </c>
      <c r="F318" s="637">
        <v>9000888</v>
      </c>
      <c r="G318" s="637">
        <v>9000888</v>
      </c>
      <c r="I318" s="637">
        <v>17</v>
      </c>
      <c r="J318" s="637" t="s">
        <v>662</v>
      </c>
      <c r="K318" s="638">
        <v>44088</v>
      </c>
      <c r="L318" s="639" t="s">
        <v>1324</v>
      </c>
      <c r="M318" s="639" t="s">
        <v>2072</v>
      </c>
      <c r="N318" s="639" t="s">
        <v>1685</v>
      </c>
      <c r="O318" s="639" t="s">
        <v>2065</v>
      </c>
      <c r="P318" s="636">
        <v>3</v>
      </c>
      <c r="Q318" s="636">
        <v>5</v>
      </c>
      <c r="V318" s="637" t="s">
        <v>1002</v>
      </c>
    </row>
    <row r="319" spans="1:22">
      <c r="A319" s="636" t="s">
        <v>2082</v>
      </c>
      <c r="B319" s="636" t="s">
        <v>2785</v>
      </c>
      <c r="C319" t="str">
        <f>IF(A319="","",A319&amp;$J319)</f>
        <v>1歳児上井草保育園</v>
      </c>
      <c r="D319" t="str">
        <f>IF(B319="","",B319&amp;J319)</f>
        <v>1歳児5上井草保育園</v>
      </c>
      <c r="F319" s="637">
        <v>9000629</v>
      </c>
      <c r="G319" s="637">
        <v>9000629</v>
      </c>
      <c r="I319" s="637">
        <v>17</v>
      </c>
      <c r="J319" s="637" t="s">
        <v>662</v>
      </c>
      <c r="K319" s="638">
        <v>43191</v>
      </c>
      <c r="L319" s="639" t="s">
        <v>1324</v>
      </c>
      <c r="M319" s="639" t="s">
        <v>2074</v>
      </c>
      <c r="N319" s="639" t="s">
        <v>1685</v>
      </c>
      <c r="O319" s="639" t="s">
        <v>2065</v>
      </c>
      <c r="P319" s="636">
        <v>5</v>
      </c>
      <c r="Q319" s="636">
        <v>5</v>
      </c>
      <c r="V319" s="637" t="s">
        <v>1002</v>
      </c>
    </row>
    <row r="320" spans="1:22">
      <c r="A320" s="636" t="s">
        <v>2082</v>
      </c>
      <c r="B320" s="636" t="s">
        <v>2786</v>
      </c>
      <c r="C320" t="str">
        <f>IF(A320="","",A320&amp;$J320)</f>
        <v>1歳児上井草保育園</v>
      </c>
      <c r="D320" t="str">
        <f>IF(B320="","",B320&amp;J320)</f>
        <v>1歳児6上井草保育園</v>
      </c>
      <c r="F320" s="637">
        <v>9000793</v>
      </c>
      <c r="G320" s="637">
        <v>9000793</v>
      </c>
      <c r="I320" s="637">
        <v>17</v>
      </c>
      <c r="J320" s="637" t="s">
        <v>662</v>
      </c>
      <c r="K320" s="638">
        <v>43891</v>
      </c>
      <c r="L320" s="639" t="s">
        <v>1324</v>
      </c>
      <c r="M320" s="639" t="s">
        <v>2074</v>
      </c>
      <c r="N320" s="639" t="s">
        <v>1685</v>
      </c>
      <c r="O320" s="639" t="s">
        <v>2065</v>
      </c>
      <c r="P320" s="636">
        <v>3</v>
      </c>
      <c r="Q320" s="636">
        <v>3</v>
      </c>
      <c r="V320" s="637" t="s">
        <v>1002</v>
      </c>
    </row>
    <row r="321" spans="1:22">
      <c r="A321" s="636" t="s">
        <v>2836</v>
      </c>
      <c r="B321" s="636" t="s">
        <v>2814</v>
      </c>
      <c r="C321" t="str">
        <f>IF(A321="","",A321&amp;$J321)</f>
        <v>4歳児上井草保育園</v>
      </c>
      <c r="D321" t="str">
        <f>IF(B321="","",B321&amp;J321)</f>
        <v>4歳児3上井草保育園</v>
      </c>
      <c r="F321" s="637">
        <v>9000919</v>
      </c>
      <c r="G321" s="637">
        <v>9000919</v>
      </c>
      <c r="I321" s="637">
        <v>17</v>
      </c>
      <c r="J321" s="637" t="s">
        <v>662</v>
      </c>
      <c r="K321" s="638">
        <v>44287</v>
      </c>
      <c r="L321" s="639" t="s">
        <v>1324</v>
      </c>
      <c r="M321" s="639" t="s">
        <v>2124</v>
      </c>
      <c r="N321" s="639" t="s">
        <v>1685</v>
      </c>
      <c r="O321" s="639" t="s">
        <v>2065</v>
      </c>
      <c r="P321" s="636">
        <v>2</v>
      </c>
      <c r="Q321" s="636">
        <v>2</v>
      </c>
      <c r="V321" s="637" t="s">
        <v>1036</v>
      </c>
    </row>
    <row r="322" spans="1:22">
      <c r="A322" s="636" t="s">
        <v>2080</v>
      </c>
      <c r="B322" s="636" t="s">
        <v>2797</v>
      </c>
      <c r="C322" t="str">
        <f>IF(A322="","",A322&amp;$J322)</f>
        <v>0歳児上井草保育園</v>
      </c>
      <c r="D322" t="str">
        <f>IF(B322="","",B322&amp;J322)</f>
        <v>0歳児5上井草保育園</v>
      </c>
      <c r="F322" s="637">
        <v>9000920</v>
      </c>
      <c r="G322" s="637">
        <v>9000920</v>
      </c>
      <c r="I322" s="637">
        <v>17</v>
      </c>
      <c r="J322" s="637" t="s">
        <v>662</v>
      </c>
      <c r="K322" s="638">
        <v>44287</v>
      </c>
      <c r="L322" s="639" t="s">
        <v>1324</v>
      </c>
      <c r="M322" s="639" t="s">
        <v>2073</v>
      </c>
      <c r="N322" s="639" t="s">
        <v>1685</v>
      </c>
      <c r="O322" s="639" t="s">
        <v>2065</v>
      </c>
      <c r="P322" s="636">
        <v>2</v>
      </c>
      <c r="Q322" s="636">
        <v>2</v>
      </c>
      <c r="V322" s="637" t="s">
        <v>1002</v>
      </c>
    </row>
    <row r="323" spans="1:22">
      <c r="C323" t="str">
        <f>IF(A323="","",A323&amp;$J323)</f>
        <v/>
      </c>
      <c r="D323" t="str">
        <f>IF(B323="","",B323&amp;J323)</f>
        <v/>
      </c>
      <c r="F323" s="637">
        <v>9000591</v>
      </c>
      <c r="G323" s="637">
        <v>9000591</v>
      </c>
      <c r="I323" s="637">
        <v>17</v>
      </c>
      <c r="J323" s="637" t="s">
        <v>662</v>
      </c>
      <c r="K323" s="638">
        <v>43191</v>
      </c>
      <c r="L323" s="639" t="s">
        <v>2056</v>
      </c>
      <c r="M323" s="639" t="s">
        <v>2127</v>
      </c>
      <c r="O323" s="639" t="s">
        <v>2076</v>
      </c>
      <c r="T323" s="6">
        <v>15</v>
      </c>
      <c r="V323" s="637" t="s">
        <v>1002</v>
      </c>
    </row>
    <row r="324" spans="1:22">
      <c r="C324" t="str">
        <f>IF(A324="","",A324&amp;$J324)</f>
        <v/>
      </c>
      <c r="D324" t="str">
        <f>IF(B324="","",B324&amp;J324)</f>
        <v/>
      </c>
      <c r="F324" s="637">
        <v>9000729</v>
      </c>
      <c r="G324" s="637">
        <v>9000729</v>
      </c>
      <c r="I324" s="637">
        <v>17</v>
      </c>
      <c r="J324" s="637" t="s">
        <v>662</v>
      </c>
      <c r="K324" s="638">
        <v>43678</v>
      </c>
      <c r="L324" s="639" t="s">
        <v>2056</v>
      </c>
      <c r="M324" s="639" t="s">
        <v>2127</v>
      </c>
      <c r="O324" s="639" t="s">
        <v>2076</v>
      </c>
      <c r="T324" s="6">
        <v>20</v>
      </c>
      <c r="V324" s="637" t="s">
        <v>1002</v>
      </c>
    </row>
    <row r="325" spans="1:22">
      <c r="C325" t="str">
        <f>IF(A325="","",A325&amp;$J325)</f>
        <v/>
      </c>
      <c r="D325" t="str">
        <f>IF(B325="","",B325&amp;J325)</f>
        <v/>
      </c>
      <c r="F325" s="637">
        <v>9000584</v>
      </c>
      <c r="G325" s="637">
        <v>9000584</v>
      </c>
      <c r="I325" s="637">
        <v>17</v>
      </c>
      <c r="J325" s="637" t="s">
        <v>662</v>
      </c>
      <c r="K325" s="638">
        <v>43191</v>
      </c>
      <c r="L325" s="639" t="s">
        <v>1685</v>
      </c>
      <c r="M325" s="639" t="s">
        <v>2078</v>
      </c>
      <c r="N325" s="639" t="s">
        <v>1685</v>
      </c>
      <c r="O325" s="639" t="s">
        <v>2076</v>
      </c>
      <c r="T325" s="6">
        <v>32.5</v>
      </c>
      <c r="V325" s="637" t="s">
        <v>1002</v>
      </c>
    </row>
    <row r="326" spans="1:22">
      <c r="C326" t="str">
        <f>IF(A326="","",A326&amp;$J326)</f>
        <v/>
      </c>
      <c r="D326" t="str">
        <f>IF(B326="","",B326&amp;J326)</f>
        <v/>
      </c>
      <c r="F326" s="637">
        <v>9000594</v>
      </c>
      <c r="G326" s="637">
        <v>9000594</v>
      </c>
      <c r="I326" s="637">
        <v>17</v>
      </c>
      <c r="J326" s="637" t="s">
        <v>662</v>
      </c>
      <c r="K326" s="638">
        <v>43191</v>
      </c>
      <c r="L326" s="639" t="s">
        <v>2056</v>
      </c>
      <c r="M326" s="639" t="s">
        <v>2127</v>
      </c>
      <c r="O326" s="639" t="s">
        <v>2076</v>
      </c>
      <c r="T326" s="6">
        <v>15</v>
      </c>
      <c r="V326" s="637" t="s">
        <v>1002</v>
      </c>
    </row>
    <row r="327" spans="1:22">
      <c r="C327" t="str">
        <f>IF(A327="","",A327&amp;$J327)</f>
        <v/>
      </c>
      <c r="D327" t="str">
        <f>IF(B327="","",B327&amp;J327)</f>
        <v/>
      </c>
      <c r="F327" s="637">
        <v>9000593</v>
      </c>
      <c r="G327" s="637">
        <v>9000593</v>
      </c>
      <c r="I327" s="637">
        <v>17</v>
      </c>
      <c r="J327" s="637" t="s">
        <v>662</v>
      </c>
      <c r="K327" s="638">
        <v>43191</v>
      </c>
      <c r="L327" s="639" t="s">
        <v>2056</v>
      </c>
      <c r="M327" s="639" t="s">
        <v>2127</v>
      </c>
      <c r="O327" s="639" t="s">
        <v>2076</v>
      </c>
      <c r="T327" s="6">
        <v>8</v>
      </c>
      <c r="V327" s="637" t="s">
        <v>1002</v>
      </c>
    </row>
    <row r="328" spans="1:22">
      <c r="C328" t="str">
        <f>IF(A328="","",A328&amp;$J328)</f>
        <v/>
      </c>
      <c r="D328" t="str">
        <f>IF(B328="","",B328&amp;J328)</f>
        <v/>
      </c>
      <c r="F328" s="637">
        <v>9000588</v>
      </c>
      <c r="G328" s="637">
        <v>9000588</v>
      </c>
      <c r="I328" s="637">
        <v>17</v>
      </c>
      <c r="J328" s="637" t="s">
        <v>662</v>
      </c>
      <c r="K328" s="638">
        <v>43191</v>
      </c>
      <c r="L328" s="639" t="s">
        <v>2056</v>
      </c>
      <c r="M328" s="639" t="s">
        <v>2127</v>
      </c>
      <c r="O328" s="639" t="s">
        <v>2076</v>
      </c>
      <c r="T328" s="6">
        <v>15</v>
      </c>
      <c r="V328" s="637" t="s">
        <v>1002</v>
      </c>
    </row>
    <row r="329" spans="1:22">
      <c r="C329" t="str">
        <f>IF(A329="","",A329&amp;$J329)</f>
        <v/>
      </c>
      <c r="D329" t="str">
        <f>IF(B329="","",B329&amp;J329)</f>
        <v/>
      </c>
      <c r="F329" s="637">
        <v>9000589</v>
      </c>
      <c r="G329" s="637">
        <v>9000589</v>
      </c>
      <c r="I329" s="637">
        <v>17</v>
      </c>
      <c r="J329" s="637" t="s">
        <v>662</v>
      </c>
      <c r="K329" s="638">
        <v>43191</v>
      </c>
      <c r="L329" s="639" t="s">
        <v>2056</v>
      </c>
      <c r="M329" s="639" t="s">
        <v>2127</v>
      </c>
      <c r="O329" s="639" t="s">
        <v>2076</v>
      </c>
      <c r="T329" s="6">
        <v>12</v>
      </c>
      <c r="V329" s="637" t="s">
        <v>1002</v>
      </c>
    </row>
    <row r="330" spans="1:22">
      <c r="C330" t="str">
        <f>IF(A330="","",A330&amp;$J330)</f>
        <v/>
      </c>
      <c r="D330" t="str">
        <f>IF(B330="","",B330&amp;J330)</f>
        <v/>
      </c>
      <c r="F330" s="637">
        <v>9000587</v>
      </c>
      <c r="G330" s="637">
        <v>9000587</v>
      </c>
      <c r="I330" s="637">
        <v>17</v>
      </c>
      <c r="J330" s="637" t="s">
        <v>2823</v>
      </c>
      <c r="K330" s="638">
        <v>43191</v>
      </c>
      <c r="L330" s="639" t="s">
        <v>2056</v>
      </c>
      <c r="M330" s="639" t="s">
        <v>2127</v>
      </c>
      <c r="O330" s="639" t="s">
        <v>2076</v>
      </c>
      <c r="T330" s="6">
        <v>30</v>
      </c>
      <c r="V330" s="637" t="s">
        <v>1002</v>
      </c>
    </row>
    <row r="331" spans="1:22">
      <c r="C331" t="str">
        <f>IF(A331="","",A331&amp;$J331)</f>
        <v/>
      </c>
      <c r="D331" t="str">
        <f>IF(B331="","",B331&amp;J331)</f>
        <v/>
      </c>
      <c r="F331" s="637">
        <v>9000590</v>
      </c>
      <c r="G331" s="637">
        <v>9000590</v>
      </c>
      <c r="I331" s="637">
        <v>17</v>
      </c>
      <c r="J331" s="637" t="s">
        <v>662</v>
      </c>
      <c r="K331" s="638">
        <v>43191</v>
      </c>
      <c r="L331" s="639" t="s">
        <v>2056</v>
      </c>
      <c r="M331" s="639" t="s">
        <v>2127</v>
      </c>
      <c r="O331" s="639" t="s">
        <v>2076</v>
      </c>
      <c r="T331" s="6">
        <v>20</v>
      </c>
      <c r="V331" s="637" t="s">
        <v>1002</v>
      </c>
    </row>
    <row r="332" spans="1:22">
      <c r="C332" t="str">
        <f>IF(A332="","",A332&amp;$J332)</f>
        <v/>
      </c>
      <c r="D332" t="str">
        <f>IF(B332="","",B332&amp;J332)</f>
        <v/>
      </c>
      <c r="F332" s="637">
        <v>9000750</v>
      </c>
      <c r="G332" s="637">
        <v>9000750</v>
      </c>
      <c r="I332" s="637">
        <v>17</v>
      </c>
      <c r="J332" s="637" t="s">
        <v>662</v>
      </c>
      <c r="K332" s="638">
        <v>43770</v>
      </c>
      <c r="L332" s="639" t="s">
        <v>2056</v>
      </c>
      <c r="M332" s="639" t="s">
        <v>2127</v>
      </c>
      <c r="O332" s="639" t="s">
        <v>2076</v>
      </c>
      <c r="T332" s="6">
        <v>17.5</v>
      </c>
      <c r="V332" s="637" t="s">
        <v>1002</v>
      </c>
    </row>
    <row r="333" spans="1:22">
      <c r="C333" t="str">
        <f>IF(A333="","",A333&amp;$J333)</f>
        <v/>
      </c>
      <c r="D333" t="str">
        <f>IF(B333="","",B333&amp;J333)</f>
        <v/>
      </c>
      <c r="F333" s="637">
        <v>9000774</v>
      </c>
      <c r="G333" s="637">
        <v>9000774</v>
      </c>
      <c r="I333" s="637">
        <v>17</v>
      </c>
      <c r="J333" s="637" t="s">
        <v>662</v>
      </c>
      <c r="K333" s="638">
        <v>43922</v>
      </c>
      <c r="L333" s="639" t="s">
        <v>1685</v>
      </c>
      <c r="M333" s="639" t="s">
        <v>2078</v>
      </c>
      <c r="N333" s="639" t="s">
        <v>1685</v>
      </c>
      <c r="O333" s="639" t="s">
        <v>2076</v>
      </c>
      <c r="T333" s="6">
        <v>20</v>
      </c>
      <c r="V333" s="637" t="s">
        <v>1002</v>
      </c>
    </row>
    <row r="334" spans="1:22">
      <c r="C334" t="str">
        <f>IF(A334="","",A334&amp;$J334)</f>
        <v/>
      </c>
      <c r="D334" t="str">
        <f>IF(B334="","",B334&amp;J334)</f>
        <v/>
      </c>
      <c r="F334" s="637">
        <v>9000780</v>
      </c>
      <c r="G334" s="637">
        <v>9000780</v>
      </c>
      <c r="I334" s="637">
        <v>17</v>
      </c>
      <c r="J334" s="637" t="s">
        <v>662</v>
      </c>
      <c r="K334" s="638">
        <v>43862</v>
      </c>
      <c r="L334" s="639" t="s">
        <v>2056</v>
      </c>
      <c r="M334" s="639" t="s">
        <v>2127</v>
      </c>
      <c r="O334" s="639" t="s">
        <v>2076</v>
      </c>
      <c r="T334" s="6">
        <v>0</v>
      </c>
      <c r="V334" s="637" t="s">
        <v>1002</v>
      </c>
    </row>
    <row r="335" spans="1:22">
      <c r="C335" t="str">
        <f>IF(A335="","",A335&amp;$J335)</f>
        <v/>
      </c>
      <c r="D335" t="str">
        <f>IF(B335="","",B335&amp;J335)</f>
        <v/>
      </c>
      <c r="F335" s="637">
        <v>9000788</v>
      </c>
      <c r="G335" s="637">
        <v>9000788</v>
      </c>
      <c r="I335" s="637">
        <v>17</v>
      </c>
      <c r="J335" s="637" t="s">
        <v>662</v>
      </c>
      <c r="K335" s="638">
        <v>43922</v>
      </c>
      <c r="L335" s="639" t="s">
        <v>2056</v>
      </c>
      <c r="M335" s="639" t="s">
        <v>2127</v>
      </c>
      <c r="O335" s="639" t="s">
        <v>2076</v>
      </c>
      <c r="T335" s="6">
        <v>16.5</v>
      </c>
      <c r="V335" s="637" t="s">
        <v>1002</v>
      </c>
    </row>
    <row r="336" spans="1:22">
      <c r="C336" t="str">
        <f>IF(A336="","",A336&amp;$J336)</f>
        <v/>
      </c>
      <c r="D336" t="str">
        <f>IF(B336="","",B336&amp;J336)</f>
        <v/>
      </c>
      <c r="F336" s="637">
        <v>9000791</v>
      </c>
      <c r="G336" s="637">
        <v>9000791</v>
      </c>
      <c r="I336" s="637">
        <v>17</v>
      </c>
      <c r="J336" s="637" t="s">
        <v>662</v>
      </c>
      <c r="K336" s="638">
        <v>43886</v>
      </c>
      <c r="L336" s="639" t="s">
        <v>2056</v>
      </c>
      <c r="M336" s="639" t="s">
        <v>2127</v>
      </c>
      <c r="O336" s="639" t="s">
        <v>2076</v>
      </c>
      <c r="T336" s="6">
        <v>40</v>
      </c>
      <c r="V336" s="637" t="s">
        <v>1002</v>
      </c>
    </row>
    <row r="337" spans="1:22">
      <c r="C337" t="str">
        <f>IF(A337="","",A337&amp;$J337)</f>
        <v/>
      </c>
      <c r="D337" t="str">
        <f>IF(B337="","",B337&amp;J337)</f>
        <v/>
      </c>
      <c r="F337" s="637">
        <v>9000829</v>
      </c>
      <c r="G337" s="637">
        <v>9000829</v>
      </c>
      <c r="I337" s="637">
        <v>17</v>
      </c>
      <c r="J337" s="637" t="s">
        <v>662</v>
      </c>
      <c r="K337" s="638">
        <v>43922</v>
      </c>
      <c r="L337" s="639" t="s">
        <v>2056</v>
      </c>
      <c r="M337" s="639" t="s">
        <v>2127</v>
      </c>
      <c r="O337" s="639" t="s">
        <v>2076</v>
      </c>
      <c r="T337" s="6">
        <v>20</v>
      </c>
      <c r="V337" s="637" t="s">
        <v>1002</v>
      </c>
    </row>
    <row r="338" spans="1:22">
      <c r="C338" t="str">
        <f>IF(A338="","",A338&amp;$J338)</f>
        <v/>
      </c>
      <c r="D338" t="str">
        <f>IF(B338="","",B338&amp;J338)</f>
        <v/>
      </c>
      <c r="F338" s="637">
        <v>9000830</v>
      </c>
      <c r="G338" s="637">
        <v>9000830</v>
      </c>
      <c r="I338" s="637">
        <v>17</v>
      </c>
      <c r="J338" s="637" t="s">
        <v>662</v>
      </c>
      <c r="K338" s="638">
        <v>43922</v>
      </c>
      <c r="L338" s="639" t="s">
        <v>2056</v>
      </c>
      <c r="M338" s="639" t="s">
        <v>2127</v>
      </c>
      <c r="O338" s="639" t="s">
        <v>2076</v>
      </c>
      <c r="T338" s="6">
        <v>12</v>
      </c>
      <c r="V338" s="637" t="s">
        <v>1002</v>
      </c>
    </row>
    <row r="339" spans="1:22">
      <c r="C339" t="str">
        <f>IF(A339="","",A339&amp;$J339)</f>
        <v/>
      </c>
      <c r="D339" t="str">
        <f>IF(B339="","",B339&amp;J339)</f>
        <v/>
      </c>
      <c r="F339" s="637">
        <v>9000873</v>
      </c>
      <c r="G339" s="637">
        <v>9000873</v>
      </c>
      <c r="I339" s="637">
        <v>17</v>
      </c>
      <c r="J339" s="637" t="s">
        <v>662</v>
      </c>
      <c r="K339" s="638">
        <v>44032</v>
      </c>
      <c r="L339" s="639" t="s">
        <v>2056</v>
      </c>
      <c r="M339" s="639" t="s">
        <v>2127</v>
      </c>
      <c r="O339" s="639" t="s">
        <v>2076</v>
      </c>
      <c r="T339" s="6">
        <v>37</v>
      </c>
      <c r="V339" s="637" t="s">
        <v>1002</v>
      </c>
    </row>
    <row r="340" spans="1:22">
      <c r="C340" t="str">
        <f>IF(A340="","",A340&amp;$J340)</f>
        <v/>
      </c>
      <c r="D340" t="str">
        <f>IF(B340="","",B340&amp;J340)</f>
        <v/>
      </c>
      <c r="F340" s="637">
        <v>9000893</v>
      </c>
      <c r="G340" s="637">
        <v>9000893</v>
      </c>
      <c r="I340" s="637">
        <v>17</v>
      </c>
      <c r="J340" s="637" t="s">
        <v>662</v>
      </c>
      <c r="K340" s="638">
        <v>44123</v>
      </c>
      <c r="L340" s="639" t="s">
        <v>2056</v>
      </c>
      <c r="M340" s="639" t="s">
        <v>2078</v>
      </c>
      <c r="O340" s="639" t="s">
        <v>2076</v>
      </c>
      <c r="T340" s="6">
        <v>18</v>
      </c>
      <c r="V340" s="637" t="s">
        <v>1002</v>
      </c>
    </row>
    <row r="341" spans="1:22">
      <c r="C341" t="str">
        <f>IF(A341="","",A341&amp;$J341)</f>
        <v/>
      </c>
      <c r="D341" t="str">
        <f>IF(B341="","",B341&amp;J341)</f>
        <v/>
      </c>
      <c r="F341" s="637">
        <v>9000895</v>
      </c>
      <c r="G341" s="637">
        <v>9000895</v>
      </c>
      <c r="I341" s="637">
        <v>17</v>
      </c>
      <c r="J341" s="637" t="s">
        <v>662</v>
      </c>
      <c r="K341" s="638">
        <v>44136</v>
      </c>
      <c r="L341" s="639" t="s">
        <v>2056</v>
      </c>
      <c r="M341" s="639" t="s">
        <v>2127</v>
      </c>
      <c r="O341" s="639" t="s">
        <v>2076</v>
      </c>
      <c r="T341" s="6">
        <v>8</v>
      </c>
      <c r="V341" s="637" t="s">
        <v>1002</v>
      </c>
    </row>
    <row r="342" spans="1:22">
      <c r="C342" t="str">
        <f>IF(A342="","",A342&amp;$J342)</f>
        <v/>
      </c>
      <c r="D342" t="str">
        <f>IF(B342="","",B342&amp;J342)</f>
        <v/>
      </c>
      <c r="F342" s="637">
        <v>9000953</v>
      </c>
      <c r="G342" s="637">
        <v>9000953</v>
      </c>
      <c r="I342" s="637">
        <v>17</v>
      </c>
      <c r="J342" s="637" t="s">
        <v>662</v>
      </c>
      <c r="K342" s="638">
        <v>44368</v>
      </c>
      <c r="L342" s="639" t="s">
        <v>1685</v>
      </c>
      <c r="M342" s="639" t="s">
        <v>2078</v>
      </c>
      <c r="N342" s="639" t="s">
        <v>1685</v>
      </c>
      <c r="O342" s="639" t="s">
        <v>2076</v>
      </c>
      <c r="T342" s="6">
        <v>40</v>
      </c>
      <c r="V342" s="637" t="s">
        <v>1002</v>
      </c>
    </row>
    <row r="343" spans="1:22">
      <c r="A343" s="636" t="s">
        <v>2866</v>
      </c>
      <c r="B343" s="636" t="s">
        <v>2867</v>
      </c>
      <c r="C343" t="str">
        <f>IF(A343="","",A343&amp;$J343)</f>
        <v>フリー上井草保育園</v>
      </c>
      <c r="D343" t="str">
        <f>IF(B343="","",B343&amp;J343)</f>
        <v>フリー3上井草保育園</v>
      </c>
      <c r="F343" s="637">
        <v>9000972</v>
      </c>
      <c r="G343" s="637">
        <v>9000972</v>
      </c>
      <c r="I343" s="637">
        <v>17</v>
      </c>
      <c r="J343" s="637" t="s">
        <v>662</v>
      </c>
      <c r="K343" s="638">
        <v>44445</v>
      </c>
      <c r="L343" s="639" t="s">
        <v>1685</v>
      </c>
      <c r="M343" s="639" t="s">
        <v>2075</v>
      </c>
      <c r="N343" s="639" t="s">
        <v>1685</v>
      </c>
      <c r="O343" s="639" t="s">
        <v>2076</v>
      </c>
      <c r="T343" s="6">
        <v>40</v>
      </c>
      <c r="V343" s="637" t="s">
        <v>1002</v>
      </c>
    </row>
    <row r="344" spans="1:22">
      <c r="A344" s="636" t="s">
        <v>2840</v>
      </c>
      <c r="B344" s="636" t="s">
        <v>2840</v>
      </c>
      <c r="C344" t="str">
        <f>IF(A344="","",A344&amp;$J344)</f>
        <v>施設長国立ひまわり保育園</v>
      </c>
      <c r="D344" t="str">
        <f>IF(B344="","",B344&amp;J344)</f>
        <v>施設長国立ひまわり保育園</v>
      </c>
      <c r="F344" s="637">
        <v>9000070</v>
      </c>
      <c r="G344" s="637">
        <v>9000070</v>
      </c>
      <c r="I344" s="637">
        <v>18</v>
      </c>
      <c r="J344" s="637" t="s">
        <v>2824</v>
      </c>
      <c r="K344" s="638">
        <v>30773</v>
      </c>
      <c r="L344" s="639" t="s">
        <v>1373</v>
      </c>
      <c r="M344" s="639" t="s">
        <v>2058</v>
      </c>
      <c r="O344" s="639" t="s">
        <v>2065</v>
      </c>
      <c r="P344" s="636">
        <v>4</v>
      </c>
      <c r="Q344" s="636">
        <v>39</v>
      </c>
      <c r="V344" s="637" t="s">
        <v>1002</v>
      </c>
    </row>
    <row r="345" spans="1:22">
      <c r="A345" s="636" t="s">
        <v>2839</v>
      </c>
      <c r="B345" s="636" t="s">
        <v>2841</v>
      </c>
      <c r="C345" t="str">
        <f>IF(A345="","",A345&amp;$J345)</f>
        <v>副施設長国立ひまわり保育園</v>
      </c>
      <c r="D345" t="str">
        <f>IF(B345="","",B345&amp;J345)</f>
        <v>副施設長1国立ひまわり保育園</v>
      </c>
      <c r="F345" s="637">
        <v>9000464</v>
      </c>
      <c r="G345" s="637">
        <v>9000464</v>
      </c>
      <c r="I345" s="637">
        <v>18</v>
      </c>
      <c r="J345" s="637" t="s">
        <v>791</v>
      </c>
      <c r="K345" s="638">
        <v>42826</v>
      </c>
      <c r="L345" s="639" t="s">
        <v>1730</v>
      </c>
      <c r="M345" s="639" t="s">
        <v>2058</v>
      </c>
      <c r="O345" s="639" t="s">
        <v>2065</v>
      </c>
      <c r="P345" s="636">
        <v>4</v>
      </c>
      <c r="Q345" s="636">
        <v>6</v>
      </c>
      <c r="V345" s="637" t="s">
        <v>1002</v>
      </c>
    </row>
    <row r="346" spans="1:22">
      <c r="A346" s="636" t="s">
        <v>993</v>
      </c>
      <c r="B346" s="636" t="s">
        <v>2762</v>
      </c>
      <c r="C346" t="str">
        <f>IF(A346="","",A346&amp;$J346)</f>
        <v>看護師国立ひまわり保育園</v>
      </c>
      <c r="D346" t="str">
        <f>IF(B346="","",B346&amp;J346)</f>
        <v>看護師1国立ひまわり保育園</v>
      </c>
      <c r="F346" s="637">
        <v>9000452</v>
      </c>
      <c r="G346" s="637">
        <v>9000452</v>
      </c>
      <c r="I346" s="637">
        <v>18</v>
      </c>
      <c r="J346" s="637" t="s">
        <v>791</v>
      </c>
      <c r="K346" s="638">
        <v>42826</v>
      </c>
      <c r="L346" s="639" t="s">
        <v>1634</v>
      </c>
      <c r="M346" s="639" t="s">
        <v>2058</v>
      </c>
      <c r="N346" s="639" t="s">
        <v>993</v>
      </c>
      <c r="O346" s="639" t="s">
        <v>2065</v>
      </c>
      <c r="P346" s="636">
        <v>4</v>
      </c>
      <c r="Q346" s="636">
        <v>17</v>
      </c>
      <c r="S346" s="6">
        <v>37.5</v>
      </c>
      <c r="V346" s="637" t="s">
        <v>1002</v>
      </c>
    </row>
    <row r="347" spans="1:22">
      <c r="A347" s="636" t="s">
        <v>2288</v>
      </c>
      <c r="B347" s="636" t="s">
        <v>2288</v>
      </c>
      <c r="C347" t="str">
        <f>IF(A347="","",A347&amp;$J347)</f>
        <v>調理員指導職国立ひまわり保育園</v>
      </c>
      <c r="D347" t="str">
        <f>IF(B347="","",B347&amp;J347)</f>
        <v>調理員指導職国立ひまわり保育園</v>
      </c>
      <c r="F347" s="637">
        <v>9000450</v>
      </c>
      <c r="G347" s="637">
        <v>9000450</v>
      </c>
      <c r="I347" s="637">
        <v>18</v>
      </c>
      <c r="J347" s="637" t="s">
        <v>791</v>
      </c>
      <c r="K347" s="638">
        <v>42826</v>
      </c>
      <c r="L347" s="639" t="s">
        <v>1378</v>
      </c>
      <c r="M347" s="639" t="s">
        <v>2058</v>
      </c>
      <c r="N347" s="639" t="s">
        <v>1688</v>
      </c>
      <c r="O347" s="639" t="s">
        <v>2065</v>
      </c>
      <c r="P347" s="636">
        <v>4</v>
      </c>
      <c r="Q347" s="636">
        <v>13</v>
      </c>
      <c r="V347" s="637" t="s">
        <v>1002</v>
      </c>
    </row>
    <row r="348" spans="1:22">
      <c r="A348" s="636" t="s">
        <v>1688</v>
      </c>
      <c r="B348" s="636" t="s">
        <v>2790</v>
      </c>
      <c r="C348" t="str">
        <f>IF(A348="","",A348&amp;$J348)</f>
        <v>調理員国立ひまわり保育園</v>
      </c>
      <c r="D348" t="str">
        <f>IF(B348="","",B348&amp;J348)</f>
        <v>調理員1国立ひまわり保育園</v>
      </c>
      <c r="F348" s="637">
        <v>9000301</v>
      </c>
      <c r="G348" s="637">
        <v>9000301</v>
      </c>
      <c r="I348" s="637">
        <v>18</v>
      </c>
      <c r="J348" s="637" t="s">
        <v>791</v>
      </c>
      <c r="K348" s="638">
        <v>42095</v>
      </c>
      <c r="L348" s="639" t="s">
        <v>2055</v>
      </c>
      <c r="M348" s="639" t="s">
        <v>2058</v>
      </c>
      <c r="N348" s="639" t="s">
        <v>1688</v>
      </c>
      <c r="O348" s="639" t="s">
        <v>2065</v>
      </c>
      <c r="P348" s="636">
        <v>4</v>
      </c>
      <c r="Q348" s="636">
        <v>8</v>
      </c>
      <c r="V348" s="637" t="s">
        <v>1002</v>
      </c>
    </row>
    <row r="349" spans="1:22">
      <c r="A349" s="636" t="s">
        <v>1688</v>
      </c>
      <c r="B349" s="636" t="s">
        <v>2791</v>
      </c>
      <c r="C349" t="str">
        <f>IF(A349="","",A349&amp;$J349)</f>
        <v>調理員国立ひまわり保育園</v>
      </c>
      <c r="D349" t="str">
        <f>IF(B349="","",B349&amp;J349)</f>
        <v>調理員2国立ひまわり保育園</v>
      </c>
      <c r="F349" s="637">
        <v>9000805</v>
      </c>
      <c r="G349" s="637">
        <v>9000805</v>
      </c>
      <c r="I349" s="637">
        <v>18</v>
      </c>
      <c r="J349" s="637" t="s">
        <v>791</v>
      </c>
      <c r="K349" s="638">
        <v>43922</v>
      </c>
      <c r="L349" s="639" t="s">
        <v>1424</v>
      </c>
      <c r="M349" s="639" t="s">
        <v>2058</v>
      </c>
      <c r="N349" s="639" t="s">
        <v>1688</v>
      </c>
      <c r="O349" s="639" t="s">
        <v>2065</v>
      </c>
      <c r="P349" s="636">
        <v>3</v>
      </c>
      <c r="Q349" s="636">
        <v>6</v>
      </c>
      <c r="S349" s="6">
        <v>37.5</v>
      </c>
      <c r="V349" s="637" t="s">
        <v>1002</v>
      </c>
    </row>
    <row r="350" spans="1:22">
      <c r="A350" s="636" t="s">
        <v>2758</v>
      </c>
      <c r="B350" s="636" t="s">
        <v>2360</v>
      </c>
      <c r="C350" t="str">
        <f>IF(A350="","",A350&amp;$J350)</f>
        <v>主任保育士国立ひまわり保育園</v>
      </c>
      <c r="D350" t="str">
        <f>IF(B350="","",B350&amp;J350)</f>
        <v>主任保育士1国立ひまわり保育園</v>
      </c>
      <c r="F350" s="637">
        <v>9000008</v>
      </c>
      <c r="G350" s="637">
        <v>9000008</v>
      </c>
      <c r="I350" s="637">
        <v>18</v>
      </c>
      <c r="J350" s="637" t="s">
        <v>791</v>
      </c>
      <c r="K350" s="638">
        <v>39539</v>
      </c>
      <c r="L350" s="639" t="s">
        <v>1310</v>
      </c>
      <c r="M350" s="639" t="s">
        <v>2058</v>
      </c>
      <c r="N350" s="639" t="s">
        <v>1689</v>
      </c>
      <c r="O350" s="639" t="s">
        <v>2065</v>
      </c>
      <c r="P350" s="636">
        <v>4</v>
      </c>
      <c r="Q350" s="636">
        <v>24</v>
      </c>
      <c r="U350" s="4" t="s">
        <v>1678</v>
      </c>
      <c r="V350" s="637" t="s">
        <v>1680</v>
      </c>
    </row>
    <row r="351" spans="1:22">
      <c r="A351" s="636" t="s">
        <v>2759</v>
      </c>
      <c r="B351" s="636" t="s">
        <v>2766</v>
      </c>
      <c r="C351" t="str">
        <f>IF(A351="","",A351&amp;$J351)</f>
        <v>副主任保育士国立ひまわり保育園</v>
      </c>
      <c r="D351" t="str">
        <f>IF(B351="","",B351&amp;J351)</f>
        <v>副主任保育士1国立ひまわり保育園</v>
      </c>
      <c r="F351" s="637">
        <v>9000021</v>
      </c>
      <c r="G351" s="637">
        <v>9000021</v>
      </c>
      <c r="I351" s="637">
        <v>18</v>
      </c>
      <c r="J351" s="637" t="s">
        <v>791</v>
      </c>
      <c r="K351" s="638">
        <v>41000</v>
      </c>
      <c r="L351" s="639" t="s">
        <v>1378</v>
      </c>
      <c r="M351" s="639" t="s">
        <v>2140</v>
      </c>
      <c r="N351" s="639" t="s">
        <v>1685</v>
      </c>
      <c r="O351" s="639" t="s">
        <v>2065</v>
      </c>
      <c r="P351" s="636">
        <v>3</v>
      </c>
      <c r="Q351" s="636">
        <v>14</v>
      </c>
      <c r="V351" s="637" t="s">
        <v>1002</v>
      </c>
    </row>
    <row r="352" spans="1:22">
      <c r="C352" t="str">
        <f>IF(A352="","",A352&amp;$J352)</f>
        <v/>
      </c>
      <c r="D352" t="str">
        <f>IF(B352="","",B352&amp;J352)</f>
        <v/>
      </c>
      <c r="F352" s="637">
        <v>9000105</v>
      </c>
      <c r="G352" s="637">
        <v>9000105</v>
      </c>
      <c r="I352" s="637">
        <v>18</v>
      </c>
      <c r="J352" s="637" t="s">
        <v>791</v>
      </c>
      <c r="K352" s="638">
        <v>41000</v>
      </c>
      <c r="L352" s="639" t="s">
        <v>1324</v>
      </c>
      <c r="M352" s="639" t="s">
        <v>2141</v>
      </c>
      <c r="N352" s="639" t="s">
        <v>1685</v>
      </c>
      <c r="O352" s="639" t="s">
        <v>2065</v>
      </c>
      <c r="P352" s="636">
        <v>4</v>
      </c>
      <c r="Q352" s="636">
        <v>25</v>
      </c>
      <c r="V352" s="637" t="s">
        <v>1002</v>
      </c>
    </row>
    <row r="353" spans="1:22">
      <c r="A353" s="636" t="s">
        <v>2080</v>
      </c>
      <c r="B353" s="636" t="s">
        <v>2768</v>
      </c>
      <c r="C353" t="str">
        <f>IF(A353="","",A353&amp;$J353)</f>
        <v>0歳児国立ひまわり保育園</v>
      </c>
      <c r="D353" t="str">
        <f>IF(B353="","",B353&amp;J353)</f>
        <v>0歳児1国立ひまわり保育園</v>
      </c>
      <c r="F353" s="637">
        <v>9000047</v>
      </c>
      <c r="G353" s="637">
        <v>9000047</v>
      </c>
      <c r="I353" s="637">
        <v>18</v>
      </c>
      <c r="J353" s="637" t="s">
        <v>791</v>
      </c>
      <c r="K353" s="638">
        <v>39539</v>
      </c>
      <c r="L353" s="639" t="s">
        <v>1324</v>
      </c>
      <c r="M353" s="639" t="s">
        <v>2142</v>
      </c>
      <c r="N353" s="639" t="s">
        <v>1685</v>
      </c>
      <c r="O353" s="639" t="s">
        <v>2065</v>
      </c>
      <c r="P353" s="636">
        <v>2</v>
      </c>
      <c r="Q353" s="636">
        <v>21</v>
      </c>
      <c r="V353" s="637" t="s">
        <v>1002</v>
      </c>
    </row>
    <row r="354" spans="1:22">
      <c r="A354" s="636" t="s">
        <v>2082</v>
      </c>
      <c r="B354" s="636" t="s">
        <v>2773</v>
      </c>
      <c r="C354" t="str">
        <f>IF(A354="","",A354&amp;$J354)</f>
        <v>1歳児国立ひまわり保育園</v>
      </c>
      <c r="D354" t="str">
        <f>IF(B354="","",B354&amp;J354)</f>
        <v>1歳児1国立ひまわり保育園</v>
      </c>
      <c r="F354" s="637">
        <v>9000014</v>
      </c>
      <c r="G354" s="637">
        <v>9000014</v>
      </c>
      <c r="I354" s="637">
        <v>18</v>
      </c>
      <c r="J354" s="637" t="s">
        <v>791</v>
      </c>
      <c r="K354" s="638">
        <v>39539</v>
      </c>
      <c r="L354" s="639" t="s">
        <v>1324</v>
      </c>
      <c r="M354" s="639" t="s">
        <v>2143</v>
      </c>
      <c r="N354" s="639" t="s">
        <v>1685</v>
      </c>
      <c r="O354" s="639" t="s">
        <v>2065</v>
      </c>
      <c r="P354" s="636">
        <v>4</v>
      </c>
      <c r="Q354" s="636">
        <v>20</v>
      </c>
      <c r="V354" s="637" t="s">
        <v>1002</v>
      </c>
    </row>
    <row r="355" spans="1:22">
      <c r="A355" s="636" t="s">
        <v>2836</v>
      </c>
      <c r="B355" s="636" t="s">
        <v>2812</v>
      </c>
      <c r="C355" t="str">
        <f>IF(A355="","",A355&amp;$J355)</f>
        <v>4歳児国立ひまわり保育園</v>
      </c>
      <c r="D355" t="str">
        <f>IF(B355="","",B355&amp;J355)</f>
        <v>4歳児1国立ひまわり保育園</v>
      </c>
      <c r="F355" s="637">
        <v>9000078</v>
      </c>
      <c r="G355" s="637">
        <v>9000078</v>
      </c>
      <c r="I355" s="637">
        <v>18</v>
      </c>
      <c r="J355" s="637" t="s">
        <v>791</v>
      </c>
      <c r="K355" s="638">
        <v>39539</v>
      </c>
      <c r="L355" s="639" t="s">
        <v>1324</v>
      </c>
      <c r="M355" s="639" t="s">
        <v>2144</v>
      </c>
      <c r="N355" s="639" t="s">
        <v>1685</v>
      </c>
      <c r="O355" s="639" t="s">
        <v>2065</v>
      </c>
      <c r="P355" s="636">
        <v>4</v>
      </c>
      <c r="Q355" s="636">
        <v>15</v>
      </c>
      <c r="V355" s="637" t="s">
        <v>1002</v>
      </c>
    </row>
    <row r="356" spans="1:22">
      <c r="A356" s="636" t="s">
        <v>2836</v>
      </c>
      <c r="B356" s="636" t="s">
        <v>2813</v>
      </c>
      <c r="C356" t="str">
        <f>IF(A356="","",A356&amp;$J356)</f>
        <v>4歳児国立ひまわり保育園</v>
      </c>
      <c r="D356" t="str">
        <f>IF(B356="","",B356&amp;J356)</f>
        <v>4歳児2国立ひまわり保育園</v>
      </c>
      <c r="F356" s="637">
        <v>9000704</v>
      </c>
      <c r="G356" s="637">
        <v>9000704</v>
      </c>
      <c r="I356" s="637">
        <v>18</v>
      </c>
      <c r="J356" s="637" t="s">
        <v>791</v>
      </c>
      <c r="K356" s="638">
        <v>43556</v>
      </c>
      <c r="L356" s="639" t="s">
        <v>1324</v>
      </c>
      <c r="M356" s="639" t="s">
        <v>2145</v>
      </c>
      <c r="N356" s="639" t="s">
        <v>1685</v>
      </c>
      <c r="O356" s="639" t="s">
        <v>2065</v>
      </c>
      <c r="P356" s="636">
        <v>4</v>
      </c>
      <c r="Q356" s="636">
        <v>10</v>
      </c>
      <c r="V356" s="637" t="s">
        <v>1002</v>
      </c>
    </row>
    <row r="357" spans="1:22">
      <c r="A357" s="636" t="s">
        <v>2081</v>
      </c>
      <c r="B357" s="636" t="s">
        <v>2805</v>
      </c>
      <c r="C357" t="str">
        <f>IF(A357="","",A357&amp;$J357)</f>
        <v>2歳児国立ひまわり保育園</v>
      </c>
      <c r="D357" t="str">
        <f>IF(B357="","",B357&amp;J357)</f>
        <v>2歳児1国立ひまわり保育園</v>
      </c>
      <c r="F357" s="637">
        <v>9000364</v>
      </c>
      <c r="G357" s="637">
        <v>9000364</v>
      </c>
      <c r="I357" s="637">
        <v>18</v>
      </c>
      <c r="J357" s="637" t="s">
        <v>791</v>
      </c>
      <c r="K357" s="638">
        <v>42461</v>
      </c>
      <c r="L357" s="639" t="s">
        <v>1324</v>
      </c>
      <c r="M357" s="639" t="s">
        <v>2146</v>
      </c>
      <c r="N357" s="639" t="s">
        <v>1685</v>
      </c>
      <c r="O357" s="639" t="s">
        <v>2065</v>
      </c>
      <c r="P357" s="636">
        <v>4</v>
      </c>
      <c r="Q357" s="636">
        <v>7</v>
      </c>
      <c r="V357" s="637" t="s">
        <v>1036</v>
      </c>
    </row>
    <row r="358" spans="1:22">
      <c r="A358" s="636" t="s">
        <v>2837</v>
      </c>
      <c r="B358" s="636" t="s">
        <v>2810</v>
      </c>
      <c r="C358" t="str">
        <f>IF(A358="","",A358&amp;$J358)</f>
        <v>3歳児国立ひまわり保育園</v>
      </c>
      <c r="D358" t="str">
        <f>IF(B358="","",B358&amp;J358)</f>
        <v>3歳児1国立ひまわり保育園</v>
      </c>
      <c r="F358" s="637">
        <v>9000694</v>
      </c>
      <c r="G358" s="637">
        <v>9000694</v>
      </c>
      <c r="I358" s="637">
        <v>18</v>
      </c>
      <c r="J358" s="637" t="s">
        <v>791</v>
      </c>
      <c r="K358" s="638">
        <v>43556</v>
      </c>
      <c r="L358" s="639" t="s">
        <v>1324</v>
      </c>
      <c r="M358" s="639" t="s">
        <v>2147</v>
      </c>
      <c r="N358" s="639" t="s">
        <v>1685</v>
      </c>
      <c r="O358" s="639" t="s">
        <v>2065</v>
      </c>
      <c r="P358" s="636">
        <v>4</v>
      </c>
      <c r="Q358" s="636">
        <v>7</v>
      </c>
      <c r="V358" s="637" t="s">
        <v>1002</v>
      </c>
    </row>
    <row r="359" spans="1:22">
      <c r="A359" s="636" t="s">
        <v>2835</v>
      </c>
      <c r="B359" s="636" t="s">
        <v>2815</v>
      </c>
      <c r="C359" t="str">
        <f>IF(A359="","",A359&amp;$J359)</f>
        <v>5歳児国立ひまわり保育園</v>
      </c>
      <c r="D359" t="str">
        <f>IF(B359="","",B359&amp;J359)</f>
        <v>5歳児1国立ひまわり保育園</v>
      </c>
      <c r="F359" s="637">
        <v>9000806</v>
      </c>
      <c r="G359" s="637">
        <v>9000806</v>
      </c>
      <c r="I359" s="637">
        <v>18</v>
      </c>
      <c r="J359" s="637" t="s">
        <v>791</v>
      </c>
      <c r="K359" s="638">
        <v>43922</v>
      </c>
      <c r="L359" s="639" t="s">
        <v>1324</v>
      </c>
      <c r="M359" s="639" t="s">
        <v>2148</v>
      </c>
      <c r="N359" s="639" t="s">
        <v>1685</v>
      </c>
      <c r="O359" s="639" t="s">
        <v>2065</v>
      </c>
      <c r="P359" s="636">
        <v>3.1</v>
      </c>
      <c r="Q359" s="636">
        <v>7</v>
      </c>
      <c r="V359" s="637" t="s">
        <v>1002</v>
      </c>
    </row>
    <row r="360" spans="1:22">
      <c r="A360" s="636" t="s">
        <v>1037</v>
      </c>
      <c r="B360" s="636" t="s">
        <v>2764</v>
      </c>
      <c r="C360" t="str">
        <f>IF(A360="","",A360&amp;$J360)</f>
        <v>フリー国立ひまわり保育園</v>
      </c>
      <c r="D360" t="str">
        <f>IF(B360="","",B360&amp;J360)</f>
        <v>フリー1国立ひまわり保育園</v>
      </c>
      <c r="F360" s="637">
        <v>9000966</v>
      </c>
      <c r="G360" s="637">
        <v>9000966</v>
      </c>
      <c r="I360" s="637">
        <v>18</v>
      </c>
      <c r="J360" s="637" t="s">
        <v>791</v>
      </c>
      <c r="K360" s="638">
        <v>44409</v>
      </c>
      <c r="L360" s="639" t="s">
        <v>1324</v>
      </c>
      <c r="M360" s="639" t="s">
        <v>2058</v>
      </c>
      <c r="N360" s="639" t="s">
        <v>1685</v>
      </c>
      <c r="O360" s="639" t="s">
        <v>2065</v>
      </c>
      <c r="P360" s="636">
        <v>2</v>
      </c>
      <c r="Q360" s="636">
        <v>6</v>
      </c>
      <c r="V360" s="637" t="s">
        <v>1002</v>
      </c>
    </row>
    <row r="361" spans="1:22">
      <c r="A361" s="636" t="s">
        <v>2080</v>
      </c>
      <c r="B361" s="636" t="s">
        <v>2769</v>
      </c>
      <c r="C361" t="str">
        <f>IF(A361="","",A361&amp;$J361)</f>
        <v>0歳児国立ひまわり保育園</v>
      </c>
      <c r="D361" t="str">
        <f>IF(B361="","",B361&amp;J361)</f>
        <v>0歳児2国立ひまわり保育園</v>
      </c>
      <c r="F361" s="637">
        <v>9000605</v>
      </c>
      <c r="G361" s="637">
        <v>9000605</v>
      </c>
      <c r="I361" s="637">
        <v>18</v>
      </c>
      <c r="J361" s="637" t="s">
        <v>791</v>
      </c>
      <c r="K361" s="638">
        <v>43191</v>
      </c>
      <c r="L361" s="639" t="s">
        <v>1324</v>
      </c>
      <c r="M361" s="639" t="s">
        <v>2092</v>
      </c>
      <c r="N361" s="639" t="s">
        <v>1685</v>
      </c>
      <c r="O361" s="639" t="s">
        <v>2065</v>
      </c>
      <c r="P361" s="636">
        <v>4</v>
      </c>
      <c r="Q361" s="636">
        <v>5</v>
      </c>
      <c r="V361" s="637" t="s">
        <v>1002</v>
      </c>
    </row>
    <row r="362" spans="1:22">
      <c r="A362" s="636" t="s">
        <v>2082</v>
      </c>
      <c r="B362" s="636" t="s">
        <v>2772</v>
      </c>
      <c r="C362" t="str">
        <f>IF(A362="","",A362&amp;$J362)</f>
        <v>1歳児国立ひまわり保育園</v>
      </c>
      <c r="D362" t="str">
        <f>IF(B362="","",B362&amp;J362)</f>
        <v>1歳児2国立ひまわり保育園</v>
      </c>
      <c r="F362" s="637">
        <v>9000682</v>
      </c>
      <c r="G362" s="637">
        <v>9000682</v>
      </c>
      <c r="I362" s="637">
        <v>18</v>
      </c>
      <c r="J362" s="637" t="s">
        <v>791</v>
      </c>
      <c r="K362" s="638">
        <v>43556</v>
      </c>
      <c r="L362" s="639" t="s">
        <v>1324</v>
      </c>
      <c r="M362" s="639" t="s">
        <v>2091</v>
      </c>
      <c r="N362" s="639" t="s">
        <v>1685</v>
      </c>
      <c r="O362" s="639" t="s">
        <v>2065</v>
      </c>
      <c r="P362" s="636">
        <v>4</v>
      </c>
      <c r="Q362" s="636">
        <v>4</v>
      </c>
      <c r="V362" s="637" t="s">
        <v>1002</v>
      </c>
    </row>
    <row r="363" spans="1:22">
      <c r="A363" s="636" t="s">
        <v>2082</v>
      </c>
      <c r="B363" s="636" t="s">
        <v>2770</v>
      </c>
      <c r="C363" t="str">
        <f>IF(A363="","",A363&amp;$J363)</f>
        <v>1歳児国立ひまわり保育園</v>
      </c>
      <c r="D363" t="str">
        <f>IF(B363="","",B363&amp;J363)</f>
        <v>1歳児3国立ひまわり保育園</v>
      </c>
      <c r="F363" s="637">
        <v>9000688</v>
      </c>
      <c r="G363" s="637">
        <v>9000688</v>
      </c>
      <c r="I363" s="637">
        <v>18</v>
      </c>
      <c r="J363" s="637" t="s">
        <v>791</v>
      </c>
      <c r="K363" s="638">
        <v>43556</v>
      </c>
      <c r="L363" s="639" t="s">
        <v>1324</v>
      </c>
      <c r="M363" s="639" t="s">
        <v>2091</v>
      </c>
      <c r="N363" s="639" t="s">
        <v>1685</v>
      </c>
      <c r="O363" s="639" t="s">
        <v>2065</v>
      </c>
      <c r="P363" s="636">
        <v>4</v>
      </c>
      <c r="Q363" s="636">
        <v>4</v>
      </c>
      <c r="V363" s="637" t="s">
        <v>1002</v>
      </c>
    </row>
    <row r="364" spans="1:22">
      <c r="A364" s="636" t="s">
        <v>1037</v>
      </c>
      <c r="B364" s="636" t="s">
        <v>2412</v>
      </c>
      <c r="C364" t="str">
        <f>IF(A364="","",A364&amp;$J364)</f>
        <v>フリー国立ひまわり保育園</v>
      </c>
      <c r="D364" t="str">
        <f>IF(B364="","",B364&amp;J364)</f>
        <v>フリー2国立ひまわり保育園</v>
      </c>
      <c r="F364" s="637">
        <v>9000941</v>
      </c>
      <c r="G364" s="637">
        <v>9000941</v>
      </c>
      <c r="I364" s="637">
        <v>18</v>
      </c>
      <c r="J364" s="637" t="s">
        <v>791</v>
      </c>
      <c r="K364" s="638">
        <v>44378</v>
      </c>
      <c r="L364" s="639" t="s">
        <v>1324</v>
      </c>
      <c r="M364" s="639" t="s">
        <v>2058</v>
      </c>
      <c r="N364" s="639" t="s">
        <v>1685</v>
      </c>
      <c r="O364" s="639" t="s">
        <v>2065</v>
      </c>
      <c r="P364" s="636">
        <v>2</v>
      </c>
      <c r="Q364" s="636">
        <v>4</v>
      </c>
      <c r="V364" s="637" t="s">
        <v>1002</v>
      </c>
    </row>
    <row r="365" spans="1:22">
      <c r="A365" s="636" t="s">
        <v>2837</v>
      </c>
      <c r="B365" s="636" t="s">
        <v>2811</v>
      </c>
      <c r="C365" t="str">
        <f>IF(A365="","",A365&amp;$J365)</f>
        <v>3歳児国立ひまわり保育園</v>
      </c>
      <c r="D365" t="str">
        <f>IF(B365="","",B365&amp;J365)</f>
        <v>3歳児2国立ひまわり保育園</v>
      </c>
      <c r="F365" s="637">
        <v>9000807</v>
      </c>
      <c r="G365" s="637">
        <v>9000807</v>
      </c>
      <c r="I365" s="637">
        <v>18</v>
      </c>
      <c r="J365" s="637" t="s">
        <v>791</v>
      </c>
      <c r="K365" s="638">
        <v>43922</v>
      </c>
      <c r="L365" s="639" t="s">
        <v>1324</v>
      </c>
      <c r="M365" s="639" t="s">
        <v>2095</v>
      </c>
      <c r="N365" s="639" t="s">
        <v>1685</v>
      </c>
      <c r="O365" s="639" t="s">
        <v>2065</v>
      </c>
      <c r="P365" s="636">
        <v>3</v>
      </c>
      <c r="Q365" s="636">
        <v>3.1</v>
      </c>
      <c r="V365" s="637" t="s">
        <v>1002</v>
      </c>
    </row>
    <row r="366" spans="1:22">
      <c r="A366" s="636" t="s">
        <v>2081</v>
      </c>
      <c r="B366" s="636" t="s">
        <v>2806</v>
      </c>
      <c r="C366" t="str">
        <f>IF(A366="","",A366&amp;$J366)</f>
        <v>2歳児国立ひまわり保育園</v>
      </c>
      <c r="D366" t="str">
        <f>IF(B366="","",B366&amp;J366)</f>
        <v>2歳児2国立ひまわり保育園</v>
      </c>
      <c r="F366" s="637">
        <v>9000808</v>
      </c>
      <c r="G366" s="637">
        <v>9000808</v>
      </c>
      <c r="I366" s="637">
        <v>18</v>
      </c>
      <c r="J366" s="637" t="s">
        <v>791</v>
      </c>
      <c r="K366" s="638">
        <v>43922</v>
      </c>
      <c r="L366" s="639" t="s">
        <v>1324</v>
      </c>
      <c r="M366" s="639" t="s">
        <v>2090</v>
      </c>
      <c r="N366" s="639" t="s">
        <v>1685</v>
      </c>
      <c r="O366" s="639" t="s">
        <v>2065</v>
      </c>
      <c r="P366" s="636">
        <v>3</v>
      </c>
      <c r="Q366" s="636">
        <v>3.1</v>
      </c>
      <c r="V366" s="637" t="s">
        <v>1002</v>
      </c>
    </row>
    <row r="367" spans="1:22">
      <c r="C367" t="str">
        <f>IF(A367="","",A367&amp;$J367)</f>
        <v/>
      </c>
      <c r="D367" t="str">
        <f>IF(B367="","",B367&amp;J367)</f>
        <v/>
      </c>
      <c r="F367" s="637">
        <v>9000832</v>
      </c>
      <c r="G367" s="637">
        <v>9000832</v>
      </c>
      <c r="I367" s="637">
        <v>18</v>
      </c>
      <c r="J367" s="637" t="s">
        <v>791</v>
      </c>
      <c r="K367" s="638">
        <v>43922</v>
      </c>
      <c r="L367" s="639" t="s">
        <v>1685</v>
      </c>
      <c r="M367" s="639" t="s">
        <v>2090</v>
      </c>
      <c r="N367" s="639" t="s">
        <v>1685</v>
      </c>
      <c r="O367" s="639" t="s">
        <v>2076</v>
      </c>
      <c r="T367" s="6">
        <v>40</v>
      </c>
      <c r="V367" s="637" t="s">
        <v>1002</v>
      </c>
    </row>
    <row r="368" spans="1:22">
      <c r="C368" t="str">
        <f>IF(A368="","",A368&amp;$J368)</f>
        <v/>
      </c>
      <c r="D368" t="str">
        <f>IF(B368="","",B368&amp;J368)</f>
        <v/>
      </c>
      <c r="F368" s="637">
        <v>9000386</v>
      </c>
      <c r="G368" s="637">
        <v>9000386</v>
      </c>
      <c r="I368" s="637">
        <v>18</v>
      </c>
      <c r="J368" s="637" t="s">
        <v>791</v>
      </c>
      <c r="K368" s="638">
        <v>42461</v>
      </c>
      <c r="L368" s="639" t="s">
        <v>2056</v>
      </c>
      <c r="M368" s="639" t="s">
        <v>1895</v>
      </c>
      <c r="O368" s="639" t="s">
        <v>2076</v>
      </c>
      <c r="T368" s="6">
        <v>37.5</v>
      </c>
      <c r="V368" s="637" t="s">
        <v>1002</v>
      </c>
    </row>
    <row r="369" spans="1:22">
      <c r="C369" t="str">
        <f>IF(A369="","",A369&amp;$J369)</f>
        <v/>
      </c>
      <c r="D369" t="str">
        <f>IF(B369="","",B369&amp;J369)</f>
        <v/>
      </c>
      <c r="F369" s="637">
        <v>9000831</v>
      </c>
      <c r="G369" s="637">
        <v>9000831</v>
      </c>
      <c r="I369" s="637">
        <v>18</v>
      </c>
      <c r="J369" s="637" t="s">
        <v>791</v>
      </c>
      <c r="K369" s="638">
        <v>43922</v>
      </c>
      <c r="L369" s="639" t="s">
        <v>2056</v>
      </c>
      <c r="M369" s="639" t="s">
        <v>2056</v>
      </c>
      <c r="O369" s="639" t="s">
        <v>2076</v>
      </c>
      <c r="T369" s="6">
        <v>4.5</v>
      </c>
      <c r="V369" s="637" t="s">
        <v>1002</v>
      </c>
    </row>
    <row r="370" spans="1:22">
      <c r="C370" t="str">
        <f>IF(A370="","",A370&amp;$J370)</f>
        <v/>
      </c>
      <c r="D370" t="str">
        <f>IF(B370="","",B370&amp;J370)</f>
        <v/>
      </c>
      <c r="F370" s="637">
        <v>9000879</v>
      </c>
      <c r="G370" s="637">
        <v>9000879</v>
      </c>
      <c r="I370" s="637">
        <v>18</v>
      </c>
      <c r="J370" s="637" t="s">
        <v>791</v>
      </c>
      <c r="K370" s="638">
        <v>44040</v>
      </c>
      <c r="L370" s="639" t="s">
        <v>2056</v>
      </c>
      <c r="M370" s="639" t="s">
        <v>2056</v>
      </c>
      <c r="O370" s="639" t="s">
        <v>2076</v>
      </c>
      <c r="T370" s="6">
        <v>10</v>
      </c>
      <c r="V370" s="637" t="s">
        <v>1002</v>
      </c>
    </row>
    <row r="371" spans="1:22">
      <c r="C371" t="str">
        <f>IF(A371="","",A371&amp;$J371)</f>
        <v/>
      </c>
      <c r="D371" t="str">
        <f>IF(B371="","",B371&amp;J371)</f>
        <v/>
      </c>
      <c r="F371" s="637">
        <v>9000898</v>
      </c>
      <c r="G371" s="637">
        <v>9000898</v>
      </c>
      <c r="I371" s="637">
        <v>18</v>
      </c>
      <c r="J371" s="637" t="s">
        <v>791</v>
      </c>
      <c r="K371" s="638">
        <v>44144</v>
      </c>
      <c r="L371" s="639" t="s">
        <v>2056</v>
      </c>
      <c r="M371" s="639" t="s">
        <v>2056</v>
      </c>
      <c r="O371" s="639" t="s">
        <v>2076</v>
      </c>
      <c r="T371" s="6">
        <v>20</v>
      </c>
      <c r="V371" s="637" t="s">
        <v>1002</v>
      </c>
    </row>
    <row r="372" spans="1:22">
      <c r="C372" t="str">
        <f>IF(A372="","",A372&amp;$J372)</f>
        <v/>
      </c>
      <c r="D372" t="str">
        <f>IF(B372="","",B372&amp;J372)</f>
        <v/>
      </c>
      <c r="F372" s="637">
        <v>9000899</v>
      </c>
      <c r="G372" s="637">
        <v>9000899</v>
      </c>
      <c r="I372" s="637">
        <v>18</v>
      </c>
      <c r="J372" s="637" t="s">
        <v>791</v>
      </c>
      <c r="K372" s="638">
        <v>44145</v>
      </c>
      <c r="L372" s="639" t="s">
        <v>2056</v>
      </c>
      <c r="M372" s="639" t="s">
        <v>2056</v>
      </c>
      <c r="O372" s="639" t="s">
        <v>2076</v>
      </c>
      <c r="T372" s="6">
        <v>11</v>
      </c>
      <c r="V372" s="637" t="s">
        <v>1002</v>
      </c>
    </row>
    <row r="373" spans="1:22">
      <c r="C373" t="str">
        <f>IF(A373="","",A373&amp;$J373)</f>
        <v/>
      </c>
      <c r="D373" t="str">
        <f>IF(B373="","",B373&amp;J373)</f>
        <v/>
      </c>
      <c r="F373" s="637">
        <v>9000900</v>
      </c>
      <c r="G373" s="637">
        <v>9000900</v>
      </c>
      <c r="I373" s="637">
        <v>18</v>
      </c>
      <c r="J373" s="637" t="s">
        <v>791</v>
      </c>
      <c r="K373" s="638">
        <v>44166</v>
      </c>
      <c r="L373" s="639" t="s">
        <v>1685</v>
      </c>
      <c r="M373" s="639" t="s">
        <v>2149</v>
      </c>
      <c r="O373" s="639" t="s">
        <v>2076</v>
      </c>
      <c r="T373" s="6">
        <v>20</v>
      </c>
      <c r="V373" s="637" t="s">
        <v>1002</v>
      </c>
    </row>
    <row r="374" spans="1:22">
      <c r="C374" t="str">
        <f>IF(A374="","",A374&amp;$J374)</f>
        <v/>
      </c>
      <c r="D374" t="str">
        <f>IF(B374="","",B374&amp;J374)</f>
        <v/>
      </c>
      <c r="F374" s="637">
        <v>9000934</v>
      </c>
      <c r="G374" s="637">
        <v>9000934</v>
      </c>
      <c r="I374" s="637">
        <v>18</v>
      </c>
      <c r="J374" s="637" t="s">
        <v>791</v>
      </c>
      <c r="K374" s="638">
        <v>44299</v>
      </c>
      <c r="L374" s="639" t="s">
        <v>1685</v>
      </c>
      <c r="M374" s="639" t="s">
        <v>1722</v>
      </c>
      <c r="N374" s="639" t="s">
        <v>1685</v>
      </c>
      <c r="O374" s="639" t="s">
        <v>2076</v>
      </c>
      <c r="T374" s="6">
        <v>40</v>
      </c>
      <c r="V374" s="637" t="s">
        <v>1002</v>
      </c>
    </row>
    <row r="375" spans="1:22">
      <c r="C375" t="str">
        <f>IF(A375="","",A375&amp;$J375)</f>
        <v/>
      </c>
      <c r="D375" t="str">
        <f>IF(B375="","",B375&amp;J375)</f>
        <v/>
      </c>
      <c r="F375" s="637">
        <v>9000935</v>
      </c>
      <c r="G375" s="637">
        <v>9000935</v>
      </c>
      <c r="I375" s="637">
        <v>18</v>
      </c>
      <c r="J375" s="637" t="s">
        <v>791</v>
      </c>
      <c r="K375" s="638">
        <v>44323</v>
      </c>
      <c r="L375" s="639" t="s">
        <v>1685</v>
      </c>
      <c r="M375" s="639" t="s">
        <v>1037</v>
      </c>
      <c r="N375" s="639" t="s">
        <v>1685</v>
      </c>
      <c r="O375" s="639" t="s">
        <v>2076</v>
      </c>
      <c r="T375" s="6">
        <v>22</v>
      </c>
      <c r="V375" s="637" t="s">
        <v>1002</v>
      </c>
    </row>
    <row r="376" spans="1:22">
      <c r="C376" t="str">
        <f>IF(A376="","",A376&amp;$J376)</f>
        <v/>
      </c>
      <c r="D376" t="str">
        <f>IF(B376="","",B376&amp;J376)</f>
        <v/>
      </c>
      <c r="F376" s="637">
        <v>9000936</v>
      </c>
      <c r="G376" s="637">
        <v>9000936</v>
      </c>
      <c r="I376" s="637">
        <v>18</v>
      </c>
      <c r="J376" s="637" t="s">
        <v>791</v>
      </c>
      <c r="K376" s="638">
        <v>44326</v>
      </c>
      <c r="L376" s="639" t="s">
        <v>1685</v>
      </c>
      <c r="M376" s="639" t="s">
        <v>1722</v>
      </c>
      <c r="N376" s="639" t="s">
        <v>1685</v>
      </c>
      <c r="O376" s="639" t="s">
        <v>2076</v>
      </c>
      <c r="T376" s="6">
        <v>40</v>
      </c>
      <c r="V376" s="637" t="s">
        <v>1002</v>
      </c>
    </row>
    <row r="377" spans="1:22">
      <c r="C377" t="str">
        <f>IF(A377="","",A377&amp;$J377)</f>
        <v/>
      </c>
      <c r="D377" t="str">
        <f>IF(B377="","",B377&amp;J377)</f>
        <v/>
      </c>
      <c r="F377" s="637">
        <v>9000929</v>
      </c>
      <c r="G377" s="637">
        <v>9000929</v>
      </c>
      <c r="I377" s="637">
        <v>18</v>
      </c>
      <c r="J377" s="637" t="s">
        <v>791</v>
      </c>
      <c r="K377" s="638">
        <v>44287</v>
      </c>
      <c r="L377" s="639" t="s">
        <v>1685</v>
      </c>
      <c r="M377" s="639" t="s">
        <v>2140</v>
      </c>
      <c r="N377" s="639" t="s">
        <v>1685</v>
      </c>
      <c r="O377" s="639" t="s">
        <v>2076</v>
      </c>
      <c r="T377" s="6">
        <v>20</v>
      </c>
      <c r="V377" s="637" t="s">
        <v>1002</v>
      </c>
    </row>
    <row r="378" spans="1:22">
      <c r="A378" s="636" t="s">
        <v>2840</v>
      </c>
      <c r="B378" s="636" t="s">
        <v>2840</v>
      </c>
      <c r="C378" t="str">
        <f>IF(A378="","",A378&amp;$J378)</f>
        <v>施設長南大泉保育園</v>
      </c>
      <c r="D378" t="str">
        <f>IF(B378="","",B378&amp;J378)</f>
        <v>施設長南大泉保育園</v>
      </c>
      <c r="F378" s="637">
        <v>9000103</v>
      </c>
      <c r="G378" s="637">
        <v>9000103</v>
      </c>
      <c r="I378" s="637">
        <v>19</v>
      </c>
      <c r="J378" s="637" t="s">
        <v>2825</v>
      </c>
      <c r="K378" s="638">
        <v>35886</v>
      </c>
      <c r="L378" s="639" t="s">
        <v>1373</v>
      </c>
      <c r="M378" s="639" t="s">
        <v>2058</v>
      </c>
      <c r="O378" s="639" t="s">
        <v>2065</v>
      </c>
      <c r="P378" s="636">
        <v>3</v>
      </c>
      <c r="Q378" s="636">
        <v>31</v>
      </c>
      <c r="V378" s="637" t="s">
        <v>1002</v>
      </c>
    </row>
    <row r="379" spans="1:22">
      <c r="A379" s="636" t="s">
        <v>2839</v>
      </c>
      <c r="B379" s="636" t="s">
        <v>2841</v>
      </c>
      <c r="C379" t="str">
        <f>IF(A379="","",A379&amp;$J379)</f>
        <v>副施設長南大泉保育園</v>
      </c>
      <c r="D379" t="str">
        <f>IF(B379="","",B379&amp;J379)</f>
        <v>副施設長1南大泉保育園</v>
      </c>
      <c r="F379" s="637">
        <v>9000477</v>
      </c>
      <c r="G379" s="637">
        <v>9000477</v>
      </c>
      <c r="I379" s="637">
        <v>19</v>
      </c>
      <c r="J379" s="637" t="s">
        <v>867</v>
      </c>
      <c r="K379" s="638">
        <v>42826</v>
      </c>
      <c r="L379" s="639" t="s">
        <v>1730</v>
      </c>
      <c r="M379" s="639" t="s">
        <v>2150</v>
      </c>
      <c r="O379" s="639" t="s">
        <v>2065</v>
      </c>
      <c r="P379" s="636">
        <v>3</v>
      </c>
      <c r="Q379" s="636">
        <v>4</v>
      </c>
      <c r="V379" s="637" t="s">
        <v>1036</v>
      </c>
    </row>
    <row r="380" spans="1:22">
      <c r="A380" s="636" t="s">
        <v>2839</v>
      </c>
      <c r="B380" s="636" t="s">
        <v>2842</v>
      </c>
      <c r="C380" t="str">
        <f>IF(A380="","",A380&amp;$J380)</f>
        <v>副施設長南大泉保育園</v>
      </c>
      <c r="D380" t="str">
        <f>IF(B380="","",B380&amp;J380)</f>
        <v>副施設長2南大泉保育園</v>
      </c>
      <c r="F380" s="637">
        <v>9000003</v>
      </c>
      <c r="G380" s="637">
        <v>9000003</v>
      </c>
      <c r="I380" s="637">
        <v>19</v>
      </c>
      <c r="J380" s="637" t="s">
        <v>867</v>
      </c>
      <c r="K380" s="638">
        <v>39539</v>
      </c>
      <c r="L380" s="639" t="s">
        <v>1730</v>
      </c>
      <c r="M380" s="639" t="s">
        <v>2058</v>
      </c>
      <c r="O380" s="639" t="s">
        <v>2065</v>
      </c>
      <c r="P380" s="636">
        <v>2</v>
      </c>
      <c r="Q380" s="636">
        <v>35</v>
      </c>
      <c r="V380" s="637" t="s">
        <v>1002</v>
      </c>
    </row>
    <row r="381" spans="1:22">
      <c r="A381" s="636" t="s">
        <v>993</v>
      </c>
      <c r="B381" s="636" t="s">
        <v>2762</v>
      </c>
      <c r="C381" t="str">
        <f>IF(A381="","",A381&amp;$J381)</f>
        <v>看護師南大泉保育園</v>
      </c>
      <c r="D381" t="str">
        <f>IF(B381="","",B381&amp;J381)</f>
        <v>看護師1南大泉保育園</v>
      </c>
      <c r="F381" s="637">
        <v>9000192</v>
      </c>
      <c r="G381" s="637">
        <v>9000192</v>
      </c>
      <c r="I381" s="637">
        <v>19</v>
      </c>
      <c r="J381" s="637" t="s">
        <v>867</v>
      </c>
      <c r="K381" s="638">
        <v>41365</v>
      </c>
      <c r="L381" s="639" t="s">
        <v>1634</v>
      </c>
      <c r="M381" s="639" t="s">
        <v>2058</v>
      </c>
      <c r="N381" s="639" t="s">
        <v>993</v>
      </c>
      <c r="O381" s="639" t="s">
        <v>2065</v>
      </c>
      <c r="P381" s="636">
        <v>3</v>
      </c>
      <c r="Q381" s="636">
        <v>12</v>
      </c>
      <c r="V381" s="637" t="s">
        <v>1002</v>
      </c>
    </row>
    <row r="382" spans="1:22">
      <c r="A382" s="636" t="s">
        <v>993</v>
      </c>
      <c r="B382" s="636" t="s">
        <v>2269</v>
      </c>
      <c r="C382" t="str">
        <f>IF(A382="","",A382&amp;$J382)</f>
        <v>看護師南大泉保育園</v>
      </c>
      <c r="D382" t="str">
        <f>IF(B382="","",B382&amp;J382)</f>
        <v>看護師2南大泉保育園</v>
      </c>
      <c r="F382" s="637">
        <v>9000889</v>
      </c>
      <c r="G382" s="637">
        <v>9000889</v>
      </c>
      <c r="I382" s="637">
        <v>19</v>
      </c>
      <c r="J382" s="637" t="s">
        <v>867</v>
      </c>
      <c r="K382" s="638">
        <v>44089</v>
      </c>
      <c r="L382" s="639" t="s">
        <v>1634</v>
      </c>
      <c r="M382" s="639" t="s">
        <v>2058</v>
      </c>
      <c r="N382" s="639" t="s">
        <v>993</v>
      </c>
      <c r="O382" s="639" t="s">
        <v>2065</v>
      </c>
      <c r="P382" s="636">
        <v>2</v>
      </c>
      <c r="Q382" s="636">
        <v>4</v>
      </c>
      <c r="V382" s="637" t="s">
        <v>1002</v>
      </c>
    </row>
    <row r="383" spans="1:22">
      <c r="A383" s="636" t="s">
        <v>2288</v>
      </c>
      <c r="B383" s="636" t="s">
        <v>2288</v>
      </c>
      <c r="C383" t="str">
        <f>IF(A383="","",A383&amp;$J383)</f>
        <v>調理員指導職南大泉保育園</v>
      </c>
      <c r="D383" t="str">
        <f>IF(B383="","",B383&amp;J383)</f>
        <v>調理員指導職南大泉保育園</v>
      </c>
      <c r="F383" s="637">
        <v>9000194</v>
      </c>
      <c r="G383" s="637">
        <v>9000194</v>
      </c>
      <c r="I383" s="637">
        <v>19</v>
      </c>
      <c r="J383" s="637" t="s">
        <v>867</v>
      </c>
      <c r="K383" s="638">
        <v>41365</v>
      </c>
      <c r="L383" s="639" t="s">
        <v>1378</v>
      </c>
      <c r="M383" s="639" t="s">
        <v>2058</v>
      </c>
      <c r="N383" s="639" t="s">
        <v>1688</v>
      </c>
      <c r="O383" s="639" t="s">
        <v>2065</v>
      </c>
      <c r="P383" s="636">
        <v>3</v>
      </c>
      <c r="Q383" s="636">
        <v>10</v>
      </c>
      <c r="U383" s="4" t="s">
        <v>981</v>
      </c>
      <c r="V383" s="637" t="s">
        <v>1680</v>
      </c>
    </row>
    <row r="384" spans="1:22">
      <c r="A384" s="636" t="s">
        <v>1688</v>
      </c>
      <c r="B384" s="636" t="s">
        <v>2790</v>
      </c>
      <c r="C384" t="str">
        <f>IF(A384="","",A384&amp;$J384)</f>
        <v>調理員南大泉保育園</v>
      </c>
      <c r="D384" t="str">
        <f>IF(B384="","",B384&amp;J384)</f>
        <v>調理員1南大泉保育園</v>
      </c>
      <c r="F384" s="637">
        <v>9000783</v>
      </c>
      <c r="G384" s="637">
        <v>9000783</v>
      </c>
      <c r="I384" s="637">
        <v>19</v>
      </c>
      <c r="J384" s="637" t="s">
        <v>867</v>
      </c>
      <c r="K384" s="638">
        <v>43862</v>
      </c>
      <c r="L384" s="639" t="s">
        <v>2055</v>
      </c>
      <c r="M384" s="639" t="s">
        <v>2058</v>
      </c>
      <c r="N384" s="639" t="s">
        <v>1688</v>
      </c>
      <c r="O384" s="639" t="s">
        <v>2065</v>
      </c>
      <c r="P384" s="636">
        <v>3</v>
      </c>
      <c r="Q384" s="636">
        <v>13</v>
      </c>
      <c r="V384" s="637" t="s">
        <v>1002</v>
      </c>
    </row>
    <row r="385" spans="1:22">
      <c r="A385" s="636" t="s">
        <v>1688</v>
      </c>
      <c r="B385" s="636" t="s">
        <v>2791</v>
      </c>
      <c r="C385" t="str">
        <f>IF(A385="","",A385&amp;$J385)</f>
        <v>調理員南大泉保育園</v>
      </c>
      <c r="D385" t="str">
        <f>IF(B385="","",B385&amp;J385)</f>
        <v>調理員2南大泉保育園</v>
      </c>
      <c r="F385" s="637">
        <v>9000641</v>
      </c>
      <c r="G385" s="637">
        <v>9000641</v>
      </c>
      <c r="I385" s="637">
        <v>19</v>
      </c>
      <c r="J385" s="637" t="s">
        <v>867</v>
      </c>
      <c r="K385" s="638">
        <v>43191</v>
      </c>
      <c r="L385" s="639" t="s">
        <v>1424</v>
      </c>
      <c r="M385" s="639" t="s">
        <v>2058</v>
      </c>
      <c r="N385" s="639" t="s">
        <v>1688</v>
      </c>
      <c r="O385" s="639" t="s">
        <v>2065</v>
      </c>
      <c r="P385" s="636">
        <v>3</v>
      </c>
      <c r="Q385" s="636">
        <v>5</v>
      </c>
      <c r="V385" s="637" t="s">
        <v>1002</v>
      </c>
    </row>
    <row r="386" spans="1:22">
      <c r="A386" s="636" t="s">
        <v>1688</v>
      </c>
      <c r="B386" s="636" t="s">
        <v>2792</v>
      </c>
      <c r="C386" t="str">
        <f>IF(A386="","",A386&amp;$J386)</f>
        <v>調理員南大泉保育園</v>
      </c>
      <c r="D386" t="str">
        <f>IF(B386="","",B386&amp;J386)</f>
        <v>調理員3南大泉保育園</v>
      </c>
      <c r="F386" s="637">
        <v>9000789</v>
      </c>
      <c r="G386" s="637">
        <v>9000789</v>
      </c>
      <c r="I386" s="637">
        <v>19</v>
      </c>
      <c r="J386" s="637" t="s">
        <v>867</v>
      </c>
      <c r="K386" s="638">
        <v>43862</v>
      </c>
      <c r="L386" s="639" t="s">
        <v>1425</v>
      </c>
      <c r="M386" s="639" t="s">
        <v>2058</v>
      </c>
      <c r="N386" s="639" t="s">
        <v>1688</v>
      </c>
      <c r="O386" s="639" t="s">
        <v>2065</v>
      </c>
      <c r="P386" s="636">
        <v>3</v>
      </c>
      <c r="Q386" s="636">
        <v>8</v>
      </c>
      <c r="V386" s="637" t="s">
        <v>1036</v>
      </c>
    </row>
    <row r="387" spans="1:22">
      <c r="A387" s="636" t="s">
        <v>1688</v>
      </c>
      <c r="B387" s="636" t="s">
        <v>2793</v>
      </c>
      <c r="C387" t="str">
        <f>IF(A387="","",A387&amp;$J387)</f>
        <v>調理員南大泉保育園</v>
      </c>
      <c r="D387" t="str">
        <f>IF(B387="","",B387&amp;J387)</f>
        <v>調理員4南大泉保育園</v>
      </c>
      <c r="F387" s="637">
        <v>9000794</v>
      </c>
      <c r="G387" s="637">
        <v>9000794</v>
      </c>
      <c r="I387" s="637">
        <v>19</v>
      </c>
      <c r="J387" s="637" t="s">
        <v>867</v>
      </c>
      <c r="K387" s="638">
        <v>43891</v>
      </c>
      <c r="L387" s="639" t="s">
        <v>1425</v>
      </c>
      <c r="M387" s="639" t="s">
        <v>2058</v>
      </c>
      <c r="N387" s="639" t="s">
        <v>1688</v>
      </c>
      <c r="O387" s="639" t="s">
        <v>2065</v>
      </c>
      <c r="P387" s="636">
        <v>2</v>
      </c>
      <c r="Q387" s="636">
        <v>9</v>
      </c>
      <c r="V387" s="637" t="s">
        <v>1002</v>
      </c>
    </row>
    <row r="388" spans="1:22">
      <c r="A388" s="636" t="s">
        <v>2761</v>
      </c>
      <c r="B388" s="636" t="s">
        <v>2761</v>
      </c>
      <c r="C388" t="str">
        <f>IF(A388="","",A388&amp;$J388)</f>
        <v>事務用務員南大泉保育園</v>
      </c>
      <c r="D388" t="str">
        <f>IF(B388="","",B388&amp;J388)</f>
        <v>事務用務員南大泉保育園</v>
      </c>
      <c r="F388" s="637">
        <v>9000796</v>
      </c>
      <c r="G388" s="637">
        <v>9000796</v>
      </c>
      <c r="I388" s="637">
        <v>19</v>
      </c>
      <c r="J388" s="637" t="s">
        <v>867</v>
      </c>
      <c r="K388" s="638">
        <v>43891</v>
      </c>
      <c r="L388" s="639" t="s">
        <v>2064</v>
      </c>
      <c r="M388" s="639" t="s">
        <v>2058</v>
      </c>
      <c r="N388" s="639" t="s">
        <v>1691</v>
      </c>
      <c r="O388" s="639" t="s">
        <v>2065</v>
      </c>
      <c r="P388" s="636">
        <v>3</v>
      </c>
      <c r="Q388" s="636">
        <v>3</v>
      </c>
      <c r="V388" s="637" t="s">
        <v>1036</v>
      </c>
    </row>
    <row r="389" spans="1:22">
      <c r="A389" s="636" t="s">
        <v>2758</v>
      </c>
      <c r="B389" s="636" t="s">
        <v>2360</v>
      </c>
      <c r="C389" t="str">
        <f>IF(A389="","",A389&amp;$J389)</f>
        <v>主任保育士南大泉保育園</v>
      </c>
      <c r="D389" t="str">
        <f>IF(B389="","",B389&amp;J389)</f>
        <v>主任保育士1南大泉保育園</v>
      </c>
      <c r="F389" s="637">
        <v>9000468</v>
      </c>
      <c r="G389" s="637">
        <v>9000468</v>
      </c>
      <c r="I389" s="637">
        <v>19</v>
      </c>
      <c r="J389" s="637" t="s">
        <v>867</v>
      </c>
      <c r="K389" s="638">
        <v>42826</v>
      </c>
      <c r="L389" s="639" t="s">
        <v>1310</v>
      </c>
      <c r="M389" s="639" t="s">
        <v>2058</v>
      </c>
      <c r="N389" s="639" t="s">
        <v>1689</v>
      </c>
      <c r="O389" s="639" t="s">
        <v>2065</v>
      </c>
      <c r="P389" s="636">
        <v>3</v>
      </c>
      <c r="Q389" s="636">
        <v>13</v>
      </c>
      <c r="V389" s="637" t="s">
        <v>1036</v>
      </c>
    </row>
    <row r="390" spans="1:22">
      <c r="A390" s="636" t="s">
        <v>2758</v>
      </c>
      <c r="B390" s="636" t="s">
        <v>2369</v>
      </c>
      <c r="C390" t="str">
        <f>IF(A390="","",A390&amp;$J390)</f>
        <v>主任保育士南大泉保育園</v>
      </c>
      <c r="D390" t="str">
        <f>IF(B390="","",B390&amp;J390)</f>
        <v>主任保育士2南大泉保育園</v>
      </c>
      <c r="F390" s="637">
        <v>9000002</v>
      </c>
      <c r="G390" s="637">
        <v>9000002</v>
      </c>
      <c r="I390" s="637">
        <v>19</v>
      </c>
      <c r="J390" s="637" t="s">
        <v>867</v>
      </c>
      <c r="K390" s="638">
        <v>40269</v>
      </c>
      <c r="L390" s="639" t="s">
        <v>1310</v>
      </c>
      <c r="M390" s="639" t="s">
        <v>2058</v>
      </c>
      <c r="N390" s="639" t="s">
        <v>1685</v>
      </c>
      <c r="O390" s="639" t="s">
        <v>2065</v>
      </c>
      <c r="P390" s="636">
        <v>3</v>
      </c>
      <c r="Q390" s="636">
        <v>38</v>
      </c>
      <c r="V390" s="637" t="s">
        <v>1002</v>
      </c>
    </row>
    <row r="391" spans="1:22">
      <c r="A391" s="636" t="s">
        <v>2836</v>
      </c>
      <c r="B391" s="636" t="s">
        <v>2812</v>
      </c>
      <c r="C391" t="str">
        <f>IF(A391="","",A391&amp;$J391)</f>
        <v>4歳児南大泉保育園</v>
      </c>
      <c r="D391" t="str">
        <f>IF(B391="","",B391&amp;J391)</f>
        <v>4歳児1南大泉保育園</v>
      </c>
      <c r="F391" s="637">
        <v>9000815</v>
      </c>
      <c r="G391" s="637">
        <v>9000815</v>
      </c>
      <c r="I391" s="637">
        <v>19</v>
      </c>
      <c r="J391" s="637" t="s">
        <v>867</v>
      </c>
      <c r="K391" s="638">
        <v>43922</v>
      </c>
      <c r="L391" s="639" t="s">
        <v>1324</v>
      </c>
      <c r="M391" s="639" t="s">
        <v>2151</v>
      </c>
      <c r="N391" s="639" t="s">
        <v>1685</v>
      </c>
      <c r="O391" s="639" t="s">
        <v>2065</v>
      </c>
      <c r="P391" s="636">
        <v>3</v>
      </c>
      <c r="Q391" s="636">
        <v>23</v>
      </c>
      <c r="V391" s="637" t="s">
        <v>1002</v>
      </c>
    </row>
    <row r="392" spans="1:22">
      <c r="A392" s="636" t="s">
        <v>2080</v>
      </c>
      <c r="B392" s="636" t="s">
        <v>2768</v>
      </c>
      <c r="C392" t="str">
        <f>IF(A392="","",A392&amp;$J392)</f>
        <v>0歳児南大泉保育園</v>
      </c>
      <c r="D392" t="str">
        <f>IF(B392="","",B392&amp;J392)</f>
        <v>0歳児1南大泉保育園</v>
      </c>
      <c r="F392" s="637">
        <v>9000247</v>
      </c>
      <c r="G392" s="637">
        <v>9000247</v>
      </c>
      <c r="I392" s="637">
        <v>19</v>
      </c>
      <c r="J392" s="637" t="s">
        <v>867</v>
      </c>
      <c r="K392" s="638">
        <v>41730</v>
      </c>
      <c r="L392" s="639" t="s">
        <v>1324</v>
      </c>
      <c r="M392" s="639" t="s">
        <v>2152</v>
      </c>
      <c r="N392" s="639" t="s">
        <v>1685</v>
      </c>
      <c r="O392" s="639" t="s">
        <v>2065</v>
      </c>
      <c r="P392" s="636">
        <v>2</v>
      </c>
      <c r="Q392" s="636">
        <v>23</v>
      </c>
      <c r="V392" s="637" t="s">
        <v>1002</v>
      </c>
    </row>
    <row r="393" spans="1:22">
      <c r="A393" s="636" t="s">
        <v>2837</v>
      </c>
      <c r="B393" s="636" t="s">
        <v>2810</v>
      </c>
      <c r="C393" t="str">
        <f>IF(A393="","",A393&amp;$J393)</f>
        <v>3歳児南大泉保育園</v>
      </c>
      <c r="D393" t="str">
        <f>IF(B393="","",B393&amp;J393)</f>
        <v>3歳児1南大泉保育園</v>
      </c>
      <c r="F393" s="637">
        <v>9000279</v>
      </c>
      <c r="G393" s="637">
        <v>9000279</v>
      </c>
      <c r="I393" s="637">
        <v>19</v>
      </c>
      <c r="J393" s="637" t="s">
        <v>867</v>
      </c>
      <c r="K393" s="638">
        <v>42005</v>
      </c>
      <c r="L393" s="639" t="s">
        <v>1324</v>
      </c>
      <c r="M393" s="639" t="s">
        <v>2153</v>
      </c>
      <c r="N393" s="639" t="s">
        <v>1685</v>
      </c>
      <c r="O393" s="639" t="s">
        <v>2065</v>
      </c>
      <c r="P393" s="636">
        <v>3</v>
      </c>
      <c r="Q393" s="636">
        <v>20</v>
      </c>
      <c r="V393" s="637" t="s">
        <v>1002</v>
      </c>
    </row>
    <row r="394" spans="1:22">
      <c r="A394" s="636" t="s">
        <v>2080</v>
      </c>
      <c r="B394" s="636" t="s">
        <v>2769</v>
      </c>
      <c r="C394" t="str">
        <f>IF(A394="","",A394&amp;$J394)</f>
        <v>0歳児南大泉保育園</v>
      </c>
      <c r="D394" t="str">
        <f>IF(B394="","",B394&amp;J394)</f>
        <v>0歳児2南大泉保育園</v>
      </c>
      <c r="F394" s="637">
        <v>9000816</v>
      </c>
      <c r="G394" s="637">
        <v>9000816</v>
      </c>
      <c r="I394" s="637">
        <v>19</v>
      </c>
      <c r="J394" s="637" t="s">
        <v>867</v>
      </c>
      <c r="K394" s="638">
        <v>43922</v>
      </c>
      <c r="L394" s="639" t="s">
        <v>1324</v>
      </c>
      <c r="M394" s="639" t="s">
        <v>2092</v>
      </c>
      <c r="N394" s="639" t="s">
        <v>1685</v>
      </c>
      <c r="O394" s="639" t="s">
        <v>2065</v>
      </c>
      <c r="P394" s="636">
        <v>3</v>
      </c>
      <c r="Q394" s="636">
        <v>17</v>
      </c>
      <c r="V394" s="637" t="s">
        <v>1002</v>
      </c>
    </row>
    <row r="395" spans="1:22">
      <c r="A395" s="636" t="s">
        <v>2836</v>
      </c>
      <c r="B395" s="636" t="s">
        <v>2813</v>
      </c>
      <c r="C395" t="str">
        <f>IF(A395="","",A395&amp;$J395)</f>
        <v>4歳児南大泉保育園</v>
      </c>
      <c r="D395" t="str">
        <f>IF(B395="","",B395&amp;J395)</f>
        <v>4歳児2南大泉保育園</v>
      </c>
      <c r="F395" s="637">
        <v>9000305</v>
      </c>
      <c r="G395" s="637">
        <v>9000305</v>
      </c>
      <c r="I395" s="637">
        <v>19</v>
      </c>
      <c r="J395" s="637" t="s">
        <v>867</v>
      </c>
      <c r="K395" s="638">
        <v>42095</v>
      </c>
      <c r="L395" s="639" t="s">
        <v>1324</v>
      </c>
      <c r="M395" s="639" t="s">
        <v>2096</v>
      </c>
      <c r="N395" s="639" t="s">
        <v>1685</v>
      </c>
      <c r="O395" s="639" t="s">
        <v>2065</v>
      </c>
      <c r="P395" s="636">
        <v>3</v>
      </c>
      <c r="Q395" s="636">
        <v>15</v>
      </c>
      <c r="V395" s="637" t="s">
        <v>1002</v>
      </c>
    </row>
    <row r="396" spans="1:22">
      <c r="A396" s="636" t="s">
        <v>2081</v>
      </c>
      <c r="B396" s="636" t="s">
        <v>2805</v>
      </c>
      <c r="C396" t="str">
        <f>IF(A396="","",A396&amp;$J396)</f>
        <v>2歳児南大泉保育園</v>
      </c>
      <c r="D396" t="str">
        <f>IF(B396="","",B396&amp;J396)</f>
        <v>2歳児1南大泉保育園</v>
      </c>
      <c r="F396" s="637">
        <v>9000698</v>
      </c>
      <c r="G396" s="637">
        <v>9000698</v>
      </c>
      <c r="I396" s="637">
        <v>19</v>
      </c>
      <c r="J396" s="637" t="s">
        <v>867</v>
      </c>
      <c r="K396" s="638">
        <v>43556</v>
      </c>
      <c r="L396" s="639" t="s">
        <v>1324</v>
      </c>
      <c r="M396" s="639" t="s">
        <v>2154</v>
      </c>
      <c r="N396" s="639" t="s">
        <v>1685</v>
      </c>
      <c r="O396" s="639" t="s">
        <v>2065</v>
      </c>
      <c r="P396" s="636">
        <v>3</v>
      </c>
      <c r="Q396" s="636">
        <v>14</v>
      </c>
      <c r="S396" s="6">
        <v>30</v>
      </c>
      <c r="V396" s="637" t="s">
        <v>1002</v>
      </c>
    </row>
    <row r="397" spans="1:22">
      <c r="A397" s="636" t="s">
        <v>2082</v>
      </c>
      <c r="B397" s="636" t="s">
        <v>2773</v>
      </c>
      <c r="C397" t="str">
        <f>IF(A397="","",A397&amp;$J397)</f>
        <v>1歳児南大泉保育園</v>
      </c>
      <c r="D397" t="str">
        <f>IF(B397="","",B397&amp;J397)</f>
        <v>1歳児1南大泉保育園</v>
      </c>
      <c r="F397" s="637">
        <v>9000714</v>
      </c>
      <c r="G397" s="637">
        <v>9000714</v>
      </c>
      <c r="I397" s="637">
        <v>19</v>
      </c>
      <c r="J397" s="637" t="s">
        <v>867</v>
      </c>
      <c r="K397" s="638">
        <v>43556</v>
      </c>
      <c r="L397" s="639" t="s">
        <v>1324</v>
      </c>
      <c r="M397" s="639" t="s">
        <v>2155</v>
      </c>
      <c r="N397" s="639" t="s">
        <v>1685</v>
      </c>
      <c r="O397" s="639" t="s">
        <v>2065</v>
      </c>
      <c r="P397" s="636">
        <v>3</v>
      </c>
      <c r="Q397" s="636">
        <v>13</v>
      </c>
      <c r="V397" s="637" t="s">
        <v>1002</v>
      </c>
    </row>
    <row r="398" spans="1:22">
      <c r="A398" s="636" t="s">
        <v>2081</v>
      </c>
      <c r="B398" s="636" t="s">
        <v>2806</v>
      </c>
      <c r="C398" t="str">
        <f>IF(A398="","",A398&amp;$J398)</f>
        <v>2歳児南大泉保育園</v>
      </c>
      <c r="D398" t="str">
        <f>IF(B398="","",B398&amp;J398)</f>
        <v>2歳児2南大泉保育園</v>
      </c>
      <c r="F398" s="637">
        <v>9000175</v>
      </c>
      <c r="G398" s="637">
        <v>9000175</v>
      </c>
      <c r="I398" s="637">
        <v>19</v>
      </c>
      <c r="J398" s="637" t="s">
        <v>867</v>
      </c>
      <c r="K398" s="638">
        <v>41365</v>
      </c>
      <c r="L398" s="639" t="s">
        <v>1324</v>
      </c>
      <c r="M398" s="639" t="s">
        <v>2090</v>
      </c>
      <c r="N398" s="639" t="s">
        <v>1685</v>
      </c>
      <c r="O398" s="639" t="s">
        <v>2065</v>
      </c>
      <c r="P398" s="636">
        <v>3</v>
      </c>
      <c r="Q398" s="636">
        <v>10</v>
      </c>
      <c r="V398" s="637" t="s">
        <v>1002</v>
      </c>
    </row>
    <row r="399" spans="1:22">
      <c r="A399" s="636" t="s">
        <v>1037</v>
      </c>
      <c r="B399" s="636" t="s">
        <v>2764</v>
      </c>
      <c r="C399" t="str">
        <f>IF(A399="","",A399&amp;$J399)</f>
        <v>フリー南大泉保育園</v>
      </c>
      <c r="D399" t="str">
        <f>IF(B399="","",B399&amp;J399)</f>
        <v>フリー1南大泉保育園</v>
      </c>
      <c r="F399" s="637">
        <v>9000782</v>
      </c>
      <c r="G399" s="637">
        <v>9000782</v>
      </c>
      <c r="I399" s="637">
        <v>19</v>
      </c>
      <c r="J399" s="637" t="s">
        <v>867</v>
      </c>
      <c r="K399" s="638">
        <v>43862</v>
      </c>
      <c r="L399" s="639" t="s">
        <v>1324</v>
      </c>
      <c r="M399" s="639" t="s">
        <v>1037</v>
      </c>
      <c r="N399" s="639" t="s">
        <v>1685</v>
      </c>
      <c r="O399" s="639" t="s">
        <v>2065</v>
      </c>
      <c r="P399" s="636">
        <v>3</v>
      </c>
      <c r="Q399" s="636">
        <v>10</v>
      </c>
      <c r="V399" s="637" t="s">
        <v>1002</v>
      </c>
    </row>
    <row r="400" spans="1:22">
      <c r="A400" s="636" t="s">
        <v>2835</v>
      </c>
      <c r="B400" s="636" t="s">
        <v>2815</v>
      </c>
      <c r="C400" t="str">
        <f>IF(A400="","",A400&amp;$J400)</f>
        <v>5歳児南大泉保育園</v>
      </c>
      <c r="D400" t="str">
        <f>IF(B400="","",B400&amp;J400)</f>
        <v>5歳児1南大泉保育園</v>
      </c>
      <c r="F400" s="637">
        <v>9000257</v>
      </c>
      <c r="G400" s="637">
        <v>9000257</v>
      </c>
      <c r="I400" s="637">
        <v>19</v>
      </c>
      <c r="J400" s="637" t="s">
        <v>867</v>
      </c>
      <c r="K400" s="638">
        <v>41730</v>
      </c>
      <c r="L400" s="639" t="s">
        <v>1324</v>
      </c>
      <c r="M400" s="639" t="s">
        <v>2156</v>
      </c>
      <c r="N400" s="639" t="s">
        <v>1685</v>
      </c>
      <c r="O400" s="639" t="s">
        <v>2065</v>
      </c>
      <c r="P400" s="636">
        <v>3</v>
      </c>
      <c r="Q400" s="636">
        <v>9</v>
      </c>
      <c r="V400" s="637" t="s">
        <v>1002</v>
      </c>
    </row>
    <row r="401" spans="1:22">
      <c r="A401" s="636" t="s">
        <v>2835</v>
      </c>
      <c r="B401" s="636" t="s">
        <v>2816</v>
      </c>
      <c r="C401" t="str">
        <f>IF(A401="","",A401&amp;$J401)</f>
        <v>5歳児南大泉保育園</v>
      </c>
      <c r="D401" t="str">
        <f>IF(B401="","",B401&amp;J401)</f>
        <v>5歳児2南大泉保育園</v>
      </c>
      <c r="F401" s="637">
        <v>9000226</v>
      </c>
      <c r="G401" s="637">
        <v>9000226</v>
      </c>
      <c r="I401" s="637">
        <v>19</v>
      </c>
      <c r="J401" s="637" t="s">
        <v>867</v>
      </c>
      <c r="K401" s="638">
        <v>41730</v>
      </c>
      <c r="L401" s="639" t="s">
        <v>1324</v>
      </c>
      <c r="M401" s="639" t="s">
        <v>2097</v>
      </c>
      <c r="N401" s="639" t="s">
        <v>1685</v>
      </c>
      <c r="O401" s="639" t="s">
        <v>2065</v>
      </c>
      <c r="P401" s="636">
        <v>3</v>
      </c>
      <c r="Q401" s="636">
        <v>9</v>
      </c>
      <c r="V401" s="637" t="s">
        <v>1036</v>
      </c>
    </row>
    <row r="402" spans="1:22">
      <c r="A402" s="636" t="s">
        <v>2080</v>
      </c>
      <c r="B402" s="636" t="s">
        <v>2783</v>
      </c>
      <c r="C402" t="str">
        <f>IF(A402="","",A402&amp;$J402)</f>
        <v>0歳児南大泉保育園</v>
      </c>
      <c r="D402" t="str">
        <f>IF(B402="","",B402&amp;J402)</f>
        <v>0歳児3南大泉保育園</v>
      </c>
      <c r="F402" s="637">
        <v>9000905</v>
      </c>
      <c r="G402" s="637">
        <v>9000905</v>
      </c>
      <c r="I402" s="637">
        <v>19</v>
      </c>
      <c r="J402" s="637" t="s">
        <v>867</v>
      </c>
      <c r="K402" s="638">
        <v>44228</v>
      </c>
      <c r="L402" s="639" t="s">
        <v>1324</v>
      </c>
      <c r="M402" s="639" t="s">
        <v>2092</v>
      </c>
      <c r="N402" s="639" t="s">
        <v>1685</v>
      </c>
      <c r="O402" s="639" t="s">
        <v>2065</v>
      </c>
      <c r="P402" s="636">
        <v>2</v>
      </c>
      <c r="Q402" s="636">
        <v>9</v>
      </c>
      <c r="V402" s="637" t="s">
        <v>1002</v>
      </c>
    </row>
    <row r="403" spans="1:22">
      <c r="A403" s="636" t="s">
        <v>2082</v>
      </c>
      <c r="B403" s="636" t="s">
        <v>2772</v>
      </c>
      <c r="C403" t="str">
        <f>IF(A403="","",A403&amp;$J403)</f>
        <v>1歳児南大泉保育園</v>
      </c>
      <c r="D403" t="str">
        <f>IF(B403="","",B403&amp;J403)</f>
        <v>1歳児2南大泉保育園</v>
      </c>
      <c r="F403" s="637">
        <v>9000716</v>
      </c>
      <c r="G403" s="637">
        <v>9000716</v>
      </c>
      <c r="I403" s="637">
        <v>19</v>
      </c>
      <c r="J403" s="637" t="s">
        <v>867</v>
      </c>
      <c r="K403" s="638">
        <v>43556</v>
      </c>
      <c r="L403" s="639" t="s">
        <v>1324</v>
      </c>
      <c r="M403" s="639" t="s">
        <v>2091</v>
      </c>
      <c r="N403" s="639" t="s">
        <v>1685</v>
      </c>
      <c r="O403" s="639" t="s">
        <v>2065</v>
      </c>
      <c r="P403" s="636">
        <v>3</v>
      </c>
      <c r="Q403" s="636">
        <v>7</v>
      </c>
      <c r="V403" s="637" t="s">
        <v>1002</v>
      </c>
    </row>
    <row r="404" spans="1:22">
      <c r="A404" s="636" t="s">
        <v>2837</v>
      </c>
      <c r="B404" s="636" t="s">
        <v>2811</v>
      </c>
      <c r="C404" t="str">
        <f>IF(A404="","",A404&amp;$J404)</f>
        <v>3歳児南大泉保育園</v>
      </c>
      <c r="D404" t="str">
        <f>IF(B404="","",B404&amp;J404)</f>
        <v>3歳児2南大泉保育園</v>
      </c>
      <c r="F404" s="637">
        <v>9000752</v>
      </c>
      <c r="G404" s="637">
        <v>9000752</v>
      </c>
      <c r="I404" s="637">
        <v>19</v>
      </c>
      <c r="J404" s="637" t="s">
        <v>867</v>
      </c>
      <c r="K404" s="638">
        <v>43800</v>
      </c>
      <c r="L404" s="639" t="s">
        <v>1324</v>
      </c>
      <c r="M404" s="639" t="s">
        <v>2095</v>
      </c>
      <c r="N404" s="639" t="s">
        <v>1685</v>
      </c>
      <c r="O404" s="639" t="s">
        <v>2065</v>
      </c>
      <c r="P404" s="636">
        <v>3</v>
      </c>
      <c r="Q404" s="636">
        <v>3.3</v>
      </c>
      <c r="V404" s="637" t="s">
        <v>1002</v>
      </c>
    </row>
    <row r="405" spans="1:22">
      <c r="A405" s="636" t="s">
        <v>2081</v>
      </c>
      <c r="B405" s="636" t="s">
        <v>2807</v>
      </c>
      <c r="C405" t="str">
        <f>IF(A405="","",A405&amp;$J405)</f>
        <v>2歳児南大泉保育園</v>
      </c>
      <c r="D405" t="str">
        <f>IF(B405="","",B405&amp;J405)</f>
        <v>2歳児3南大泉保育園</v>
      </c>
      <c r="F405" s="637">
        <v>9000818</v>
      </c>
      <c r="G405" s="637">
        <v>9000818</v>
      </c>
      <c r="I405" s="637">
        <v>19</v>
      </c>
      <c r="J405" s="637" t="s">
        <v>867</v>
      </c>
      <c r="K405" s="638">
        <v>43922</v>
      </c>
      <c r="L405" s="639" t="s">
        <v>1324</v>
      </c>
      <c r="M405" s="639" t="s">
        <v>2090</v>
      </c>
      <c r="N405" s="639" t="s">
        <v>1685</v>
      </c>
      <c r="O405" s="639" t="s">
        <v>2065</v>
      </c>
      <c r="P405" s="636">
        <v>3</v>
      </c>
      <c r="Q405" s="636">
        <v>3.1</v>
      </c>
      <c r="V405" s="637" t="s">
        <v>1002</v>
      </c>
    </row>
    <row r="406" spans="1:22">
      <c r="A406" s="636" t="s">
        <v>2082</v>
      </c>
      <c r="B406" s="636" t="s">
        <v>2770</v>
      </c>
      <c r="C406" t="str">
        <f>IF(A406="","",A406&amp;$J406)</f>
        <v>1歳児南大泉保育園</v>
      </c>
      <c r="D406" t="str">
        <f>IF(B406="","",B406&amp;J406)</f>
        <v>1歳児3南大泉保育園</v>
      </c>
      <c r="F406" s="637">
        <v>9000819</v>
      </c>
      <c r="G406" s="637">
        <v>9000819</v>
      </c>
      <c r="I406" s="637">
        <v>19</v>
      </c>
      <c r="J406" s="637" t="s">
        <v>867</v>
      </c>
      <c r="K406" s="638">
        <v>43922</v>
      </c>
      <c r="L406" s="639" t="s">
        <v>1324</v>
      </c>
      <c r="M406" s="639" t="s">
        <v>2091</v>
      </c>
      <c r="N406" s="639" t="s">
        <v>1685</v>
      </c>
      <c r="O406" s="639" t="s">
        <v>2065</v>
      </c>
      <c r="P406" s="636">
        <v>3</v>
      </c>
      <c r="Q406" s="636">
        <v>3.1</v>
      </c>
      <c r="V406" s="637" t="s">
        <v>1002</v>
      </c>
    </row>
    <row r="407" spans="1:22">
      <c r="A407" s="636" t="s">
        <v>2082</v>
      </c>
      <c r="B407" s="636" t="s">
        <v>2771</v>
      </c>
      <c r="C407" t="str">
        <f>IF(A407="","",A407&amp;$J407)</f>
        <v>1歳児南大泉保育園</v>
      </c>
      <c r="D407" t="str">
        <f>IF(B407="","",B407&amp;J407)</f>
        <v>1歳児4南大泉保育園</v>
      </c>
      <c r="F407" s="637">
        <v>9000820</v>
      </c>
      <c r="G407" s="637">
        <v>9000820</v>
      </c>
      <c r="I407" s="637">
        <v>19</v>
      </c>
      <c r="J407" s="637" t="s">
        <v>867</v>
      </c>
      <c r="K407" s="638">
        <v>43922</v>
      </c>
      <c r="L407" s="639" t="s">
        <v>1324</v>
      </c>
      <c r="M407" s="639" t="s">
        <v>2091</v>
      </c>
      <c r="N407" s="639" t="s">
        <v>1685</v>
      </c>
      <c r="O407" s="639" t="s">
        <v>2065</v>
      </c>
      <c r="P407" s="636">
        <v>3</v>
      </c>
      <c r="Q407" s="636">
        <v>3.1</v>
      </c>
      <c r="V407" s="637" t="s">
        <v>1036</v>
      </c>
    </row>
    <row r="408" spans="1:22">
      <c r="A408" s="636" t="s">
        <v>2081</v>
      </c>
      <c r="B408" s="636" t="s">
        <v>2808</v>
      </c>
      <c r="C408" t="str">
        <f>IF(A408="","",A408&amp;$J408)</f>
        <v>2歳児南大泉保育園</v>
      </c>
      <c r="D408" t="str">
        <f>IF(B408="","",B408&amp;J408)</f>
        <v>2歳児4南大泉保育園</v>
      </c>
      <c r="F408" s="637">
        <v>9000913</v>
      </c>
      <c r="G408" s="637">
        <v>9000913</v>
      </c>
      <c r="I408" s="637">
        <v>19</v>
      </c>
      <c r="J408" s="637" t="s">
        <v>867</v>
      </c>
      <c r="K408" s="638">
        <v>44287</v>
      </c>
      <c r="L408" s="639" t="s">
        <v>1324</v>
      </c>
      <c r="M408" s="639" t="s">
        <v>2090</v>
      </c>
      <c r="N408" s="639" t="s">
        <v>1685</v>
      </c>
      <c r="O408" s="639" t="s">
        <v>2065</v>
      </c>
      <c r="P408" s="636">
        <v>2</v>
      </c>
      <c r="Q408" s="636">
        <v>2</v>
      </c>
      <c r="V408" s="637" t="s">
        <v>1036</v>
      </c>
    </row>
    <row r="409" spans="1:22">
      <c r="C409" t="str">
        <f>IF(A409="","",A409&amp;$J409)</f>
        <v/>
      </c>
      <c r="D409" t="str">
        <f>IF(B409="","",B409&amp;J409)</f>
        <v/>
      </c>
      <c r="F409" s="637">
        <v>9000835</v>
      </c>
      <c r="G409" s="637">
        <v>9000835</v>
      </c>
      <c r="I409" s="637">
        <v>19</v>
      </c>
      <c r="J409" s="637" t="s">
        <v>867</v>
      </c>
      <c r="K409" s="638">
        <v>43922</v>
      </c>
      <c r="L409" s="639" t="s">
        <v>1685</v>
      </c>
      <c r="M409" s="639" t="s">
        <v>1821</v>
      </c>
      <c r="N409" s="639" t="s">
        <v>1685</v>
      </c>
      <c r="O409" s="639" t="s">
        <v>2076</v>
      </c>
      <c r="T409" s="6">
        <v>10</v>
      </c>
      <c r="V409" s="637" t="s">
        <v>1002</v>
      </c>
    </row>
    <row r="410" spans="1:22">
      <c r="C410" t="str">
        <f>IF(A410="","",A410&amp;$J410)</f>
        <v/>
      </c>
      <c r="D410" t="str">
        <f>IF(B410="","",B410&amp;J410)</f>
        <v/>
      </c>
      <c r="F410" s="637">
        <v>9000839</v>
      </c>
      <c r="G410" s="637">
        <v>9000839</v>
      </c>
      <c r="I410" s="637">
        <v>19</v>
      </c>
      <c r="J410" s="637" t="s">
        <v>867</v>
      </c>
      <c r="K410" s="638">
        <v>43922</v>
      </c>
      <c r="L410" s="639" t="s">
        <v>1685</v>
      </c>
      <c r="M410" s="639" t="s">
        <v>2157</v>
      </c>
      <c r="N410" s="639" t="s">
        <v>1685</v>
      </c>
      <c r="O410" s="639" t="s">
        <v>2076</v>
      </c>
      <c r="T410" s="6">
        <v>28</v>
      </c>
      <c r="V410" s="637" t="s">
        <v>1002</v>
      </c>
    </row>
    <row r="411" spans="1:22">
      <c r="C411" t="str">
        <f>IF(A411="","",A411&amp;$J411)</f>
        <v/>
      </c>
      <c r="D411" t="str">
        <f>IF(B411="","",B411&amp;J411)</f>
        <v/>
      </c>
      <c r="F411" s="637">
        <v>9000836</v>
      </c>
      <c r="G411" s="637">
        <v>9000836</v>
      </c>
      <c r="I411" s="637">
        <v>19</v>
      </c>
      <c r="J411" s="637" t="s">
        <v>867</v>
      </c>
      <c r="K411" s="638">
        <v>43922</v>
      </c>
      <c r="L411" s="639" t="s">
        <v>1685</v>
      </c>
      <c r="M411" s="639" t="s">
        <v>2158</v>
      </c>
      <c r="N411" s="639" t="s">
        <v>1685</v>
      </c>
      <c r="O411" s="639" t="s">
        <v>2076</v>
      </c>
      <c r="T411" s="6">
        <v>16</v>
      </c>
      <c r="V411" s="637" t="s">
        <v>1002</v>
      </c>
    </row>
    <row r="412" spans="1:22">
      <c r="C412" t="str">
        <f>IF(A412="","",A412&amp;$J412)</f>
        <v/>
      </c>
      <c r="D412" t="str">
        <f>IF(B412="","",B412&amp;J412)</f>
        <v/>
      </c>
      <c r="F412" s="637">
        <v>9000837</v>
      </c>
      <c r="G412" s="637">
        <v>9000837</v>
      </c>
      <c r="I412" s="637">
        <v>19</v>
      </c>
      <c r="J412" s="637" t="s">
        <v>867</v>
      </c>
      <c r="K412" s="638">
        <v>43922</v>
      </c>
      <c r="L412" s="639" t="s">
        <v>1685</v>
      </c>
      <c r="M412" s="639" t="s">
        <v>2159</v>
      </c>
      <c r="N412" s="639" t="s">
        <v>1685</v>
      </c>
      <c r="O412" s="639" t="s">
        <v>2076</v>
      </c>
      <c r="T412" s="6">
        <v>16</v>
      </c>
      <c r="V412" s="637" t="s">
        <v>1002</v>
      </c>
    </row>
    <row r="413" spans="1:22">
      <c r="C413" t="str">
        <f>IF(A413="","",A413&amp;$J413)</f>
        <v/>
      </c>
      <c r="D413" t="str">
        <f>IF(B413="","",B413&amp;J413)</f>
        <v/>
      </c>
      <c r="F413" s="637">
        <v>9000846</v>
      </c>
      <c r="G413" s="637">
        <v>9000846</v>
      </c>
      <c r="I413" s="637">
        <v>19</v>
      </c>
      <c r="J413" s="637" t="s">
        <v>867</v>
      </c>
      <c r="K413" s="638">
        <v>43922</v>
      </c>
      <c r="L413" s="639" t="s">
        <v>2056</v>
      </c>
      <c r="M413" s="639" t="s">
        <v>2160</v>
      </c>
      <c r="O413" s="639" t="s">
        <v>2076</v>
      </c>
      <c r="T413" s="6">
        <v>16</v>
      </c>
      <c r="V413" s="637" t="s">
        <v>1002</v>
      </c>
    </row>
    <row r="414" spans="1:22">
      <c r="C414" t="str">
        <f>IF(A414="","",A414&amp;$J414)</f>
        <v/>
      </c>
      <c r="D414" t="str">
        <f>IF(B414="","",B414&amp;J414)</f>
        <v/>
      </c>
      <c r="F414" s="637">
        <v>9000852</v>
      </c>
      <c r="G414" s="637">
        <v>9000852</v>
      </c>
      <c r="I414" s="637">
        <v>19</v>
      </c>
      <c r="J414" s="637" t="s">
        <v>867</v>
      </c>
      <c r="K414" s="638">
        <v>43922</v>
      </c>
      <c r="L414" s="639" t="s">
        <v>2056</v>
      </c>
      <c r="M414" s="639" t="s">
        <v>1821</v>
      </c>
      <c r="O414" s="639" t="s">
        <v>2076</v>
      </c>
      <c r="T414" s="6">
        <v>10.5</v>
      </c>
      <c r="V414" s="637" t="s">
        <v>1002</v>
      </c>
    </row>
    <row r="415" spans="1:22">
      <c r="C415" t="str">
        <f>IF(A415="","",A415&amp;$J415)</f>
        <v/>
      </c>
      <c r="D415" t="str">
        <f>IF(B415="","",B415&amp;J415)</f>
        <v/>
      </c>
      <c r="F415" s="637">
        <v>9000843</v>
      </c>
      <c r="G415" s="637">
        <v>9000843</v>
      </c>
      <c r="I415" s="637">
        <v>19</v>
      </c>
      <c r="J415" s="637" t="s">
        <v>867</v>
      </c>
      <c r="K415" s="638">
        <v>43922</v>
      </c>
      <c r="L415" s="639" t="s">
        <v>2056</v>
      </c>
      <c r="M415" s="639" t="s">
        <v>1821</v>
      </c>
      <c r="O415" s="639" t="s">
        <v>2076</v>
      </c>
      <c r="T415" s="6">
        <v>12</v>
      </c>
      <c r="V415" s="637" t="s">
        <v>1002</v>
      </c>
    </row>
    <row r="416" spans="1:22">
      <c r="C416" t="str">
        <f>IF(A416="","",A416&amp;$J416)</f>
        <v/>
      </c>
      <c r="D416" t="str">
        <f>IF(B416="","",B416&amp;J416)</f>
        <v/>
      </c>
      <c r="F416" s="637">
        <v>9000844</v>
      </c>
      <c r="G416" s="637">
        <v>9000844</v>
      </c>
      <c r="I416" s="637">
        <v>19</v>
      </c>
      <c r="J416" s="637" t="s">
        <v>867</v>
      </c>
      <c r="K416" s="638">
        <v>43922</v>
      </c>
      <c r="L416" s="639" t="s">
        <v>2056</v>
      </c>
      <c r="M416" s="639" t="s">
        <v>1821</v>
      </c>
      <c r="O416" s="639" t="s">
        <v>2076</v>
      </c>
      <c r="T416" s="6">
        <v>14</v>
      </c>
      <c r="V416" s="637" t="s">
        <v>1002</v>
      </c>
    </row>
    <row r="417" spans="1:22">
      <c r="C417" t="str">
        <f>IF(A417="","",A417&amp;$J417)</f>
        <v/>
      </c>
      <c r="D417" t="str">
        <f>IF(B417="","",B417&amp;J417)</f>
        <v/>
      </c>
      <c r="F417" s="637">
        <v>9000845</v>
      </c>
      <c r="G417" s="637">
        <v>9000845</v>
      </c>
      <c r="I417" s="637">
        <v>19</v>
      </c>
      <c r="J417" s="637" t="s">
        <v>867</v>
      </c>
      <c r="K417" s="638">
        <v>43922</v>
      </c>
      <c r="L417" s="639" t="s">
        <v>2056</v>
      </c>
      <c r="M417" s="639" t="s">
        <v>1821</v>
      </c>
      <c r="O417" s="639" t="s">
        <v>2076</v>
      </c>
      <c r="T417" s="6">
        <v>14</v>
      </c>
      <c r="V417" s="637" t="s">
        <v>1002</v>
      </c>
    </row>
    <row r="418" spans="1:22">
      <c r="C418" t="str">
        <f>IF(A418="","",A418&amp;$J418)</f>
        <v/>
      </c>
      <c r="D418" t="str">
        <f>IF(B418="","",B418&amp;J418)</f>
        <v/>
      </c>
      <c r="F418" s="637">
        <v>9000848</v>
      </c>
      <c r="G418" s="637">
        <v>9000848</v>
      </c>
      <c r="I418" s="637">
        <v>19</v>
      </c>
      <c r="J418" s="637" t="s">
        <v>867</v>
      </c>
      <c r="K418" s="638">
        <v>43922</v>
      </c>
      <c r="L418" s="639" t="s">
        <v>2056</v>
      </c>
      <c r="M418" s="639" t="s">
        <v>1820</v>
      </c>
      <c r="O418" s="639" t="s">
        <v>2076</v>
      </c>
      <c r="T418" s="6">
        <v>12</v>
      </c>
      <c r="V418" s="637" t="s">
        <v>1002</v>
      </c>
    </row>
    <row r="419" spans="1:22">
      <c r="C419" t="str">
        <f>IF(A419="","",A419&amp;$J419)</f>
        <v/>
      </c>
      <c r="D419" t="str">
        <f>IF(B419="","",B419&amp;J419)</f>
        <v/>
      </c>
      <c r="F419" s="637">
        <v>9000849</v>
      </c>
      <c r="G419" s="637">
        <v>9000849</v>
      </c>
      <c r="I419" s="637">
        <v>19</v>
      </c>
      <c r="J419" s="637" t="s">
        <v>867</v>
      </c>
      <c r="K419" s="638">
        <v>43922</v>
      </c>
      <c r="L419" s="639" t="s">
        <v>2056</v>
      </c>
      <c r="M419" s="639" t="s">
        <v>1820</v>
      </c>
      <c r="O419" s="639" t="s">
        <v>2076</v>
      </c>
      <c r="T419" s="6">
        <v>12</v>
      </c>
      <c r="V419" s="637" t="s">
        <v>1002</v>
      </c>
    </row>
    <row r="420" spans="1:22">
      <c r="C420" t="str">
        <f>IF(A420="","",A420&amp;$J420)</f>
        <v/>
      </c>
      <c r="D420" t="str">
        <f>IF(B420="","",B420&amp;J420)</f>
        <v/>
      </c>
      <c r="F420" s="637">
        <v>9000850</v>
      </c>
      <c r="G420" s="637">
        <v>9000850</v>
      </c>
      <c r="I420" s="637">
        <v>19</v>
      </c>
      <c r="J420" s="637" t="s">
        <v>867</v>
      </c>
      <c r="K420" s="638">
        <v>43922</v>
      </c>
      <c r="L420" s="639" t="s">
        <v>2056</v>
      </c>
      <c r="M420" s="639" t="s">
        <v>1821</v>
      </c>
      <c r="O420" s="639" t="s">
        <v>2076</v>
      </c>
      <c r="T420" s="6">
        <v>16</v>
      </c>
      <c r="V420" s="637" t="s">
        <v>1002</v>
      </c>
    </row>
    <row r="421" spans="1:22">
      <c r="C421" t="str">
        <f>IF(A421="","",A421&amp;$J421)</f>
        <v/>
      </c>
      <c r="D421" t="str">
        <f>IF(B421="","",B421&amp;J421)</f>
        <v/>
      </c>
      <c r="F421" s="637">
        <v>9000851</v>
      </c>
      <c r="G421" s="637">
        <v>9000851</v>
      </c>
      <c r="I421" s="637">
        <v>19</v>
      </c>
      <c r="J421" s="637" t="s">
        <v>867</v>
      </c>
      <c r="K421" s="638">
        <v>43922</v>
      </c>
      <c r="L421" s="639" t="s">
        <v>2056</v>
      </c>
      <c r="M421" s="639" t="s">
        <v>1820</v>
      </c>
      <c r="O421" s="639" t="s">
        <v>2076</v>
      </c>
      <c r="T421" s="6">
        <v>12</v>
      </c>
      <c r="V421" s="637" t="s">
        <v>1002</v>
      </c>
    </row>
    <row r="422" spans="1:22">
      <c r="C422" t="str">
        <f>IF(A422="","",A422&amp;$J422)</f>
        <v/>
      </c>
      <c r="D422" t="str">
        <f>IF(B422="","",B422&amp;J422)</f>
        <v/>
      </c>
      <c r="F422" s="637">
        <v>9000853</v>
      </c>
      <c r="G422" s="637">
        <v>9000853</v>
      </c>
      <c r="I422" s="637">
        <v>19</v>
      </c>
      <c r="J422" s="637" t="s">
        <v>867</v>
      </c>
      <c r="K422" s="638">
        <v>43922</v>
      </c>
      <c r="L422" s="639" t="s">
        <v>2056</v>
      </c>
      <c r="M422" s="639" t="s">
        <v>1821</v>
      </c>
      <c r="O422" s="639" t="s">
        <v>2076</v>
      </c>
      <c r="T422" s="6">
        <v>14</v>
      </c>
      <c r="V422" s="637" t="s">
        <v>1002</v>
      </c>
    </row>
    <row r="423" spans="1:22">
      <c r="C423" t="str">
        <f>IF(A423="","",A423&amp;$J423)</f>
        <v/>
      </c>
      <c r="D423" t="str">
        <f>IF(B423="","",B423&amp;J423)</f>
        <v/>
      </c>
      <c r="F423" s="637">
        <v>9000854</v>
      </c>
      <c r="G423" s="637">
        <v>9000854</v>
      </c>
      <c r="I423" s="637">
        <v>19</v>
      </c>
      <c r="J423" s="637" t="s">
        <v>867</v>
      </c>
      <c r="K423" s="638">
        <v>43922</v>
      </c>
      <c r="L423" s="639" t="s">
        <v>2056</v>
      </c>
      <c r="M423" s="639" t="s">
        <v>1820</v>
      </c>
      <c r="O423" s="639" t="s">
        <v>2076</v>
      </c>
      <c r="T423" s="6">
        <v>12</v>
      </c>
      <c r="V423" s="637" t="s">
        <v>1002</v>
      </c>
    </row>
    <row r="424" spans="1:22">
      <c r="C424" t="str">
        <f>IF(A424="","",A424&amp;$J424)</f>
        <v/>
      </c>
      <c r="D424" t="str">
        <f>IF(B424="","",B424&amp;J424)</f>
        <v/>
      </c>
      <c r="F424" s="637">
        <v>9000842</v>
      </c>
      <c r="G424" s="637">
        <v>9000842</v>
      </c>
      <c r="I424" s="637">
        <v>19</v>
      </c>
      <c r="J424" s="637" t="s">
        <v>867</v>
      </c>
      <c r="K424" s="638">
        <v>43922</v>
      </c>
      <c r="L424" s="639" t="s">
        <v>2056</v>
      </c>
      <c r="M424" s="639" t="s">
        <v>1820</v>
      </c>
      <c r="O424" s="639" t="s">
        <v>2076</v>
      </c>
      <c r="T424" s="6">
        <v>12</v>
      </c>
      <c r="V424" s="637" t="s">
        <v>1002</v>
      </c>
    </row>
    <row r="425" spans="1:22">
      <c r="C425" t="str">
        <f>IF(A425="","",A425&amp;$J425)</f>
        <v/>
      </c>
      <c r="D425" t="str">
        <f>IF(B425="","",B425&amp;J425)</f>
        <v/>
      </c>
      <c r="F425" s="637">
        <v>9000855</v>
      </c>
      <c r="G425" s="637">
        <v>9000855</v>
      </c>
      <c r="I425" s="637">
        <v>19</v>
      </c>
      <c r="J425" s="637" t="s">
        <v>867</v>
      </c>
      <c r="K425" s="638">
        <v>43922</v>
      </c>
      <c r="L425" s="639" t="s">
        <v>2056</v>
      </c>
      <c r="M425" s="639" t="s">
        <v>1820</v>
      </c>
      <c r="O425" s="639" t="s">
        <v>2076</v>
      </c>
      <c r="T425" s="6">
        <v>12</v>
      </c>
      <c r="V425" s="637" t="s">
        <v>1002</v>
      </c>
    </row>
    <row r="426" spans="1:22">
      <c r="C426" t="str">
        <f>IF(A426="","",A426&amp;$J426)</f>
        <v/>
      </c>
      <c r="D426" t="str">
        <f>IF(B426="","",B426&amp;J426)</f>
        <v/>
      </c>
      <c r="F426" s="637">
        <v>9000856</v>
      </c>
      <c r="G426" s="637">
        <v>9000856</v>
      </c>
      <c r="I426" s="637">
        <v>19</v>
      </c>
      <c r="J426" s="637" t="s">
        <v>867</v>
      </c>
      <c r="K426" s="638">
        <v>43922</v>
      </c>
      <c r="L426" s="639" t="s">
        <v>2056</v>
      </c>
      <c r="M426" s="639" t="s">
        <v>1820</v>
      </c>
      <c r="O426" s="639" t="s">
        <v>2076</v>
      </c>
      <c r="T426" s="6">
        <v>12</v>
      </c>
      <c r="V426" s="637" t="s">
        <v>1002</v>
      </c>
    </row>
    <row r="427" spans="1:22">
      <c r="C427" t="str">
        <f>IF(A427="","",A427&amp;$J427)</f>
        <v/>
      </c>
      <c r="D427" t="str">
        <f>IF(B427="","",B427&amp;J427)</f>
        <v/>
      </c>
      <c r="F427" s="637">
        <v>9000840</v>
      </c>
      <c r="G427" s="637">
        <v>9000840</v>
      </c>
      <c r="I427" s="637">
        <v>19</v>
      </c>
      <c r="J427" s="637" t="s">
        <v>867</v>
      </c>
      <c r="K427" s="638">
        <v>43922</v>
      </c>
      <c r="L427" s="639" t="s">
        <v>2056</v>
      </c>
      <c r="M427" s="639" t="s">
        <v>1037</v>
      </c>
      <c r="O427" s="639" t="s">
        <v>2076</v>
      </c>
      <c r="T427" s="6">
        <v>13.5</v>
      </c>
      <c r="V427" s="637" t="s">
        <v>1002</v>
      </c>
    </row>
    <row r="428" spans="1:22">
      <c r="C428" t="str">
        <f>IF(A428="","",A428&amp;$J428)</f>
        <v/>
      </c>
      <c r="D428" t="str">
        <f>IF(B428="","",B428&amp;J428)</f>
        <v/>
      </c>
      <c r="F428" s="637">
        <v>9000841</v>
      </c>
      <c r="G428" s="637">
        <v>9000841</v>
      </c>
      <c r="I428" s="637">
        <v>19</v>
      </c>
      <c r="J428" s="637" t="s">
        <v>867</v>
      </c>
      <c r="K428" s="638">
        <v>43922</v>
      </c>
      <c r="L428" s="639" t="s">
        <v>2056</v>
      </c>
      <c r="M428" s="639" t="s">
        <v>1037</v>
      </c>
      <c r="O428" s="639" t="s">
        <v>2076</v>
      </c>
      <c r="T428" s="6">
        <v>13.5</v>
      </c>
      <c r="V428" s="637" t="s">
        <v>1002</v>
      </c>
    </row>
    <row r="429" spans="1:22">
      <c r="C429" t="str">
        <f>IF(A429="","",A429&amp;$J429)</f>
        <v/>
      </c>
      <c r="D429" t="str">
        <f>IF(B429="","",B429&amp;J429)</f>
        <v/>
      </c>
      <c r="F429" s="637">
        <v>9000847</v>
      </c>
      <c r="G429" s="637">
        <v>9000847</v>
      </c>
      <c r="I429" s="637">
        <v>19</v>
      </c>
      <c r="J429" s="637" t="s">
        <v>867</v>
      </c>
      <c r="K429" s="638">
        <v>43922</v>
      </c>
      <c r="L429" s="639" t="s">
        <v>2056</v>
      </c>
      <c r="M429" s="639" t="s">
        <v>1037</v>
      </c>
      <c r="O429" s="639" t="s">
        <v>2076</v>
      </c>
      <c r="T429" s="6">
        <v>9</v>
      </c>
      <c r="V429" s="637" t="s">
        <v>1002</v>
      </c>
    </row>
    <row r="430" spans="1:22">
      <c r="A430" s="636" t="s">
        <v>2866</v>
      </c>
      <c r="B430" s="636" t="s">
        <v>2867</v>
      </c>
      <c r="C430" t="str">
        <f>IF(A430="","",A430&amp;$J430)</f>
        <v>フリー西国分寺保育園</v>
      </c>
      <c r="D430" t="str">
        <f>IF(B430="","",B430&amp;J430)</f>
        <v>フリー3西国分寺保育園</v>
      </c>
      <c r="G430" s="637" t="s">
        <v>2885</v>
      </c>
      <c r="J430" s="637" t="s">
        <v>2858</v>
      </c>
      <c r="K430" s="638">
        <v>44593</v>
      </c>
    </row>
    <row r="431" spans="1:22">
      <c r="A431" s="636" t="s">
        <v>2871</v>
      </c>
      <c r="B431" s="636" t="s">
        <v>2872</v>
      </c>
      <c r="C431" t="str">
        <f>IF(A431="","",A431&amp;$J431)</f>
        <v>0歳児西国分寺保育園</v>
      </c>
      <c r="D431" t="str">
        <f>IF(B431="","",B431&amp;J431)</f>
        <v>0歳児4西国分寺保育園</v>
      </c>
      <c r="G431" s="637" t="s">
        <v>2886</v>
      </c>
      <c r="J431" s="637" t="s">
        <v>2858</v>
      </c>
      <c r="K431" s="638">
        <v>44593</v>
      </c>
    </row>
    <row r="432" spans="1:22">
      <c r="A432" s="636" t="s">
        <v>2866</v>
      </c>
      <c r="B432" s="636" t="s">
        <v>2867</v>
      </c>
      <c r="C432" t="str">
        <f>IF(A432="","",A432&amp;$J432)</f>
        <v>フリー富士本保育園</v>
      </c>
      <c r="D432" t="str">
        <f>IF(B432="","",B432&amp;J432)</f>
        <v>フリー3富士本保育園</v>
      </c>
      <c r="G432" s="637" t="s">
        <v>2887</v>
      </c>
      <c r="J432" s="637" t="s">
        <v>2870</v>
      </c>
      <c r="K432" s="638">
        <v>44621</v>
      </c>
    </row>
    <row r="441" spans="7:7">
      <c r="G441" s="637" t="s">
        <v>2868</v>
      </c>
    </row>
    <row r="442" spans="7:7">
      <c r="G442" s="637" t="s">
        <v>2869</v>
      </c>
    </row>
  </sheetData>
  <autoFilter ref="A1:V429" xr:uid="{F02FA6C6-F43D-4378-8DD7-A2337926FC91}">
    <sortState xmlns:xlrd2="http://schemas.microsoft.com/office/spreadsheetml/2017/richdata2" ref="A2:V429">
      <sortCondition ref="I1:I429"/>
    </sortState>
  </autoFilter>
  <phoneticPr fontId="18"/>
  <conditionalFormatting sqref="G1 G441:G1048576">
    <cfRule type="duplicateValues" dxfId="2961" priority="1"/>
  </conditionalFormatting>
  <pageMargins left="0.7" right="0.7" top="0.75" bottom="0.75" header="0.3" footer="0.3"/>
  <pageSetup paperSize="8" scale="68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6BF41-4C97-40AA-88D1-BF19DA4587B6}">
  <sheetPr>
    <tabColor theme="4" tint="-0.249977111117893"/>
    <pageSetUpPr fitToPage="1"/>
  </sheetPr>
  <dimension ref="A1:AS21"/>
  <sheetViews>
    <sheetView tabSelected="1" workbookViewId="0">
      <pane xSplit="4" ySplit="2" topLeftCell="E3" activePane="bottomRight" state="frozen"/>
      <selection pane="topRight" activeCell="D1" sqref="D1"/>
      <selection pane="bottomLeft" activeCell="A3" sqref="A3"/>
      <selection pane="bottomRight" activeCell="Q11" sqref="Q11"/>
    </sheetView>
  </sheetViews>
  <sheetFormatPr defaultRowHeight="18.75" outlineLevelCol="1"/>
  <cols>
    <col min="1" max="1" width="9" hidden="1" customWidth="1" outlineLevel="1"/>
    <col min="2" max="2" width="9" collapsed="1"/>
    <col min="5" max="7" width="5.875" customWidth="1"/>
    <col min="8" max="45" width="4.5" customWidth="1"/>
  </cols>
  <sheetData>
    <row r="1" spans="1:45" ht="42.75" customHeight="1">
      <c r="C1" s="683"/>
      <c r="D1" s="684"/>
      <c r="E1" s="688" t="s">
        <v>2170</v>
      </c>
      <c r="F1" s="689"/>
      <c r="G1" s="690"/>
      <c r="H1" s="691"/>
      <c r="I1" s="692" t="s">
        <v>2171</v>
      </c>
      <c r="J1" s="682"/>
      <c r="K1" s="682"/>
      <c r="L1" s="682"/>
      <c r="M1" s="682" t="s">
        <v>2172</v>
      </c>
      <c r="N1" s="682"/>
      <c r="O1" s="682"/>
      <c r="P1" s="682" t="s">
        <v>2176</v>
      </c>
      <c r="Q1" s="682"/>
      <c r="R1" s="682"/>
      <c r="S1" s="682" t="s">
        <v>2179</v>
      </c>
      <c r="T1" s="682"/>
      <c r="U1" s="682"/>
      <c r="V1" s="682" t="s">
        <v>2173</v>
      </c>
      <c r="W1" s="682"/>
      <c r="X1" s="682"/>
      <c r="Y1" s="682" t="s">
        <v>2174</v>
      </c>
      <c r="Z1" s="682"/>
      <c r="AA1" s="682"/>
      <c r="AB1" s="682" t="s">
        <v>2175</v>
      </c>
      <c r="AC1" s="682"/>
      <c r="AD1" s="682"/>
      <c r="AE1" s="682" t="s">
        <v>2180</v>
      </c>
      <c r="AF1" s="682"/>
      <c r="AG1" s="682"/>
      <c r="AH1" s="682" t="s">
        <v>2177</v>
      </c>
      <c r="AI1" s="682"/>
      <c r="AJ1" s="682"/>
      <c r="AK1" s="682" t="s">
        <v>2178</v>
      </c>
      <c r="AL1" s="682"/>
      <c r="AM1" s="682"/>
      <c r="AN1" s="682" t="s">
        <v>2832</v>
      </c>
      <c r="AO1" s="682"/>
      <c r="AP1" s="682"/>
      <c r="AQ1" s="682" t="s">
        <v>2859</v>
      </c>
      <c r="AR1" s="682"/>
      <c r="AS1" s="682"/>
    </row>
    <row r="2" spans="1:45" ht="58.5" customHeight="1">
      <c r="C2" s="683"/>
      <c r="D2" s="684"/>
      <c r="E2" s="521" t="s">
        <v>2167</v>
      </c>
      <c r="F2" s="8" t="s">
        <v>2168</v>
      </c>
      <c r="G2" s="655" t="s">
        <v>2874</v>
      </c>
      <c r="H2" s="522" t="s">
        <v>2169</v>
      </c>
      <c r="I2" s="519" t="s">
        <v>2167</v>
      </c>
      <c r="J2" s="8" t="s">
        <v>2168</v>
      </c>
      <c r="K2" s="8" t="s">
        <v>2873</v>
      </c>
      <c r="L2" s="8" t="s">
        <v>2169</v>
      </c>
      <c r="M2" s="8" t="s">
        <v>2167</v>
      </c>
      <c r="N2" s="8" t="s">
        <v>2168</v>
      </c>
      <c r="O2" s="8" t="s">
        <v>2169</v>
      </c>
      <c r="P2" s="8" t="s">
        <v>2167</v>
      </c>
      <c r="Q2" s="8" t="s">
        <v>2168</v>
      </c>
      <c r="R2" s="8" t="s">
        <v>2169</v>
      </c>
      <c r="S2" s="8" t="s">
        <v>2167</v>
      </c>
      <c r="T2" s="8" t="s">
        <v>2168</v>
      </c>
      <c r="U2" s="8" t="s">
        <v>2169</v>
      </c>
      <c r="V2" s="8" t="s">
        <v>2167</v>
      </c>
      <c r="W2" s="8" t="s">
        <v>2168</v>
      </c>
      <c r="X2" s="8" t="s">
        <v>2169</v>
      </c>
      <c r="Y2" s="8" t="s">
        <v>2167</v>
      </c>
      <c r="Z2" s="8" t="s">
        <v>2168</v>
      </c>
      <c r="AA2" s="8" t="s">
        <v>2169</v>
      </c>
      <c r="AB2" s="8" t="s">
        <v>2167</v>
      </c>
      <c r="AC2" s="8" t="s">
        <v>2168</v>
      </c>
      <c r="AD2" s="8" t="s">
        <v>2169</v>
      </c>
      <c r="AE2" s="8" t="s">
        <v>2167</v>
      </c>
      <c r="AF2" s="8" t="s">
        <v>2168</v>
      </c>
      <c r="AG2" s="8" t="s">
        <v>2169</v>
      </c>
      <c r="AH2" s="8" t="s">
        <v>2167</v>
      </c>
      <c r="AI2" s="8" t="s">
        <v>2168</v>
      </c>
      <c r="AJ2" s="8" t="s">
        <v>2169</v>
      </c>
      <c r="AK2" s="8" t="s">
        <v>2167</v>
      </c>
      <c r="AL2" s="8" t="s">
        <v>2168</v>
      </c>
      <c r="AM2" s="8" t="s">
        <v>2169</v>
      </c>
      <c r="AN2" s="8" t="s">
        <v>2167</v>
      </c>
      <c r="AO2" s="8" t="s">
        <v>2168</v>
      </c>
      <c r="AP2" s="8" t="s">
        <v>2169</v>
      </c>
      <c r="AQ2" s="8" t="s">
        <v>2167</v>
      </c>
      <c r="AR2" s="8" t="s">
        <v>2168</v>
      </c>
      <c r="AS2" s="8" t="s">
        <v>2169</v>
      </c>
    </row>
    <row r="3" spans="1:45">
      <c r="A3" t="s">
        <v>2840</v>
      </c>
      <c r="C3" s="683" t="s">
        <v>2840</v>
      </c>
      <c r="D3" s="684"/>
      <c r="E3" s="523" t="str">
        <f t="shared" ref="E3:E18" si="0">IF(SUM(I3,M3,V3,Y3,AB3,AN3,P3,AH3,AK3,S3,AE3)=0,"",SUM(I3,M3,V3,Y3,AB3,AN3,P3,AH3,AK3,S3,AE3))</f>
        <v/>
      </c>
      <c r="F3" s="7" t="str">
        <f t="shared" ref="F3:F18" si="1">IF(SUM(J3,N3,W3,Z3,AC3,AO3,Q3,AI3,AL3,T3,AF3)=0,"",SUM(J3,N3,W3,Z3,AC3,AO3,Q3,AI3,AL3,T3,AF3))</f>
        <v/>
      </c>
      <c r="G3" s="517"/>
      <c r="H3" s="524">
        <f t="shared" ref="H3:H18" si="2">IF(SUM(L3,O3,X3,AA3,AD3,AP3,R3,AJ3,AM3,U3,AG3)=0,"",SUM(L3,O3,X3,AA3,AD3,AP3,R3,AJ3,AM3,U3,AG3))</f>
        <v>10</v>
      </c>
      <c r="I3" s="515"/>
      <c r="J3" s="7"/>
      <c r="K3" s="662">
        <v>1</v>
      </c>
      <c r="L3" s="7">
        <f>COUNTIFS(纏め表!$C:$C,$A3&amp;I$1,纏め表!$E:$E,"&lt;&gt;休")</f>
        <v>1</v>
      </c>
      <c r="M3" s="7"/>
      <c r="N3" s="7"/>
      <c r="O3" s="7">
        <f>COUNTIFS(纏め表!$C:$C,$A3&amp;M$1,纏め表!$E:$E,"&lt;&gt;休")</f>
        <v>0</v>
      </c>
      <c r="P3" s="7"/>
      <c r="Q3" s="7"/>
      <c r="R3" s="7">
        <f>COUNTIFS(纏め表!$C:$C,$A3&amp;P$1,纏め表!$E:$E,"&lt;&gt;休")</f>
        <v>1</v>
      </c>
      <c r="S3" s="7"/>
      <c r="T3" s="7"/>
      <c r="U3" s="7">
        <f>COUNTIFS(纏め表!$C:$C,$A3&amp;S$1,纏め表!$E:$E,"&lt;&gt;休")</f>
        <v>1</v>
      </c>
      <c r="V3" s="7"/>
      <c r="W3" s="7"/>
      <c r="X3" s="7">
        <f>COUNTIFS(纏め表!$C:$C,$A3&amp;V$1,纏め表!$E:$E,"&lt;&gt;休")</f>
        <v>1</v>
      </c>
      <c r="Y3" s="7"/>
      <c r="Z3" s="7"/>
      <c r="AA3" s="7">
        <f>COUNTIFS(纏め表!$C:$C,$A3&amp;Y$1,纏め表!$E:$E,"&lt;&gt;休")</f>
        <v>1</v>
      </c>
      <c r="AB3" s="7"/>
      <c r="AC3" s="7"/>
      <c r="AD3" s="7">
        <f>COUNTIFS(纏め表!$C:$C,$A3&amp;AB$1,纏め表!$E:$E,"&lt;&gt;休")</f>
        <v>1</v>
      </c>
      <c r="AE3" s="7"/>
      <c r="AF3" s="7"/>
      <c r="AG3" s="7">
        <f>COUNTIFS(纏め表!$C:$C,$A3&amp;AE$1,纏め表!$E:$E,"&lt;&gt;休")</f>
        <v>1</v>
      </c>
      <c r="AH3" s="7"/>
      <c r="AI3" s="7"/>
      <c r="AJ3" s="7">
        <f>COUNTIFS(纏め表!$C:$C,$A3&amp;AH$1,纏め表!$E:$E,"&lt;&gt;休")</f>
        <v>1</v>
      </c>
      <c r="AK3" s="7"/>
      <c r="AL3" s="7"/>
      <c r="AM3" s="7">
        <f>COUNTIFS(纏め表!$C:$C,$A3&amp;AK$1,纏め表!$E:$E,"&lt;&gt;休")</f>
        <v>1</v>
      </c>
      <c r="AN3" s="7"/>
      <c r="AO3" s="7"/>
      <c r="AP3" s="7">
        <f>COUNTIFS(纏め表!$C:$C,$A3&amp;AN$1,纏め表!$E:$E,"&lt;&gt;休")</f>
        <v>1</v>
      </c>
      <c r="AQ3" s="7"/>
      <c r="AR3" s="7"/>
      <c r="AS3" s="7">
        <f>COUNTIFS(纏め表!$C:$C,$A3&amp;AQ$1,纏め表!$E:$E,"&lt;&gt;休")</f>
        <v>1</v>
      </c>
    </row>
    <row r="4" spans="1:45">
      <c r="A4" t="s">
        <v>2839</v>
      </c>
      <c r="C4" s="683" t="s">
        <v>2839</v>
      </c>
      <c r="D4" s="684"/>
      <c r="E4" s="523" t="str">
        <f t="shared" si="0"/>
        <v/>
      </c>
      <c r="F4" s="7" t="str">
        <f t="shared" si="1"/>
        <v/>
      </c>
      <c r="G4" s="517"/>
      <c r="H4" s="524">
        <f t="shared" si="2"/>
        <v>9</v>
      </c>
      <c r="I4" s="515"/>
      <c r="J4" s="7"/>
      <c r="K4" s="661"/>
      <c r="L4" s="7">
        <f>COUNTIFS(纏め表!$C:$C,$A4&amp;I$1,纏め表!$E:$E,"&lt;&gt;休")</f>
        <v>1</v>
      </c>
      <c r="M4" s="7"/>
      <c r="N4" s="7"/>
      <c r="O4" s="7">
        <f>COUNTIFS(纏め表!$C:$C,$A4&amp;M$1,纏め表!$E:$E,"&lt;&gt;休")</f>
        <v>1</v>
      </c>
      <c r="P4" s="7"/>
      <c r="Q4" s="7"/>
      <c r="R4" s="7">
        <f>COUNTIFS(纏め表!$C:$C,$A4&amp;P$1,纏め表!$E:$E,"&lt;&gt;休")</f>
        <v>0</v>
      </c>
      <c r="S4" s="7"/>
      <c r="T4" s="7"/>
      <c r="U4" s="7">
        <f>COUNTIFS(纏め表!$C:$C,$A4&amp;S$1,纏め表!$E:$E,"&lt;&gt;休")</f>
        <v>1</v>
      </c>
      <c r="V4" s="7"/>
      <c r="W4" s="7"/>
      <c r="X4" s="7">
        <f>COUNTIFS(纏め表!$C:$C,$A4&amp;V$1,纏め表!$E:$E,"&lt;&gt;休")</f>
        <v>0</v>
      </c>
      <c r="Y4" s="7"/>
      <c r="Z4" s="7"/>
      <c r="AA4" s="7">
        <f>COUNTIFS(纏め表!$C:$C,$A4&amp;Y$1,纏め表!$E:$E,"&lt;&gt;休")</f>
        <v>1</v>
      </c>
      <c r="AB4" s="7"/>
      <c r="AC4" s="7"/>
      <c r="AD4" s="7">
        <f>COUNTIFS(纏め表!$C:$C,$A4&amp;AB$1,纏め表!$E:$E,"&lt;&gt;休")</f>
        <v>1</v>
      </c>
      <c r="AE4" s="7"/>
      <c r="AF4" s="7"/>
      <c r="AG4" s="7">
        <f>COUNTIFS(纏め表!$C:$C,$A4&amp;AE$1,纏め表!$E:$E,"&lt;&gt;休")</f>
        <v>2</v>
      </c>
      <c r="AH4" s="7"/>
      <c r="AI4" s="7"/>
      <c r="AJ4" s="7">
        <f>COUNTIFS(纏め表!$C:$C,$A4&amp;AH$1,纏め表!$E:$E,"&lt;&gt;休")</f>
        <v>1</v>
      </c>
      <c r="AK4" s="7"/>
      <c r="AL4" s="7"/>
      <c r="AM4" s="7">
        <f>COUNTIFS(纏め表!$C:$C,$A4&amp;AK$1,纏め表!$E:$E,"&lt;&gt;休")</f>
        <v>1</v>
      </c>
      <c r="AN4" s="7"/>
      <c r="AO4" s="7"/>
      <c r="AP4" s="7">
        <f>COUNTIFS(纏め表!$C:$C,$A4&amp;AN$1,纏め表!$E:$E,"&lt;&gt;休")</f>
        <v>0</v>
      </c>
      <c r="AQ4" s="7"/>
      <c r="AR4" s="7"/>
      <c r="AS4" s="7">
        <f>COUNTIFS(纏め表!$C:$C,$A4&amp;AQ$1,纏め表!$E:$E,"&lt;&gt;休")</f>
        <v>0</v>
      </c>
    </row>
    <row r="5" spans="1:45">
      <c r="A5" t="s">
        <v>2829</v>
      </c>
      <c r="C5" s="685" t="s">
        <v>2162</v>
      </c>
      <c r="D5" s="516" t="s">
        <v>2163</v>
      </c>
      <c r="E5" s="523" t="str">
        <f t="shared" si="0"/>
        <v/>
      </c>
      <c r="F5" s="7" t="str">
        <f t="shared" si="1"/>
        <v/>
      </c>
      <c r="G5" s="517"/>
      <c r="H5" s="524">
        <f t="shared" si="2"/>
        <v>2</v>
      </c>
      <c r="I5" s="515"/>
      <c r="J5" s="7"/>
      <c r="K5" s="678"/>
      <c r="L5" s="7">
        <f>COUNTIFS(纏め表!$C:$C,$A5&amp;I$1,纏め表!$E:$E,"&lt;&gt;休")</f>
        <v>0</v>
      </c>
      <c r="M5" s="7"/>
      <c r="N5" s="7"/>
      <c r="O5" s="7">
        <f>COUNTIFS(纏め表!$C:$C,$A5&amp;M$1,纏め表!$E:$E,"&lt;&gt;休")</f>
        <v>0</v>
      </c>
      <c r="P5" s="7"/>
      <c r="Q5" s="7"/>
      <c r="R5" s="7">
        <f>COUNTIFS(纏め表!$C:$C,$A5&amp;P$1,纏め表!$E:$E,"&lt;&gt;休")</f>
        <v>0</v>
      </c>
      <c r="S5" s="7"/>
      <c r="T5" s="7"/>
      <c r="U5" s="7">
        <f>COUNTIFS(纏め表!$C:$C,$A5&amp;S$1,纏め表!$E:$E,"&lt;&gt;休")</f>
        <v>0</v>
      </c>
      <c r="V5" s="7"/>
      <c r="W5" s="7"/>
      <c r="X5" s="7">
        <f>COUNTIFS(纏め表!$C:$C,$A5&amp;V$1,纏め表!$E:$E,"&lt;&gt;休")</f>
        <v>1</v>
      </c>
      <c r="Y5" s="7"/>
      <c r="Z5" s="7"/>
      <c r="AA5" s="7">
        <f>COUNTIFS(纏め表!$C:$C,$A5&amp;Y$1,纏め表!$E:$E,"&lt;&gt;休")</f>
        <v>0</v>
      </c>
      <c r="AB5" s="7"/>
      <c r="AC5" s="7"/>
      <c r="AD5" s="7">
        <f>COUNTIFS(纏め表!$C:$C,$A5&amp;AB$1,纏め表!$E:$E,"&lt;&gt;休")</f>
        <v>0</v>
      </c>
      <c r="AE5" s="7"/>
      <c r="AF5" s="7"/>
      <c r="AG5" s="7">
        <f>COUNTIFS(纏め表!$C:$C,$A5&amp;AE$1,纏め表!$E:$E,"&lt;&gt;休")</f>
        <v>0</v>
      </c>
      <c r="AH5" s="7"/>
      <c r="AI5" s="7"/>
      <c r="AJ5" s="7">
        <f>COUNTIFS(纏め表!$C:$C,$A5&amp;AH$1,纏め表!$E:$E,"&lt;&gt;休")</f>
        <v>0</v>
      </c>
      <c r="AK5" s="7"/>
      <c r="AL5" s="7"/>
      <c r="AM5" s="7">
        <f>COUNTIFS(纏め表!$C:$C,$A5&amp;AK$1,纏め表!$E:$E,"&lt;&gt;休")</f>
        <v>1</v>
      </c>
      <c r="AN5" s="7"/>
      <c r="AO5" s="7"/>
      <c r="AP5" s="7">
        <f>COUNTIFS(纏め表!$C:$C,$A5&amp;AN$1,纏め表!$E:$E,"&lt;&gt;休")</f>
        <v>0</v>
      </c>
      <c r="AQ5" s="7"/>
      <c r="AR5" s="7"/>
      <c r="AS5" s="7">
        <f>COUNTIFS(纏め表!$C:$C,$A5&amp;AQ$1,纏め表!$E:$E,"&lt;&gt;休")</f>
        <v>0</v>
      </c>
    </row>
    <row r="6" spans="1:45">
      <c r="A6" t="s">
        <v>993</v>
      </c>
      <c r="C6" s="686"/>
      <c r="D6" s="516" t="s">
        <v>2181</v>
      </c>
      <c r="E6" s="523" t="str">
        <f t="shared" si="0"/>
        <v/>
      </c>
      <c r="F6" s="7" t="str">
        <f t="shared" si="1"/>
        <v/>
      </c>
      <c r="G6" s="517"/>
      <c r="H6" s="524">
        <f t="shared" si="2"/>
        <v>11</v>
      </c>
      <c r="I6" s="515"/>
      <c r="J6" s="7"/>
      <c r="K6" s="679"/>
      <c r="L6" s="7">
        <f>COUNTIFS(纏め表!$C:$C,$A6&amp;I$1,纏め表!$E:$E,"&lt;&gt;休")</f>
        <v>2</v>
      </c>
      <c r="M6" s="7"/>
      <c r="N6" s="7"/>
      <c r="O6" s="7">
        <f>COUNTIFS(纏め表!$C:$C,$A6&amp;M$1,纏め表!$E:$E,"&lt;&gt;休")</f>
        <v>1</v>
      </c>
      <c r="P6" s="7"/>
      <c r="Q6" s="7"/>
      <c r="R6" s="7">
        <f>COUNTIFS(纏め表!$C:$C,$A6&amp;P$1,纏め表!$E:$E,"&lt;&gt;休")</f>
        <v>1</v>
      </c>
      <c r="S6" s="7"/>
      <c r="T6" s="7"/>
      <c r="U6" s="7">
        <f>COUNTIFS(纏め表!$C:$C,$A6&amp;S$1,纏め表!$E:$E,"&lt;&gt;休")</f>
        <v>1</v>
      </c>
      <c r="V6" s="7"/>
      <c r="W6" s="7"/>
      <c r="X6" s="7">
        <f>COUNTIFS(纏め表!$C:$C,$A6&amp;V$1,纏め表!$E:$E,"&lt;&gt;休")</f>
        <v>1</v>
      </c>
      <c r="Y6" s="7"/>
      <c r="Z6" s="7"/>
      <c r="AA6" s="7">
        <f>COUNTIFS(纏め表!$C:$C,$A6&amp;Y$1,纏め表!$E:$E,"&lt;&gt;休")</f>
        <v>1</v>
      </c>
      <c r="AB6" s="7"/>
      <c r="AC6" s="7"/>
      <c r="AD6" s="7">
        <f>COUNTIFS(纏め表!$C:$C,$A6&amp;AB$1,纏め表!$E:$E,"&lt;&gt;休")</f>
        <v>1</v>
      </c>
      <c r="AE6" s="7"/>
      <c r="AF6" s="7"/>
      <c r="AG6" s="7">
        <f>COUNTIFS(纏め表!$C:$C,$A6&amp;AE$1,纏め表!$E:$E,"&lt;&gt;休")</f>
        <v>2</v>
      </c>
      <c r="AH6" s="7"/>
      <c r="AI6" s="7"/>
      <c r="AJ6" s="7">
        <f>COUNTIFS(纏め表!$C:$C,$A6&amp;AH$1,纏め表!$E:$E,"&lt;&gt;休")</f>
        <v>1</v>
      </c>
      <c r="AK6" s="7"/>
      <c r="AL6" s="7"/>
      <c r="AM6" s="7">
        <f>COUNTIFS(纏め表!$C:$C,$A6&amp;AK$1,纏め表!$E:$E,"&lt;&gt;休")</f>
        <v>0</v>
      </c>
      <c r="AN6" s="7"/>
      <c r="AO6" s="7"/>
      <c r="AP6" s="7">
        <f>COUNTIFS(纏め表!$C:$C,$A6&amp;AN$1,纏め表!$E:$E,"&lt;&gt;休")</f>
        <v>0</v>
      </c>
      <c r="AQ6" s="7"/>
      <c r="AR6" s="7"/>
      <c r="AS6" s="7">
        <f>COUNTIFS(纏め表!$C:$C,$A6&amp;AQ$1,纏め表!$E:$E,"&lt;&gt;休")</f>
        <v>0</v>
      </c>
    </row>
    <row r="7" spans="1:45">
      <c r="A7" t="s">
        <v>2288</v>
      </c>
      <c r="C7" s="683" t="s">
        <v>989</v>
      </c>
      <c r="D7" s="517" t="s">
        <v>2163</v>
      </c>
      <c r="E7" s="523" t="str">
        <f t="shared" si="0"/>
        <v/>
      </c>
      <c r="F7" s="7" t="str">
        <f t="shared" si="1"/>
        <v/>
      </c>
      <c r="G7" s="517"/>
      <c r="H7" s="524">
        <f t="shared" si="2"/>
        <v>9</v>
      </c>
      <c r="I7" s="515"/>
      <c r="J7" s="7"/>
      <c r="K7" s="678"/>
      <c r="L7" s="7">
        <f>COUNTIFS(纏め表!$C:$C,$A7&amp;I$1,纏め表!$E:$E,"&lt;&gt;休")</f>
        <v>1</v>
      </c>
      <c r="M7" s="7"/>
      <c r="N7" s="7"/>
      <c r="O7" s="7">
        <f>COUNTIFS(纏め表!$C:$C,$A7&amp;M$1,纏め表!$E:$E,"&lt;&gt;休")</f>
        <v>1</v>
      </c>
      <c r="P7" s="7"/>
      <c r="Q7" s="7"/>
      <c r="R7" s="7">
        <f>COUNTIFS(纏め表!$C:$C,$A7&amp;P$1,纏め表!$E:$E,"&lt;&gt;休")</f>
        <v>1</v>
      </c>
      <c r="S7" s="7"/>
      <c r="T7" s="7"/>
      <c r="U7" s="7">
        <f>COUNTIFS(纏め表!$C:$C,$A7&amp;S$1,纏め表!$E:$E,"&lt;&gt;休")</f>
        <v>1</v>
      </c>
      <c r="V7" s="7"/>
      <c r="W7" s="7"/>
      <c r="X7" s="7">
        <f>COUNTIFS(纏め表!$C:$C,$A7&amp;V$1,纏め表!$E:$E,"&lt;&gt;休")</f>
        <v>1</v>
      </c>
      <c r="Y7" s="7"/>
      <c r="Z7" s="7"/>
      <c r="AA7" s="7">
        <f>COUNTIFS(纏め表!$C:$C,$A7&amp;Y$1,纏め表!$E:$E,"&lt;&gt;休")</f>
        <v>1</v>
      </c>
      <c r="AB7" s="7"/>
      <c r="AC7" s="7"/>
      <c r="AD7" s="7">
        <f>COUNTIFS(纏め表!$C:$C,$A7&amp;AB$1,纏め表!$E:$E,"&lt;&gt;休")</f>
        <v>0</v>
      </c>
      <c r="AE7" s="7"/>
      <c r="AF7" s="7"/>
      <c r="AG7" s="7">
        <f>COUNTIFS(纏め表!$C:$C,$A7&amp;AE$1,纏め表!$E:$E,"&lt;&gt;休")</f>
        <v>1</v>
      </c>
      <c r="AH7" s="7"/>
      <c r="AI7" s="7"/>
      <c r="AJ7" s="7">
        <f>COUNTIFS(纏め表!$C:$C,$A7&amp;AH$1,纏め表!$E:$E,"&lt;&gt;休")</f>
        <v>1</v>
      </c>
      <c r="AK7" s="7"/>
      <c r="AL7" s="7"/>
      <c r="AM7" s="7">
        <f>COUNTIFS(纏め表!$C:$C,$A7&amp;AK$1,纏め表!$E:$E,"&lt;&gt;休")</f>
        <v>1</v>
      </c>
      <c r="AN7" s="7"/>
      <c r="AO7" s="7"/>
      <c r="AP7" s="7">
        <f>COUNTIFS(纏め表!$C:$C,$A7&amp;AN$1,纏め表!$E:$E,"&lt;&gt;休")</f>
        <v>0</v>
      </c>
      <c r="AQ7" s="7"/>
      <c r="AR7" s="7"/>
      <c r="AS7" s="7">
        <f>COUNTIFS(纏め表!$C:$C,$A7&amp;AQ$1,纏め表!$E:$E,"&lt;&gt;休")</f>
        <v>0</v>
      </c>
    </row>
    <row r="8" spans="1:45">
      <c r="A8" t="s">
        <v>1688</v>
      </c>
      <c r="C8" s="683"/>
      <c r="D8" s="517" t="s">
        <v>1688</v>
      </c>
      <c r="E8" s="523" t="str">
        <f t="shared" si="0"/>
        <v/>
      </c>
      <c r="F8" s="7" t="str">
        <f t="shared" si="1"/>
        <v/>
      </c>
      <c r="G8" s="517"/>
      <c r="H8" s="524">
        <f t="shared" si="2"/>
        <v>34</v>
      </c>
      <c r="I8" s="515"/>
      <c r="J8" s="7"/>
      <c r="K8" s="679"/>
      <c r="L8" s="7">
        <f>COUNTIFS(纏め表!$C:$C,$A8&amp;I$1,纏め表!$E:$E,"&lt;&gt;休")</f>
        <v>2</v>
      </c>
      <c r="M8" s="7"/>
      <c r="N8" s="7"/>
      <c r="O8" s="7">
        <f>COUNTIFS(纏め表!$C:$C,$A8&amp;M$1,纏め表!$E:$E,"&lt;&gt;休")</f>
        <v>4</v>
      </c>
      <c r="P8" s="7"/>
      <c r="Q8" s="7"/>
      <c r="R8" s="7">
        <f>COUNTIFS(纏め表!$C:$C,$A8&amp;P$1,纏め表!$E:$E,"&lt;&gt;休")</f>
        <v>2</v>
      </c>
      <c r="S8" s="7"/>
      <c r="T8" s="7"/>
      <c r="U8" s="7">
        <f>COUNTIFS(纏め表!$C:$C,$A8&amp;S$1,纏め表!$E:$E,"&lt;&gt;休")</f>
        <v>2</v>
      </c>
      <c r="V8" s="7"/>
      <c r="W8" s="7"/>
      <c r="X8" s="7">
        <f>COUNTIFS(纏め表!$C:$C,$A8&amp;V$1,纏め表!$E:$E,"&lt;&gt;休")</f>
        <v>3</v>
      </c>
      <c r="Y8" s="7"/>
      <c r="Z8" s="7"/>
      <c r="AA8" s="7">
        <f>COUNTIFS(纏め表!$C:$C,$A8&amp;Y$1,纏め表!$E:$E,"&lt;&gt;休")</f>
        <v>3</v>
      </c>
      <c r="AB8" s="7"/>
      <c r="AC8" s="7"/>
      <c r="AD8" s="7">
        <f>COUNTIFS(纏め表!$C:$C,$A8&amp;AB$1,纏め表!$E:$E,"&lt;&gt;休")</f>
        <v>4</v>
      </c>
      <c r="AE8" s="7"/>
      <c r="AF8" s="7"/>
      <c r="AG8" s="7">
        <f>COUNTIFS(纏め表!$C:$C,$A8&amp;AE$1,纏め表!$E:$E,"&lt;&gt;休")</f>
        <v>4</v>
      </c>
      <c r="AH8" s="7"/>
      <c r="AI8" s="7"/>
      <c r="AJ8" s="7">
        <f>COUNTIFS(纏め表!$C:$C,$A8&amp;AH$1,纏め表!$E:$E,"&lt;&gt;休")</f>
        <v>4</v>
      </c>
      <c r="AK8" s="7"/>
      <c r="AL8" s="7"/>
      <c r="AM8" s="7">
        <f>COUNTIFS(纏め表!$C:$C,$A8&amp;AK$1,纏め表!$E:$E,"&lt;&gt;休")</f>
        <v>6</v>
      </c>
      <c r="AN8" s="7"/>
      <c r="AO8" s="7"/>
      <c r="AP8" s="7">
        <f>COUNTIFS(纏め表!$C:$C,$A8&amp;AN$1,纏め表!$E:$E,"&lt;&gt;休")</f>
        <v>0</v>
      </c>
      <c r="AQ8" s="7"/>
      <c r="AR8" s="7"/>
      <c r="AS8" s="7">
        <f>COUNTIFS(纏め表!$C:$C,$A8&amp;AQ$1,纏め表!$E:$E,"&lt;&gt;休")</f>
        <v>0</v>
      </c>
    </row>
    <row r="9" spans="1:45">
      <c r="A9" t="s">
        <v>2182</v>
      </c>
      <c r="C9" s="684" t="s">
        <v>2182</v>
      </c>
      <c r="D9" s="687"/>
      <c r="E9" s="523" t="str">
        <f t="shared" si="0"/>
        <v/>
      </c>
      <c r="F9" s="7" t="str">
        <f t="shared" si="1"/>
        <v/>
      </c>
      <c r="G9" s="517"/>
      <c r="H9" s="524">
        <f t="shared" si="2"/>
        <v>4</v>
      </c>
      <c r="I9" s="515"/>
      <c r="J9" s="7"/>
      <c r="K9" s="661"/>
      <c r="L9" s="7">
        <f>COUNTIFS(纏め表!$C:$C,$A9&amp;I$1,纏め表!$E:$E,"&lt;&gt;休")</f>
        <v>0</v>
      </c>
      <c r="M9" s="7"/>
      <c r="N9" s="7"/>
      <c r="O9" s="7">
        <f>COUNTIFS(纏め表!$C:$C,$A9&amp;M$1,纏め表!$E:$E,"&lt;&gt;休")</f>
        <v>0</v>
      </c>
      <c r="P9" s="7"/>
      <c r="Q9" s="7"/>
      <c r="R9" s="7">
        <f>COUNTIFS(纏め表!$C:$C,$A9&amp;P$1,纏め表!$E:$E,"&lt;&gt;休")</f>
        <v>1</v>
      </c>
      <c r="S9" s="7"/>
      <c r="T9" s="7"/>
      <c r="U9" s="7">
        <f>COUNTIFS(纏め表!$C:$C,$A9&amp;S$1,纏め表!$E:$E,"&lt;&gt;休")</f>
        <v>0</v>
      </c>
      <c r="V9" s="7"/>
      <c r="W9" s="7"/>
      <c r="X9" s="7">
        <f>COUNTIFS(纏め表!$C:$C,$A9&amp;V$1,纏め表!$E:$E,"&lt;&gt;休")</f>
        <v>0</v>
      </c>
      <c r="Y9" s="7"/>
      <c r="Z9" s="7"/>
      <c r="AA9" s="7">
        <f>COUNTIFS(纏め表!$C:$C,$A9&amp;Y$1,纏め表!$E:$E,"&lt;&gt;休")</f>
        <v>0</v>
      </c>
      <c r="AB9" s="7"/>
      <c r="AC9" s="7"/>
      <c r="AD9" s="7">
        <f>COUNTIFS(纏め表!$C:$C,$A9&amp;AB$1,纏め表!$E:$E,"&lt;&gt;休")</f>
        <v>1</v>
      </c>
      <c r="AE9" s="7"/>
      <c r="AF9" s="7"/>
      <c r="AG9" s="7">
        <f>COUNTIFS(纏め表!$C:$C,$A9&amp;AE$1,纏め表!$E:$E,"&lt;&gt;休")</f>
        <v>1</v>
      </c>
      <c r="AH9" s="7"/>
      <c r="AI9" s="7"/>
      <c r="AJ9" s="7">
        <f>COUNTIFS(纏め表!$C:$C,$A9&amp;AH$1,纏め表!$E:$E,"&lt;&gt;休")</f>
        <v>0</v>
      </c>
      <c r="AK9" s="7"/>
      <c r="AL9" s="7"/>
      <c r="AM9" s="7">
        <f>COUNTIFS(纏め表!$C:$C,$A9&amp;AK$1,纏め表!$E:$E,"&lt;&gt;休")</f>
        <v>1</v>
      </c>
      <c r="AN9" s="7"/>
      <c r="AO9" s="7"/>
      <c r="AP9" s="7">
        <f>COUNTIFS(纏め表!$C:$C,$A9&amp;AN$1,纏め表!$E:$E,"&lt;&gt;休")</f>
        <v>0</v>
      </c>
      <c r="AQ9" s="7"/>
      <c r="AR9" s="7"/>
      <c r="AS9" s="7">
        <f>COUNTIFS(纏め表!$C:$C,$A9&amp;AQ$1,纏め表!$E:$E,"&lt;&gt;休")</f>
        <v>0</v>
      </c>
    </row>
    <row r="10" spans="1:45">
      <c r="A10" t="s">
        <v>2830</v>
      </c>
      <c r="C10" s="683" t="s">
        <v>990</v>
      </c>
      <c r="D10" s="517" t="s">
        <v>2164</v>
      </c>
      <c r="E10" s="523" t="str">
        <f t="shared" si="0"/>
        <v/>
      </c>
      <c r="F10" s="7" t="str">
        <f t="shared" si="1"/>
        <v/>
      </c>
      <c r="G10" s="517"/>
      <c r="H10" s="524">
        <f t="shared" si="2"/>
        <v>13</v>
      </c>
      <c r="I10" s="515"/>
      <c r="J10" s="7"/>
      <c r="K10" s="662">
        <v>1</v>
      </c>
      <c r="L10" s="7">
        <f>COUNTIFS(纏め表!$C:$C,$A10&amp;I$1,纏め表!$E:$E,"&lt;&gt;休")</f>
        <v>1</v>
      </c>
      <c r="M10" s="7"/>
      <c r="N10" s="7"/>
      <c r="O10" s="7">
        <f>COUNTIFS(纏め表!$C:$C,$A10&amp;M$1,纏め表!$E:$E,"&lt;&gt;休")</f>
        <v>1</v>
      </c>
      <c r="P10" s="7"/>
      <c r="Q10" s="7"/>
      <c r="R10" s="7">
        <f>COUNTIFS(纏め表!$C:$C,$A10&amp;P$1,纏め表!$E:$E,"&lt;&gt;休")</f>
        <v>1</v>
      </c>
      <c r="S10" s="7"/>
      <c r="T10" s="7"/>
      <c r="U10" s="7">
        <f>COUNTIFS(纏め表!$C:$C,$A10&amp;S$1,纏め表!$E:$E,"&lt;&gt;休")</f>
        <v>1</v>
      </c>
      <c r="V10" s="7"/>
      <c r="W10" s="7"/>
      <c r="X10" s="7">
        <f>COUNTIFS(纏め表!$C:$C,$A10&amp;V$1,纏め表!$E:$E,"&lt;&gt;休")</f>
        <v>2</v>
      </c>
      <c r="Y10" s="7"/>
      <c r="Z10" s="7"/>
      <c r="AA10" s="7">
        <f>COUNTIFS(纏め表!$C:$C,$A10&amp;Y$1,纏め表!$E:$E,"&lt;&gt;休")</f>
        <v>1</v>
      </c>
      <c r="AB10" s="7"/>
      <c r="AC10" s="7"/>
      <c r="AD10" s="7">
        <f>COUNTIFS(纏め表!$C:$C,$A10&amp;AB$1,纏め表!$E:$E,"&lt;&gt;休")</f>
        <v>0</v>
      </c>
      <c r="AE10" s="7"/>
      <c r="AF10" s="7"/>
      <c r="AG10" s="7">
        <f>COUNTIFS(纏め表!$C:$C,$A10&amp;AE$1,纏め表!$E:$E,"&lt;&gt;休")</f>
        <v>2</v>
      </c>
      <c r="AH10" s="7"/>
      <c r="AI10" s="7"/>
      <c r="AJ10" s="7">
        <f>COUNTIFS(纏め表!$C:$C,$A10&amp;AH$1,纏め表!$E:$E,"&lt;&gt;休")</f>
        <v>2</v>
      </c>
      <c r="AK10" s="7"/>
      <c r="AL10" s="7"/>
      <c r="AM10" s="7">
        <f>COUNTIFS(纏め表!$C:$C,$A10&amp;AK$1,纏め表!$E:$E,"&lt;&gt;休")</f>
        <v>1</v>
      </c>
      <c r="AN10" s="7"/>
      <c r="AO10" s="7"/>
      <c r="AP10" s="7">
        <f>COUNTIFS(纏め表!$C:$C,$A10&amp;AN$1,纏め表!$E:$E,"&lt;&gt;休")</f>
        <v>1</v>
      </c>
      <c r="AQ10" s="7"/>
      <c r="AR10" s="7"/>
      <c r="AS10" s="7">
        <f>COUNTIFS(纏め表!$C:$C,$A10&amp;AQ$1,纏め表!$E:$E,"&lt;&gt;休")</f>
        <v>0</v>
      </c>
    </row>
    <row r="11" spans="1:45">
      <c r="A11" t="s">
        <v>2831</v>
      </c>
      <c r="C11" s="683"/>
      <c r="D11" s="517" t="s">
        <v>2165</v>
      </c>
      <c r="E11" s="523" t="str">
        <f t="shared" si="0"/>
        <v/>
      </c>
      <c r="F11" s="7" t="str">
        <f t="shared" si="1"/>
        <v/>
      </c>
      <c r="G11" s="517"/>
      <c r="H11" s="524">
        <f t="shared" si="2"/>
        <v>16</v>
      </c>
      <c r="I11" s="515"/>
      <c r="J11" s="7"/>
      <c r="K11" s="678"/>
      <c r="L11" s="7">
        <f>COUNTIFS(纏め表!$C:$C,$A11&amp;I$1,纏め表!$E:$E,"&lt;&gt;休")</f>
        <v>1</v>
      </c>
      <c r="M11" s="7"/>
      <c r="N11" s="7"/>
      <c r="O11" s="7">
        <f>COUNTIFS(纏め表!$C:$C,$A11&amp;M$1,纏め表!$E:$E,"&lt;&gt;休")</f>
        <v>1</v>
      </c>
      <c r="P11" s="7"/>
      <c r="Q11" s="7"/>
      <c r="R11" s="7">
        <f>COUNTIFS(纏め表!$C:$C,$A11&amp;P$1,纏め表!$E:$E,"&lt;&gt;休")</f>
        <v>0</v>
      </c>
      <c r="S11" s="7"/>
      <c r="T11" s="7"/>
      <c r="U11" s="7">
        <f>COUNTIFS(纏め表!$C:$C,$A11&amp;S$1,纏め表!$E:$E,"&lt;&gt;休")</f>
        <v>1</v>
      </c>
      <c r="V11" s="7"/>
      <c r="W11" s="7"/>
      <c r="X11" s="7">
        <f>COUNTIFS(纏め表!$C:$C,$A11&amp;V$1,纏め表!$E:$E,"&lt;&gt;休")</f>
        <v>2</v>
      </c>
      <c r="Y11" s="7"/>
      <c r="Z11" s="7"/>
      <c r="AA11" s="7">
        <f>COUNTIFS(纏め表!$C:$C,$A11&amp;Y$1,纏め表!$E:$E,"&lt;&gt;休")</f>
        <v>2</v>
      </c>
      <c r="AB11" s="7"/>
      <c r="AC11" s="7"/>
      <c r="AD11" s="7">
        <f>COUNTIFS(纏め表!$C:$C,$A11&amp;AB$1,纏め表!$E:$E,"&lt;&gt;休")</f>
        <v>3</v>
      </c>
      <c r="AE11" s="7"/>
      <c r="AF11" s="7"/>
      <c r="AG11" s="7">
        <f>COUNTIFS(纏め表!$C:$C,$A11&amp;AE$1,纏め表!$E:$E,"&lt;&gt;休")</f>
        <v>0</v>
      </c>
      <c r="AH11" s="7"/>
      <c r="AI11" s="7"/>
      <c r="AJ11" s="7">
        <f>COUNTIFS(纏め表!$C:$C,$A11&amp;AH$1,纏め表!$E:$E,"&lt;&gt;休")</f>
        <v>4</v>
      </c>
      <c r="AK11" s="7"/>
      <c r="AL11" s="7"/>
      <c r="AM11" s="7">
        <f>COUNTIFS(纏め表!$C:$C,$A11&amp;AK$1,纏め表!$E:$E,"&lt;&gt;休")</f>
        <v>2</v>
      </c>
      <c r="AN11" s="7"/>
      <c r="AO11" s="7"/>
      <c r="AP11" s="7">
        <f>COUNTIFS(纏め表!$C:$C,$A11&amp;AN$1,纏め表!$E:$E,"&lt;&gt;休")</f>
        <v>0</v>
      </c>
      <c r="AQ11" s="7"/>
      <c r="AR11" s="7"/>
      <c r="AS11" s="7">
        <f>COUNTIFS(纏め表!$C:$C,$A11&amp;AQ$1,纏め表!$E:$E,"&lt;&gt;休")</f>
        <v>0</v>
      </c>
    </row>
    <row r="12" spans="1:45">
      <c r="A12" t="s">
        <v>1037</v>
      </c>
      <c r="C12" s="683"/>
      <c r="D12" s="517" t="s">
        <v>2166</v>
      </c>
      <c r="E12" s="523" t="str">
        <f t="shared" si="0"/>
        <v/>
      </c>
      <c r="F12" s="7" t="str">
        <f t="shared" si="1"/>
        <v/>
      </c>
      <c r="G12" s="517"/>
      <c r="H12" s="524">
        <f t="shared" si="2"/>
        <v>21</v>
      </c>
      <c r="I12" s="515"/>
      <c r="J12" s="7"/>
      <c r="K12" s="679"/>
      <c r="L12" s="7">
        <f>COUNTIFS(纏め表!$C:$C,$A12&amp;I$1,纏め表!$E:$E,"&lt;&gt;休")</f>
        <v>1</v>
      </c>
      <c r="M12" s="7"/>
      <c r="N12" s="7"/>
      <c r="O12" s="7">
        <f>COUNTIFS(纏め表!$C:$C,$A12&amp;M$1,纏め表!$E:$E,"&lt;&gt;休")</f>
        <v>2</v>
      </c>
      <c r="P12" s="7"/>
      <c r="Q12" s="7"/>
      <c r="R12" s="7">
        <f>COUNTIFS(纏め表!$C:$C,$A12&amp;P$1,纏め表!$E:$E,"&lt;&gt;休")</f>
        <v>2</v>
      </c>
      <c r="S12" s="7"/>
      <c r="T12" s="7"/>
      <c r="U12" s="7">
        <f>COUNTIFS(纏め表!$C:$C,$A12&amp;S$1,纏め表!$E:$E,"&lt;&gt;休")</f>
        <v>2</v>
      </c>
      <c r="V12" s="7"/>
      <c r="W12" s="7"/>
      <c r="X12" s="7">
        <f>COUNTIFS(纏め表!$C:$C,$A12&amp;V$1,纏め表!$E:$E,"&lt;&gt;休")</f>
        <v>3</v>
      </c>
      <c r="Y12" s="7"/>
      <c r="Z12" s="7"/>
      <c r="AA12" s="7">
        <f>COUNTIFS(纏め表!$C:$C,$A12&amp;Y$1,纏め表!$E:$E,"&lt;&gt;休")</f>
        <v>3</v>
      </c>
      <c r="AB12" s="7"/>
      <c r="AC12" s="7"/>
      <c r="AD12" s="7">
        <f>COUNTIFS(纏め表!$C:$C,$A12&amp;AB$1,纏め表!$E:$E,"&lt;&gt;休")</f>
        <v>1</v>
      </c>
      <c r="AE12" s="7"/>
      <c r="AF12" s="7"/>
      <c r="AG12" s="7">
        <f>COUNTIFS(纏め表!$C:$C,$A12&amp;AE$1,纏め表!$E:$E,"&lt;&gt;休")</f>
        <v>1</v>
      </c>
      <c r="AH12" s="7"/>
      <c r="AI12" s="7"/>
      <c r="AJ12" s="7">
        <f>COUNTIFS(纏め表!$C:$C,$A12&amp;AH$1,纏め表!$E:$E,"&lt;&gt;休")</f>
        <v>2</v>
      </c>
      <c r="AK12" s="7"/>
      <c r="AL12" s="7"/>
      <c r="AM12" s="7">
        <f>COUNTIFS(纏め表!$C:$C,$A12&amp;AK$1,纏め表!$E:$E,"&lt;&gt;休")</f>
        <v>3</v>
      </c>
      <c r="AN12" s="7"/>
      <c r="AO12" s="7"/>
      <c r="AP12" s="7">
        <f>COUNTIFS(纏め表!$C:$C,$A12&amp;AN$1,纏め表!$E:$E,"&lt;&gt;休")</f>
        <v>1</v>
      </c>
      <c r="AQ12" s="7"/>
      <c r="AR12" s="7"/>
      <c r="AS12" s="7">
        <f>COUNTIFS(纏め表!$C:$C,$A12&amp;AQ$1,纏め表!$E:$E,"&lt;&gt;休")</f>
        <v>0</v>
      </c>
    </row>
    <row r="13" spans="1:45">
      <c r="A13" s="7" t="s">
        <v>2434</v>
      </c>
      <c r="C13" s="683"/>
      <c r="D13" s="517" t="s">
        <v>2434</v>
      </c>
      <c r="E13" s="523">
        <f t="shared" si="0"/>
        <v>88</v>
      </c>
      <c r="F13" s="7">
        <f t="shared" si="1"/>
        <v>94</v>
      </c>
      <c r="G13" s="517"/>
      <c r="H13" s="524">
        <f t="shared" si="2"/>
        <v>29</v>
      </c>
      <c r="I13" s="515">
        <v>0</v>
      </c>
      <c r="J13" s="7">
        <v>7</v>
      </c>
      <c r="K13" s="663">
        <f>IF(I13&gt;=J13,ROUND(I13/3,1),ROUND(J13/3,1))</f>
        <v>2.2999999999999998</v>
      </c>
      <c r="L13" s="7">
        <f>COUNTIFS(纏め表!$C:$C,$A13&amp;I$1,纏め表!$E:$E,"&lt;&gt;休")</f>
        <v>2</v>
      </c>
      <c r="M13" s="7">
        <v>6</v>
      </c>
      <c r="N13" s="7">
        <v>9</v>
      </c>
      <c r="O13" s="7">
        <f>COUNTIFS(纏め表!$C:$C,$A13&amp;M$1,纏め表!$E:$E,"&lt;&gt;休")</f>
        <v>2</v>
      </c>
      <c r="P13" s="7">
        <v>6</v>
      </c>
      <c r="Q13" s="7">
        <v>5</v>
      </c>
      <c r="R13" s="7">
        <f>COUNTIFS(纏め表!$C:$C,$A13&amp;P$1,纏め表!$E:$E,"&lt;&gt;休")</f>
        <v>2</v>
      </c>
      <c r="S13" s="7">
        <v>6</v>
      </c>
      <c r="T13" s="7">
        <v>6</v>
      </c>
      <c r="U13" s="7">
        <f>COUNTIFS(纏め表!$C:$C,$A13&amp;S$1,纏め表!$E:$E,"&lt;&gt;休")</f>
        <v>2</v>
      </c>
      <c r="V13" s="7">
        <v>9</v>
      </c>
      <c r="W13" s="7">
        <v>9</v>
      </c>
      <c r="X13" s="7">
        <f>COUNTIFS(纏め表!$C:$C,$A13&amp;V$1,纏め表!$E:$E,"&lt;&gt;休")</f>
        <v>3</v>
      </c>
      <c r="Y13" s="7">
        <v>12</v>
      </c>
      <c r="Z13" s="7">
        <v>12</v>
      </c>
      <c r="AA13" s="7">
        <f>COUNTIFS(纏め表!$C:$C,$A13&amp;Y$1,纏め表!$E:$E,"&lt;&gt;休")</f>
        <v>4</v>
      </c>
      <c r="AB13" s="7">
        <v>8</v>
      </c>
      <c r="AC13" s="7">
        <v>8</v>
      </c>
      <c r="AD13" s="7">
        <f>COUNTIFS(纏め表!$C:$C,$A13&amp;AB$1,纏め表!$E:$E,"&lt;&gt;休")</f>
        <v>3</v>
      </c>
      <c r="AE13" s="7">
        <v>10</v>
      </c>
      <c r="AF13" s="7">
        <v>10</v>
      </c>
      <c r="AG13" s="7">
        <f>COUNTIFS(纏め表!$C:$C,$A13&amp;AE$1,纏め表!$E:$E,"&lt;&gt;休")</f>
        <v>3</v>
      </c>
      <c r="AH13" s="7">
        <v>10</v>
      </c>
      <c r="AI13" s="7">
        <v>10</v>
      </c>
      <c r="AJ13" s="7">
        <f>COUNTIFS(纏め表!$C:$C,$A13&amp;AH$1,纏め表!$E:$E,"&lt;&gt;休")</f>
        <v>3</v>
      </c>
      <c r="AK13" s="7">
        <v>18</v>
      </c>
      <c r="AL13" s="7">
        <v>15</v>
      </c>
      <c r="AM13" s="7">
        <f>COUNTIFS(纏め表!$C:$C,$A13&amp;AK$1,纏め表!$E:$E,"&lt;&gt;休")</f>
        <v>5</v>
      </c>
      <c r="AN13" s="7">
        <v>3</v>
      </c>
      <c r="AO13" s="7">
        <v>3</v>
      </c>
      <c r="AP13" s="7">
        <f>COUNTIFS(纏め表!$C:$C,$A13&amp;AN$1,纏め表!$E:$E,"&lt;&gt;休")</f>
        <v>0</v>
      </c>
      <c r="AQ13" s="7"/>
      <c r="AR13" s="7"/>
      <c r="AS13" s="7">
        <f>COUNTIFS(纏め表!$C:$C,$A13&amp;AQ$1,纏め表!$E:$E,"&lt;&gt;休")</f>
        <v>0</v>
      </c>
    </row>
    <row r="14" spans="1:45">
      <c r="A14" s="7" t="s">
        <v>2447</v>
      </c>
      <c r="C14" s="683"/>
      <c r="D14" s="517" t="s">
        <v>2447</v>
      </c>
      <c r="E14" s="523">
        <f t="shared" si="0"/>
        <v>195</v>
      </c>
      <c r="F14" s="7">
        <f t="shared" si="1"/>
        <v>206</v>
      </c>
      <c r="G14" s="517"/>
      <c r="H14" s="524">
        <f t="shared" si="2"/>
        <v>41</v>
      </c>
      <c r="I14" s="515">
        <v>10</v>
      </c>
      <c r="J14" s="7">
        <v>12</v>
      </c>
      <c r="K14" s="663"/>
      <c r="L14" s="7">
        <f>COUNTIFS(纏め表!$C:$C,$A14&amp;I$1,纏め表!$E:$E,"&lt;&gt;休")</f>
        <v>3</v>
      </c>
      <c r="M14" s="7">
        <v>15</v>
      </c>
      <c r="N14" s="7">
        <v>16</v>
      </c>
      <c r="O14" s="7">
        <f>COUNTIFS(纏め表!$C:$C,$A14&amp;M$1,纏め表!$E:$E,"&lt;&gt;休")</f>
        <v>3</v>
      </c>
      <c r="P14" s="7">
        <v>10</v>
      </c>
      <c r="Q14" s="7">
        <v>20</v>
      </c>
      <c r="R14" s="7">
        <f>COUNTIFS(纏め表!$C:$C,$A14&amp;P$1,纏め表!$E:$E,"&lt;&gt;休")</f>
        <v>4</v>
      </c>
      <c r="S14" s="7">
        <v>20</v>
      </c>
      <c r="T14" s="7">
        <v>15</v>
      </c>
      <c r="U14" s="7">
        <f>COUNTIFS(纏め表!$C:$C,$A14&amp;S$1,纏め表!$E:$E,"&lt;&gt;休")</f>
        <v>3</v>
      </c>
      <c r="V14" s="7">
        <v>20</v>
      </c>
      <c r="W14" s="7">
        <v>20</v>
      </c>
      <c r="X14" s="7">
        <f>COUNTIFS(纏め表!$C:$C,$A14&amp;V$1,纏め表!$E:$E,"&lt;&gt;休")</f>
        <v>4</v>
      </c>
      <c r="Y14" s="7">
        <v>28</v>
      </c>
      <c r="Z14" s="7">
        <v>28</v>
      </c>
      <c r="AA14" s="7">
        <f>COUNTIFS(纏め表!$C:$C,$A14&amp;Y$1,纏め表!$E:$E,"&lt;&gt;休")</f>
        <v>6</v>
      </c>
      <c r="AB14" s="7">
        <v>16</v>
      </c>
      <c r="AC14" s="7">
        <v>16</v>
      </c>
      <c r="AD14" s="7">
        <f>COUNTIFS(纏め表!$C:$C,$A14&amp;AB$1,纏め表!$E:$E,"&lt;&gt;休")</f>
        <v>3</v>
      </c>
      <c r="AE14" s="7">
        <v>18</v>
      </c>
      <c r="AF14" s="7">
        <v>18</v>
      </c>
      <c r="AG14" s="7">
        <f>COUNTIFS(纏め表!$C:$C,$A14&amp;AE$1,纏め表!$E:$E,"&lt;&gt;休")</f>
        <v>4</v>
      </c>
      <c r="AH14" s="7">
        <v>20</v>
      </c>
      <c r="AI14" s="7">
        <v>21</v>
      </c>
      <c r="AJ14" s="7">
        <f>COUNTIFS(纏め表!$C:$C,$A14&amp;AH$1,纏め表!$E:$E,"&lt;&gt;休")</f>
        <v>3</v>
      </c>
      <c r="AK14" s="7">
        <v>30</v>
      </c>
      <c r="AL14" s="7">
        <v>32</v>
      </c>
      <c r="AM14" s="7">
        <f>COUNTIFS(纏め表!$C:$C,$A14&amp;AK$1,纏め表!$E:$E,"&lt;&gt;休")</f>
        <v>6</v>
      </c>
      <c r="AN14" s="7">
        <v>8</v>
      </c>
      <c r="AO14" s="7">
        <v>8</v>
      </c>
      <c r="AP14" s="7">
        <f>COUNTIFS(纏め表!$C:$C,$A14&amp;AN$1,纏め表!$E:$E,"&lt;&gt;休")</f>
        <v>2</v>
      </c>
      <c r="AQ14" s="7"/>
      <c r="AR14" s="7"/>
      <c r="AS14" s="7">
        <f>COUNTIFS(纏め表!$C:$C,$A14&amp;AQ$1,纏め表!$E:$E,"&lt;&gt;休")</f>
        <v>0</v>
      </c>
    </row>
    <row r="15" spans="1:45">
      <c r="A15" s="7" t="s">
        <v>2461</v>
      </c>
      <c r="C15" s="683"/>
      <c r="D15" s="517" t="s">
        <v>2461</v>
      </c>
      <c r="E15" s="523">
        <f t="shared" si="0"/>
        <v>214</v>
      </c>
      <c r="F15" s="7">
        <f t="shared" si="1"/>
        <v>230</v>
      </c>
      <c r="G15" s="517"/>
      <c r="H15" s="524">
        <f t="shared" si="2"/>
        <v>39</v>
      </c>
      <c r="I15" s="515">
        <v>15</v>
      </c>
      <c r="J15" s="7">
        <v>18</v>
      </c>
      <c r="K15" s="663"/>
      <c r="L15" s="7">
        <f>COUNTIFS(纏め表!$C:$C,$A15&amp;I$1,纏め表!$E:$E,"&lt;&gt;休")</f>
        <v>3</v>
      </c>
      <c r="M15" s="7">
        <v>16</v>
      </c>
      <c r="N15" s="7">
        <v>16</v>
      </c>
      <c r="O15" s="7">
        <f>COUNTIFS(纏め表!$C:$C,$A15&amp;M$1,纏め表!$E:$E,"&lt;&gt;休")</f>
        <v>3</v>
      </c>
      <c r="P15" s="7">
        <v>11</v>
      </c>
      <c r="Q15" s="7">
        <v>29</v>
      </c>
      <c r="R15" s="7">
        <f>COUNTIFS(纏め表!$C:$C,$A15&amp;P$1,纏め表!$E:$E,"&lt;&gt;休")</f>
        <v>5</v>
      </c>
      <c r="S15" s="7">
        <v>20</v>
      </c>
      <c r="T15" s="7">
        <v>15</v>
      </c>
      <c r="U15" s="7">
        <f>COUNTIFS(纏め表!$C:$C,$A15&amp;S$1,纏め表!$E:$E,"&lt;&gt;休")</f>
        <v>2</v>
      </c>
      <c r="V15" s="7">
        <v>24</v>
      </c>
      <c r="W15" s="7">
        <v>24</v>
      </c>
      <c r="X15" s="7">
        <f>COUNTIFS(纏め表!$C:$C,$A15&amp;V$1,纏め表!$E:$E,"&lt;&gt;休")</f>
        <v>4</v>
      </c>
      <c r="Y15" s="7">
        <v>28</v>
      </c>
      <c r="Z15" s="7">
        <v>28</v>
      </c>
      <c r="AA15" s="7">
        <f>COUNTIFS(纏め表!$C:$C,$A15&amp;Y$1,纏め表!$E:$E,"&lt;&gt;休")</f>
        <v>5</v>
      </c>
      <c r="AB15" s="7">
        <v>16</v>
      </c>
      <c r="AC15" s="7">
        <v>16</v>
      </c>
      <c r="AD15" s="7">
        <f>COUNTIFS(纏め表!$C:$C,$A15&amp;AB$1,纏め表!$E:$E,"&lt;&gt;休")</f>
        <v>4</v>
      </c>
      <c r="AE15" s="7">
        <v>24</v>
      </c>
      <c r="AF15" s="7">
        <v>24</v>
      </c>
      <c r="AG15" s="7">
        <f>COUNTIFS(纏め表!$C:$C,$A15&amp;AE$1,纏め表!$E:$E,"&lt;&gt;休")</f>
        <v>4</v>
      </c>
      <c r="AH15" s="7">
        <v>20</v>
      </c>
      <c r="AI15" s="7">
        <v>20</v>
      </c>
      <c r="AJ15" s="7">
        <f>COUNTIFS(纏め表!$C:$C,$A15&amp;AH$1,纏め表!$E:$E,"&lt;&gt;休")</f>
        <v>4</v>
      </c>
      <c r="AK15" s="7">
        <v>32</v>
      </c>
      <c r="AL15" s="7">
        <v>32</v>
      </c>
      <c r="AM15" s="7">
        <f>COUNTIFS(纏め表!$C:$C,$A15&amp;AK$1,纏め表!$E:$E,"&lt;&gt;休")</f>
        <v>5</v>
      </c>
      <c r="AN15" s="7">
        <v>8</v>
      </c>
      <c r="AO15" s="7">
        <v>8</v>
      </c>
      <c r="AP15" s="7">
        <f>COUNTIFS(纏め表!$C:$C,$A15&amp;AN$1,纏め表!$E:$E,"&lt;&gt;休")</f>
        <v>0</v>
      </c>
      <c r="AQ15" s="7"/>
      <c r="AR15" s="7"/>
      <c r="AS15" s="7">
        <f>COUNTIFS(纏め表!$C:$C,$A15&amp;AQ$1,纏め表!$E:$E,"&lt;&gt;休")</f>
        <v>0</v>
      </c>
    </row>
    <row r="16" spans="1:45">
      <c r="A16" s="7" t="s">
        <v>2473</v>
      </c>
      <c r="C16" s="683"/>
      <c r="D16" s="517" t="s">
        <v>2473</v>
      </c>
      <c r="E16" s="523">
        <f t="shared" si="0"/>
        <v>229</v>
      </c>
      <c r="F16" s="7">
        <f t="shared" si="1"/>
        <v>217</v>
      </c>
      <c r="G16" s="517"/>
      <c r="H16" s="524">
        <f t="shared" si="2"/>
        <v>14</v>
      </c>
      <c r="I16" s="515">
        <v>20</v>
      </c>
      <c r="J16" s="7">
        <v>19</v>
      </c>
      <c r="K16" s="663"/>
      <c r="L16" s="7">
        <f>COUNTIFS(纏め表!$C:$C,$A16&amp;I$1,纏め表!$E:$E,"&lt;&gt;休")</f>
        <v>1</v>
      </c>
      <c r="M16" s="7">
        <v>17</v>
      </c>
      <c r="N16" s="7">
        <v>15</v>
      </c>
      <c r="O16" s="7">
        <f>COUNTIFS(纏め表!$C:$C,$A16&amp;M$1,纏め表!$E:$E,"&lt;&gt;休")</f>
        <v>1</v>
      </c>
      <c r="P16" s="7">
        <v>11</v>
      </c>
      <c r="Q16" s="7">
        <v>10</v>
      </c>
      <c r="R16" s="7">
        <f>COUNTIFS(纏め表!$C:$C,$A16&amp;P$1,纏め表!$E:$E,"&lt;&gt;休")</f>
        <v>1</v>
      </c>
      <c r="S16" s="7">
        <v>25</v>
      </c>
      <c r="T16" s="7">
        <v>25</v>
      </c>
      <c r="U16" s="7">
        <f>COUNTIFS(纏め表!$C:$C,$A16&amp;S$1,纏め表!$E:$E,"&lt;&gt;休")</f>
        <v>2</v>
      </c>
      <c r="V16" s="7">
        <v>24</v>
      </c>
      <c r="W16" s="7">
        <v>24</v>
      </c>
      <c r="X16" s="7">
        <f>COUNTIFS(纏め表!$C:$C,$A16&amp;V$1,纏め表!$E:$E,"&lt;&gt;休")</f>
        <v>1</v>
      </c>
      <c r="Y16" s="7">
        <v>28</v>
      </c>
      <c r="Z16" s="7">
        <v>28</v>
      </c>
      <c r="AA16" s="7">
        <f>COUNTIFS(纏め表!$C:$C,$A16&amp;Y$1,纏め表!$E:$E,"&lt;&gt;休")</f>
        <v>1</v>
      </c>
      <c r="AB16" s="7">
        <v>20</v>
      </c>
      <c r="AC16" s="7">
        <v>18</v>
      </c>
      <c r="AD16" s="7">
        <f>COUNTIFS(纏め表!$C:$C,$A16&amp;AB$1,纏め表!$E:$E,"&lt;&gt;休")</f>
        <v>1</v>
      </c>
      <c r="AE16" s="7">
        <v>24</v>
      </c>
      <c r="AF16" s="7">
        <v>24</v>
      </c>
      <c r="AG16" s="7">
        <f>COUNTIFS(纏め表!$C:$C,$A16&amp;AE$1,纏め表!$E:$E,"&lt;&gt;休")</f>
        <v>2</v>
      </c>
      <c r="AH16" s="7">
        <v>20</v>
      </c>
      <c r="AI16" s="7">
        <v>21</v>
      </c>
      <c r="AJ16" s="7">
        <f>COUNTIFS(纏め表!$C:$C,$A16&amp;AH$1,纏め表!$E:$E,"&lt;&gt;休")</f>
        <v>2</v>
      </c>
      <c r="AK16" s="7">
        <v>40</v>
      </c>
      <c r="AL16" s="7">
        <v>33</v>
      </c>
      <c r="AM16" s="7">
        <f>COUNTIFS(纏め表!$C:$C,$A16&amp;AK$1,纏め表!$E:$E,"&lt;&gt;休")</f>
        <v>2</v>
      </c>
      <c r="AN16" s="7"/>
      <c r="AO16" s="7"/>
      <c r="AP16" s="7">
        <f>COUNTIFS(纏め表!$C:$C,$A16&amp;AN$1,纏め表!$E:$E,"&lt;&gt;休")</f>
        <v>0</v>
      </c>
      <c r="AQ16" s="7"/>
      <c r="AR16" s="7"/>
      <c r="AS16" s="7">
        <f>COUNTIFS(纏め表!$C:$C,$A16&amp;AQ$1,纏め表!$E:$E,"&lt;&gt;休")</f>
        <v>0</v>
      </c>
    </row>
    <row r="17" spans="1:45">
      <c r="A17" s="7" t="s">
        <v>2484</v>
      </c>
      <c r="C17" s="683"/>
      <c r="D17" s="517" t="s">
        <v>2484</v>
      </c>
      <c r="E17" s="523">
        <f t="shared" si="0"/>
        <v>238</v>
      </c>
      <c r="F17" s="7">
        <f t="shared" si="1"/>
        <v>213</v>
      </c>
      <c r="G17" s="517"/>
      <c r="H17" s="524">
        <f t="shared" si="2"/>
        <v>16</v>
      </c>
      <c r="I17" s="515">
        <v>20</v>
      </c>
      <c r="J17" s="7">
        <v>17</v>
      </c>
      <c r="K17" s="663"/>
      <c r="L17" s="7">
        <f>COUNTIFS(纏め表!$C:$C,$A17&amp;I$1,纏め表!$E:$E,"&lt;&gt;休")</f>
        <v>1</v>
      </c>
      <c r="M17" s="7">
        <v>18</v>
      </c>
      <c r="N17" s="7">
        <v>21</v>
      </c>
      <c r="O17" s="7">
        <f>COUNTIFS(纏め表!$C:$C,$A17&amp;M$1,纏め表!$E:$E,"&lt;&gt;休")</f>
        <v>1</v>
      </c>
      <c r="P17" s="7">
        <v>11</v>
      </c>
      <c r="Q17" s="7"/>
      <c r="R17" s="7">
        <f>COUNTIFS(纏め表!$C:$C,$A17&amp;P$1,纏め表!$E:$E,"&lt;&gt;休")</f>
        <v>0</v>
      </c>
      <c r="S17" s="7">
        <v>30</v>
      </c>
      <c r="T17" s="7">
        <v>27</v>
      </c>
      <c r="U17" s="7">
        <f>COUNTIFS(纏め表!$C:$C,$A17&amp;S$1,纏め表!$E:$E,"&lt;&gt;休")</f>
        <v>2</v>
      </c>
      <c r="V17" s="7">
        <v>24</v>
      </c>
      <c r="W17" s="7">
        <v>24</v>
      </c>
      <c r="X17" s="7">
        <f>COUNTIFS(纏め表!$C:$C,$A17&amp;V$1,纏め表!$E:$E,"&lt;&gt;休")</f>
        <v>2</v>
      </c>
      <c r="Y17" s="7">
        <v>28</v>
      </c>
      <c r="Z17" s="7">
        <v>27</v>
      </c>
      <c r="AA17" s="7">
        <f>COUNTIFS(纏め表!$C:$C,$A17&amp;Y$1,纏め表!$E:$E,"&lt;&gt;休")</f>
        <v>2</v>
      </c>
      <c r="AB17" s="7">
        <v>22</v>
      </c>
      <c r="AC17" s="7">
        <v>19</v>
      </c>
      <c r="AD17" s="7">
        <f>COUNTIFS(纏め表!$C:$C,$A17&amp;AB$1,纏め表!$E:$E,"&lt;&gt;休")</f>
        <v>2</v>
      </c>
      <c r="AE17" s="7">
        <v>25</v>
      </c>
      <c r="AF17" s="7">
        <v>25</v>
      </c>
      <c r="AG17" s="7">
        <f>COUNTIFS(纏め表!$C:$C,$A17&amp;AE$1,纏め表!$E:$E,"&lt;&gt;休")</f>
        <v>2</v>
      </c>
      <c r="AH17" s="7">
        <v>20</v>
      </c>
      <c r="AI17" s="7">
        <v>17</v>
      </c>
      <c r="AJ17" s="7">
        <f>COUNTIFS(纏め表!$C:$C,$A17&amp;AH$1,纏め表!$E:$E,"&lt;&gt;休")</f>
        <v>1</v>
      </c>
      <c r="AK17" s="7">
        <v>40</v>
      </c>
      <c r="AL17" s="7">
        <v>36</v>
      </c>
      <c r="AM17" s="7">
        <f>COUNTIFS(纏め表!$C:$C,$A17&amp;AK$1,纏め表!$E:$E,"&lt;&gt;休")</f>
        <v>3</v>
      </c>
      <c r="AN17" s="7"/>
      <c r="AO17" s="7"/>
      <c r="AP17" s="7">
        <f>COUNTIFS(纏め表!$C:$C,$A17&amp;AN$1,纏め表!$E:$E,"&lt;&gt;休")</f>
        <v>0</v>
      </c>
      <c r="AQ17" s="7"/>
      <c r="AR17" s="7"/>
      <c r="AS17" s="7">
        <f>COUNTIFS(纏め表!$C:$C,$A17&amp;AQ$1,纏め表!$E:$E,"&lt;&gt;休")</f>
        <v>0</v>
      </c>
    </row>
    <row r="18" spans="1:45">
      <c r="A18" s="7" t="s">
        <v>2493</v>
      </c>
      <c r="C18" s="683"/>
      <c r="D18" s="517" t="s">
        <v>2493</v>
      </c>
      <c r="E18" s="523">
        <f t="shared" si="0"/>
        <v>239</v>
      </c>
      <c r="F18" s="7">
        <f t="shared" si="1"/>
        <v>200</v>
      </c>
      <c r="G18" s="517"/>
      <c r="H18" s="524">
        <f t="shared" si="2"/>
        <v>12</v>
      </c>
      <c r="I18" s="515">
        <v>20</v>
      </c>
      <c r="J18" s="7">
        <v>17</v>
      </c>
      <c r="K18" s="663"/>
      <c r="L18" s="7">
        <f>COUNTIFS(纏め表!$C:$C,$A18&amp;I$1,纏め表!$E:$E,"&lt;&gt;休")</f>
        <v>1</v>
      </c>
      <c r="M18" s="7">
        <v>18</v>
      </c>
      <c r="N18" s="7">
        <v>17</v>
      </c>
      <c r="O18" s="7">
        <f>COUNTIFS(纏め表!$C:$C,$A18&amp;M$1,纏め表!$E:$E,"&lt;&gt;休")</f>
        <v>1</v>
      </c>
      <c r="P18" s="7">
        <v>11</v>
      </c>
      <c r="Q18" s="7"/>
      <c r="R18" s="7">
        <f>COUNTIFS(纏め表!$C:$C,$A18&amp;P$1,纏め表!$E:$E,"&lt;&gt;休")</f>
        <v>0</v>
      </c>
      <c r="S18" s="7">
        <v>30</v>
      </c>
      <c r="T18" s="7">
        <v>29</v>
      </c>
      <c r="U18" s="7">
        <f>COUNTIFS(纏め表!$C:$C,$A18&amp;S$1,纏め表!$E:$E,"&lt;&gt;休")</f>
        <v>1</v>
      </c>
      <c r="V18" s="7">
        <v>24</v>
      </c>
      <c r="W18" s="7">
        <v>23</v>
      </c>
      <c r="X18" s="7">
        <f>COUNTIFS(纏め表!$C:$C,$A18&amp;V$1,纏め表!$E:$E,"&lt;&gt;休")</f>
        <v>2</v>
      </c>
      <c r="Y18" s="7">
        <v>28</v>
      </c>
      <c r="Z18" s="7">
        <v>28</v>
      </c>
      <c r="AA18" s="7">
        <f>COUNTIFS(纏め表!$C:$C,$A18&amp;Y$1,纏め表!$E:$E,"&lt;&gt;休")</f>
        <v>1</v>
      </c>
      <c r="AB18" s="7">
        <v>23</v>
      </c>
      <c r="AC18" s="7">
        <v>22</v>
      </c>
      <c r="AD18" s="7">
        <f>COUNTIFS(纏め表!$C:$C,$A18&amp;AB$1,纏め表!$E:$E,"&lt;&gt;休")</f>
        <v>2</v>
      </c>
      <c r="AE18" s="7">
        <v>25</v>
      </c>
      <c r="AF18" s="7">
        <v>25</v>
      </c>
      <c r="AG18" s="7">
        <f>COUNTIFS(纏め表!$C:$C,$A18&amp;AE$1,纏め表!$E:$E,"&lt;&gt;休")</f>
        <v>2</v>
      </c>
      <c r="AH18" s="7">
        <v>20</v>
      </c>
      <c r="AI18" s="7">
        <v>20</v>
      </c>
      <c r="AJ18" s="7">
        <f>COUNTIFS(纏め表!$C:$C,$A18&amp;AH$1,纏め表!$E:$E,"&lt;&gt;休")</f>
        <v>1</v>
      </c>
      <c r="AK18" s="7">
        <v>40</v>
      </c>
      <c r="AL18" s="7">
        <v>19</v>
      </c>
      <c r="AM18" s="7">
        <f>COUNTIFS(纏め表!$C:$C,$A18&amp;AK$1,纏め表!$E:$E,"&lt;&gt;休")</f>
        <v>1</v>
      </c>
      <c r="AN18" s="7"/>
      <c r="AO18" s="7"/>
      <c r="AP18" s="7">
        <f>COUNTIFS(纏め表!$C:$C,$A18&amp;AN$1,纏め表!$E:$E,"&lt;&gt;休")</f>
        <v>0</v>
      </c>
      <c r="AQ18" s="7"/>
      <c r="AR18" s="7"/>
      <c r="AS18" s="7">
        <f>COUNTIFS(纏め表!$C:$C,$A18&amp;AQ$1,纏め表!$E:$E,"&lt;&gt;休")</f>
        <v>0</v>
      </c>
    </row>
    <row r="19" spans="1:45">
      <c r="A19" s="514"/>
      <c r="C19" s="513"/>
      <c r="D19" s="518" t="s">
        <v>2849</v>
      </c>
      <c r="E19" s="523">
        <f>IF(SUM(I19,M19,V19,Y19,AB19,AN19,P19,AH19,AK19,S19,AE19)=0,"",SUM(I19,M19,V19,Y19,AB19,AN19,P19,AH19,AK19,S19,AE19))</f>
        <v>10</v>
      </c>
      <c r="F19" s="7"/>
      <c r="G19" s="517"/>
      <c r="H19" s="524"/>
      <c r="I19" s="515">
        <v>10</v>
      </c>
      <c r="J19" s="7"/>
      <c r="K19" s="661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spans="1:45">
      <c r="A20" s="514"/>
      <c r="C20" s="513"/>
      <c r="D20" s="518" t="s">
        <v>2850</v>
      </c>
      <c r="E20" s="523">
        <f>IF(SUM(I20,M20,V20,Y20,AB20,AN20,P20,AH20,AK20,S20,AE20)=0,"",SUM(I20,M20,V20,Y20,AB20,AN20,P20,AH20,AK20,S20,AE20))</f>
        <v>4</v>
      </c>
      <c r="F20" s="7"/>
      <c r="G20" s="517"/>
      <c r="H20" s="524"/>
      <c r="I20" s="515"/>
      <c r="J20" s="7"/>
      <c r="K20" s="661"/>
      <c r="L20" s="7"/>
      <c r="M20" s="7"/>
      <c r="N20" s="7"/>
      <c r="O20" s="7"/>
      <c r="P20" s="7"/>
      <c r="Q20" s="7"/>
      <c r="R20" s="7"/>
      <c r="S20" s="7"/>
      <c r="T20" s="7"/>
      <c r="U20" s="7"/>
      <c r="V20" s="7">
        <v>4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</row>
    <row r="21" spans="1:45" ht="19.5" thickBot="1">
      <c r="C21" s="680" t="s">
        <v>2183</v>
      </c>
      <c r="D21" s="681"/>
      <c r="E21" s="525">
        <f>SUM(E13:E18)</f>
        <v>1203</v>
      </c>
      <c r="F21" s="526">
        <f>SUM(F13:F18)</f>
        <v>1160</v>
      </c>
      <c r="G21" s="656"/>
      <c r="H21" s="527">
        <f>SUM(H3:H18)</f>
        <v>280</v>
      </c>
      <c r="I21" s="520">
        <f>SUM(I13:I19)</f>
        <v>95</v>
      </c>
      <c r="J21" s="9">
        <f>SUM(J13:J18)</f>
        <v>90</v>
      </c>
      <c r="K21" s="9"/>
      <c r="L21" s="9">
        <f>SUM(L3:L18)</f>
        <v>21</v>
      </c>
      <c r="M21" s="9">
        <f>SUM(M13:M18)</f>
        <v>90</v>
      </c>
      <c r="N21" s="9">
        <f>SUM(N13:N18)</f>
        <v>94</v>
      </c>
      <c r="O21" s="9">
        <f>SUM(O3:O18)</f>
        <v>22</v>
      </c>
      <c r="P21" s="9">
        <f>SUM(P13:P18)</f>
        <v>60</v>
      </c>
      <c r="Q21" s="9">
        <f>SUM(Q13:Q18)</f>
        <v>64</v>
      </c>
      <c r="R21" s="9">
        <f>SUM(R3:R18)</f>
        <v>21</v>
      </c>
      <c r="S21" s="9">
        <f>SUM(S13:S18)</f>
        <v>131</v>
      </c>
      <c r="T21" s="9">
        <f>SUM(T13:T18)</f>
        <v>117</v>
      </c>
      <c r="U21" s="9">
        <f>SUM(U3:U18)</f>
        <v>22</v>
      </c>
      <c r="V21" s="9">
        <f>SUM(V13:V18)</f>
        <v>125</v>
      </c>
      <c r="W21" s="9">
        <f>SUM(W13:W18)</f>
        <v>124</v>
      </c>
      <c r="X21" s="9">
        <f>SUM(X3:X18)</f>
        <v>30</v>
      </c>
      <c r="Y21" s="9">
        <f>SUM(Y13:Y18)</f>
        <v>152</v>
      </c>
      <c r="Z21" s="9">
        <f>SUM(Z13:Z18)</f>
        <v>151</v>
      </c>
      <c r="AA21" s="9">
        <f>SUM(AA3:AA18)</f>
        <v>32</v>
      </c>
      <c r="AB21" s="9">
        <f>SUM(AB13:AB18)</f>
        <v>105</v>
      </c>
      <c r="AC21" s="9">
        <f>SUM(AC13:AC18)</f>
        <v>99</v>
      </c>
      <c r="AD21" s="9">
        <f>SUM(AD3:AD18)</f>
        <v>27</v>
      </c>
      <c r="AE21" s="9">
        <f>SUM(AE13:AE18)</f>
        <v>126</v>
      </c>
      <c r="AF21" s="9">
        <f>SUM(AF13:AF18)</f>
        <v>126</v>
      </c>
      <c r="AG21" s="9">
        <f>SUM(AG3:AG18)</f>
        <v>31</v>
      </c>
      <c r="AH21" s="9">
        <f>SUM(AH13:AH18)</f>
        <v>110</v>
      </c>
      <c r="AI21" s="9">
        <f>SUM(AI13:AI18)</f>
        <v>109</v>
      </c>
      <c r="AJ21" s="9">
        <f>SUM(AJ3:AJ18)</f>
        <v>30</v>
      </c>
      <c r="AK21" s="9">
        <f>SUM(AK13:AK18)</f>
        <v>200</v>
      </c>
      <c r="AL21" s="9">
        <f>SUM(AL13:AL18)</f>
        <v>167</v>
      </c>
      <c r="AM21" s="9">
        <f>SUM(AM3:AM18)</f>
        <v>39</v>
      </c>
      <c r="AN21" s="9">
        <f>SUM(AN13:AN18)</f>
        <v>19</v>
      </c>
      <c r="AO21" s="9">
        <f>SUM(AO13:AO18)</f>
        <v>19</v>
      </c>
      <c r="AP21" s="9">
        <f>SUM(AP3:AP18)</f>
        <v>5</v>
      </c>
      <c r="AQ21" s="9">
        <f>SUM(AQ13:AQ18)</f>
        <v>0</v>
      </c>
      <c r="AR21" s="9">
        <f>SUM(AR13:AR18)</f>
        <v>0</v>
      </c>
      <c r="AS21" s="9">
        <f>SUM(AS3:AS18)</f>
        <v>1</v>
      </c>
    </row>
  </sheetData>
  <mergeCells count="24">
    <mergeCell ref="AH1:AJ1"/>
    <mergeCell ref="AK1:AM1"/>
    <mergeCell ref="S1:U1"/>
    <mergeCell ref="E1:H1"/>
    <mergeCell ref="I1:L1"/>
    <mergeCell ref="M1:O1"/>
    <mergeCell ref="V1:X1"/>
    <mergeCell ref="Y1:AA1"/>
    <mergeCell ref="K5:K6"/>
    <mergeCell ref="K7:K8"/>
    <mergeCell ref="K11:K12"/>
    <mergeCell ref="C21:D21"/>
    <mergeCell ref="AQ1:AS1"/>
    <mergeCell ref="AE1:AG1"/>
    <mergeCell ref="C7:C8"/>
    <mergeCell ref="C10:C18"/>
    <mergeCell ref="C3:D3"/>
    <mergeCell ref="C4:D4"/>
    <mergeCell ref="C1:D2"/>
    <mergeCell ref="C5:C6"/>
    <mergeCell ref="C9:D9"/>
    <mergeCell ref="AB1:AD1"/>
    <mergeCell ref="AN1:AP1"/>
    <mergeCell ref="P1:R1"/>
  </mergeCells>
  <phoneticPr fontId="18"/>
  <pageMargins left="0.7" right="0.7" top="0.75" bottom="0.75" header="0.3" footer="0.3"/>
  <pageSetup paperSize="8" scale="89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F0823-E856-4B95-9132-92D077D98F81}">
  <sheetPr>
    <tabColor theme="4" tint="-0.249977111117893"/>
    <pageSetUpPr fitToPage="1"/>
  </sheetPr>
  <dimension ref="A1:DK114"/>
  <sheetViews>
    <sheetView view="pageBreakPreview" topLeftCell="G1" zoomScaleNormal="100" zoomScaleSheetLayoutView="100" workbookViewId="0">
      <selection activeCell="AR14" sqref="AR14"/>
    </sheetView>
  </sheetViews>
  <sheetFormatPr defaultColWidth="9" defaultRowHeight="13.5" outlineLevelRow="1"/>
  <cols>
    <col min="1" max="1" width="16.875" style="575" customWidth="1"/>
    <col min="2" max="6" width="3.25" style="534" customWidth="1"/>
    <col min="7" max="7" width="10.625" style="631" customWidth="1"/>
    <col min="8" max="9" width="3.75" style="534" customWidth="1"/>
    <col min="10" max="11" width="3.75" style="575" customWidth="1"/>
    <col min="12" max="16" width="3.25" style="534" customWidth="1"/>
    <col min="17" max="17" width="10.625" style="631" customWidth="1"/>
    <col min="18" max="19" width="3.75" style="534" customWidth="1"/>
    <col min="20" max="20" width="3.75" style="575" customWidth="1"/>
    <col min="21" max="25" width="3.25" style="534" customWidth="1"/>
    <col min="26" max="26" width="10.625" style="631" customWidth="1"/>
    <col min="27" max="28" width="3.75" style="534" customWidth="1"/>
    <col min="29" max="29" width="3.75" style="575" customWidth="1"/>
    <col min="30" max="34" width="3.25" style="534" customWidth="1"/>
    <col min="35" max="35" width="10.625" style="631" customWidth="1"/>
    <col min="36" max="37" width="3.75" style="534" customWidth="1"/>
    <col min="38" max="38" width="3.75" style="575" customWidth="1"/>
    <col min="39" max="43" width="3.25" style="534" customWidth="1"/>
    <col min="44" max="44" width="10.625" style="631" customWidth="1"/>
    <col min="45" max="46" width="3.75" style="534" customWidth="1"/>
    <col min="47" max="47" width="3.75" style="575" customWidth="1"/>
    <col min="48" max="52" width="3.25" style="534" customWidth="1"/>
    <col min="53" max="53" width="10.625" style="631" customWidth="1"/>
    <col min="54" max="55" width="3.75" style="534" customWidth="1"/>
    <col min="56" max="56" width="3.75" style="575" customWidth="1"/>
    <col min="57" max="61" width="3.25" style="534" customWidth="1"/>
    <col min="62" max="62" width="10.625" style="631" customWidth="1"/>
    <col min="63" max="64" width="3.75" style="534" customWidth="1"/>
    <col min="65" max="65" width="3.75" style="575" customWidth="1"/>
    <col min="66" max="70" width="3.25" style="534" customWidth="1"/>
    <col min="71" max="71" width="10.625" style="631" customWidth="1"/>
    <col min="72" max="73" width="3.75" style="534" customWidth="1"/>
    <col min="74" max="74" width="3.75" style="575" customWidth="1"/>
    <col min="75" max="79" width="3.25" style="534" customWidth="1"/>
    <col min="80" max="80" width="10.625" style="631" customWidth="1"/>
    <col min="81" max="82" width="3.75" style="534" customWidth="1"/>
    <col min="83" max="83" width="3.75" style="575" customWidth="1"/>
    <col min="84" max="88" width="3.25" style="534" customWidth="1"/>
    <col min="89" max="89" width="10.625" style="631" customWidth="1"/>
    <col min="90" max="91" width="3.75" style="534" customWidth="1"/>
    <col min="92" max="92" width="3.75" style="575" customWidth="1"/>
    <col min="93" max="97" width="3.25" style="534" customWidth="1"/>
    <col min="98" max="98" width="10.625" style="631" customWidth="1"/>
    <col min="99" max="100" width="3.75" style="534" customWidth="1"/>
    <col min="101" max="101" width="3.75" style="575" customWidth="1"/>
    <col min="102" max="106" width="3.25" style="534" customWidth="1"/>
    <col min="107" max="107" width="10.625" style="631" customWidth="1"/>
    <col min="108" max="109" width="3.75" style="534" customWidth="1"/>
    <col min="110" max="110" width="3.75" style="575" customWidth="1"/>
    <col min="111" max="115" width="3.25" style="534" customWidth="1"/>
    <col min="116" max="16384" width="9" style="630"/>
  </cols>
  <sheetData>
    <row r="1" spans="1:115" s="528" customFormat="1" ht="19.5" customHeight="1" outlineLevel="1" thickBot="1">
      <c r="D1" s="529"/>
      <c r="E1" s="529"/>
      <c r="F1" s="529"/>
      <c r="G1" s="530"/>
      <c r="H1" s="531"/>
      <c r="I1" s="531"/>
      <c r="J1" s="532"/>
      <c r="K1" s="532"/>
      <c r="N1" s="529"/>
      <c r="O1" s="529"/>
      <c r="P1" s="529"/>
      <c r="Q1" s="530"/>
      <c r="R1" s="531"/>
      <c r="S1" s="531"/>
      <c r="T1" s="532"/>
      <c r="W1" s="529"/>
      <c r="X1" s="529"/>
      <c r="Y1" s="529"/>
      <c r="Z1" s="530"/>
      <c r="AA1" s="531"/>
      <c r="AB1" s="531"/>
      <c r="AC1" s="532"/>
      <c r="AF1" s="529"/>
      <c r="AG1" s="529"/>
      <c r="AH1" s="529"/>
      <c r="AI1" s="530"/>
      <c r="AJ1" s="531"/>
      <c r="AK1" s="531"/>
      <c r="AL1" s="532"/>
      <c r="AO1" s="529"/>
      <c r="AP1" s="529"/>
      <c r="AQ1" s="529"/>
      <c r="AR1" s="530"/>
      <c r="AS1" s="531"/>
      <c r="AT1" s="531"/>
      <c r="AU1" s="532"/>
      <c r="AX1" s="529"/>
      <c r="AY1" s="529"/>
      <c r="AZ1" s="529"/>
      <c r="BA1" s="530"/>
      <c r="BB1" s="531"/>
      <c r="BC1" s="531"/>
      <c r="BD1" s="532"/>
      <c r="BG1" s="529"/>
      <c r="BH1" s="529"/>
      <c r="BI1" s="529"/>
      <c r="BJ1" s="530"/>
      <c r="BK1" s="531"/>
      <c r="BL1" s="531"/>
      <c r="BM1" s="532"/>
      <c r="BP1" s="529"/>
      <c r="BQ1" s="529"/>
      <c r="BR1" s="529"/>
      <c r="BS1" s="530"/>
      <c r="BT1" s="531"/>
      <c r="BU1" s="531"/>
      <c r="BV1" s="532"/>
      <c r="BY1" s="529"/>
      <c r="BZ1" s="529"/>
      <c r="CA1" s="529"/>
      <c r="CB1" s="530"/>
      <c r="CC1" s="531"/>
      <c r="CD1" s="531"/>
      <c r="CE1" s="532"/>
      <c r="CH1" s="529"/>
      <c r="CI1" s="529"/>
      <c r="CJ1" s="529"/>
      <c r="CK1" s="530"/>
      <c r="CL1" s="531"/>
      <c r="CM1" s="531"/>
      <c r="CN1" s="532"/>
      <c r="CQ1" s="529"/>
      <c r="CR1" s="529"/>
      <c r="CS1" s="529"/>
      <c r="CT1" s="530"/>
      <c r="CU1" s="531"/>
      <c r="CV1" s="531"/>
      <c r="CW1" s="532"/>
      <c r="CZ1" s="529"/>
      <c r="DA1" s="529"/>
      <c r="DB1" s="529"/>
      <c r="DC1" s="530"/>
      <c r="DD1" s="531"/>
      <c r="DE1" s="531"/>
      <c r="DF1" s="532"/>
      <c r="DI1" s="529"/>
      <c r="DJ1" s="529"/>
      <c r="DK1" s="529"/>
    </row>
    <row r="2" spans="1:115" s="534" customFormat="1" ht="14.25" thickBot="1">
      <c r="A2" s="533" t="s">
        <v>2888</v>
      </c>
      <c r="B2" s="731" t="s">
        <v>2817</v>
      </c>
      <c r="C2" s="732"/>
      <c r="D2" s="732"/>
      <c r="E2" s="732"/>
      <c r="F2" s="732"/>
      <c r="G2" s="732"/>
      <c r="H2" s="732"/>
      <c r="I2" s="733" t="str">
        <f>"定員："&amp;B55</f>
        <v>定員：</v>
      </c>
      <c r="J2" s="733"/>
      <c r="K2" s="642"/>
      <c r="L2" s="731" t="s">
        <v>2818</v>
      </c>
      <c r="M2" s="732"/>
      <c r="N2" s="732"/>
      <c r="O2" s="732"/>
      <c r="P2" s="732"/>
      <c r="Q2" s="732"/>
      <c r="R2" s="732"/>
      <c r="S2" s="733" t="str">
        <f>"定員："&amp;L55</f>
        <v>定員：</v>
      </c>
      <c r="T2" s="734"/>
      <c r="U2" s="731" t="s">
        <v>2199</v>
      </c>
      <c r="V2" s="732"/>
      <c r="W2" s="732"/>
      <c r="X2" s="732"/>
      <c r="Y2" s="732"/>
      <c r="Z2" s="732"/>
      <c r="AA2" s="732"/>
      <c r="AB2" s="733" t="str">
        <f>"定員："&amp;U55</f>
        <v>定員：</v>
      </c>
      <c r="AC2" s="734"/>
      <c r="AD2" s="731" t="s">
        <v>2860</v>
      </c>
      <c r="AE2" s="732"/>
      <c r="AF2" s="732"/>
      <c r="AG2" s="732"/>
      <c r="AH2" s="732"/>
      <c r="AI2" s="732"/>
      <c r="AJ2" s="732"/>
      <c r="AK2" s="733" t="str">
        <f>"定員："&amp;AD55</f>
        <v>定員：</v>
      </c>
      <c r="AL2" s="734"/>
      <c r="AM2" s="731" t="s">
        <v>2861</v>
      </c>
      <c r="AN2" s="732"/>
      <c r="AO2" s="732"/>
      <c r="AP2" s="732"/>
      <c r="AQ2" s="732"/>
      <c r="AR2" s="732"/>
      <c r="AS2" s="732"/>
      <c r="AT2" s="733" t="str">
        <f>"定員："&amp;AM55</f>
        <v>定員：</v>
      </c>
      <c r="AU2" s="734"/>
      <c r="AV2" s="731" t="s">
        <v>2819</v>
      </c>
      <c r="AW2" s="732"/>
      <c r="AX2" s="732"/>
      <c r="AY2" s="732"/>
      <c r="AZ2" s="732"/>
      <c r="BA2" s="732"/>
      <c r="BB2" s="732"/>
      <c r="BC2" s="733" t="str">
        <f>"定員："&amp;AV55</f>
        <v>定員：</v>
      </c>
      <c r="BD2" s="734"/>
      <c r="BE2" s="731" t="s">
        <v>2820</v>
      </c>
      <c r="BF2" s="732"/>
      <c r="BG2" s="732"/>
      <c r="BH2" s="732"/>
      <c r="BI2" s="732"/>
      <c r="BJ2" s="732"/>
      <c r="BK2" s="732"/>
      <c r="BL2" s="733" t="str">
        <f>"定員："&amp;BE55</f>
        <v>定員：</v>
      </c>
      <c r="BM2" s="734"/>
      <c r="BN2" s="731" t="s">
        <v>2862</v>
      </c>
      <c r="BO2" s="732"/>
      <c r="BP2" s="732"/>
      <c r="BQ2" s="732"/>
      <c r="BR2" s="732"/>
      <c r="BS2" s="732"/>
      <c r="BT2" s="732"/>
      <c r="BU2" s="733" t="str">
        <f>"定員："&amp;BN55</f>
        <v>定員：</v>
      </c>
      <c r="BV2" s="734"/>
      <c r="BW2" s="731" t="s">
        <v>2863</v>
      </c>
      <c r="BX2" s="732"/>
      <c r="BY2" s="732"/>
      <c r="BZ2" s="732"/>
      <c r="CA2" s="732"/>
      <c r="CB2" s="732"/>
      <c r="CC2" s="732"/>
      <c r="CD2" s="733" t="str">
        <f>"定員："&amp;BW55</f>
        <v>定員：</v>
      </c>
      <c r="CE2" s="734"/>
      <c r="CF2" s="731" t="s">
        <v>2864</v>
      </c>
      <c r="CG2" s="732"/>
      <c r="CH2" s="732"/>
      <c r="CI2" s="732"/>
      <c r="CJ2" s="732"/>
      <c r="CK2" s="732"/>
      <c r="CL2" s="732"/>
      <c r="CM2" s="733" t="str">
        <f>"定員："&amp;CF55</f>
        <v>定員：</v>
      </c>
      <c r="CN2" s="734"/>
      <c r="CO2" s="731" t="s">
        <v>2865</v>
      </c>
      <c r="CP2" s="732"/>
      <c r="CQ2" s="732"/>
      <c r="CR2" s="732"/>
      <c r="CS2" s="732"/>
      <c r="CT2" s="732"/>
      <c r="CU2" s="732"/>
      <c r="CV2" s="733" t="str">
        <f>"定員："&amp;CO55</f>
        <v>定員：</v>
      </c>
      <c r="CW2" s="734"/>
      <c r="CX2" s="731" t="s">
        <v>2852</v>
      </c>
      <c r="CY2" s="732"/>
      <c r="CZ2" s="732"/>
      <c r="DA2" s="732"/>
      <c r="DB2" s="732"/>
      <c r="DC2" s="732"/>
      <c r="DD2" s="732"/>
      <c r="DE2" s="733" t="str">
        <f>"定員："&amp;CX55</f>
        <v>定員：</v>
      </c>
      <c r="DF2" s="734"/>
      <c r="DG2" s="957" t="s">
        <v>2879</v>
      </c>
      <c r="DH2" s="958"/>
      <c r="DI2" s="958"/>
      <c r="DJ2" s="958"/>
      <c r="DK2" s="958"/>
    </row>
    <row r="3" spans="1:115" s="534" customFormat="1" ht="14.25" customHeight="1" thickBot="1">
      <c r="A3" s="535" t="s">
        <v>988</v>
      </c>
      <c r="B3" s="536" t="s">
        <v>2843</v>
      </c>
      <c r="C3" s="537" t="s">
        <v>2844</v>
      </c>
      <c r="D3" s="537" t="s">
        <v>2222</v>
      </c>
      <c r="E3" s="537" t="s">
        <v>2223</v>
      </c>
      <c r="F3" s="537" t="s">
        <v>2224</v>
      </c>
      <c r="G3" s="538" t="s">
        <v>2225</v>
      </c>
      <c r="H3" s="539" t="s">
        <v>2192</v>
      </c>
      <c r="I3" s="539" t="s">
        <v>2193</v>
      </c>
      <c r="J3" s="538" t="s">
        <v>2226</v>
      </c>
      <c r="K3" s="540" t="s">
        <v>2876</v>
      </c>
      <c r="L3" s="536" t="s">
        <v>2843</v>
      </c>
      <c r="M3" s="537" t="s">
        <v>2168</v>
      </c>
      <c r="N3" s="537" t="s">
        <v>2222</v>
      </c>
      <c r="O3" s="537" t="s">
        <v>2223</v>
      </c>
      <c r="P3" s="537" t="s">
        <v>2224</v>
      </c>
      <c r="Q3" s="538" t="s">
        <v>2225</v>
      </c>
      <c r="R3" s="539" t="s">
        <v>2192</v>
      </c>
      <c r="S3" s="539" t="s">
        <v>2193</v>
      </c>
      <c r="T3" s="540" t="s">
        <v>2226</v>
      </c>
      <c r="U3" s="536" t="s">
        <v>2221</v>
      </c>
      <c r="V3" s="537" t="s">
        <v>2168</v>
      </c>
      <c r="W3" s="537" t="s">
        <v>2222</v>
      </c>
      <c r="X3" s="537" t="s">
        <v>2223</v>
      </c>
      <c r="Y3" s="537" t="s">
        <v>2224</v>
      </c>
      <c r="Z3" s="538" t="s">
        <v>2225</v>
      </c>
      <c r="AA3" s="539" t="s">
        <v>2192</v>
      </c>
      <c r="AB3" s="539" t="s">
        <v>2193</v>
      </c>
      <c r="AC3" s="540" t="s">
        <v>2226</v>
      </c>
      <c r="AD3" s="536" t="s">
        <v>2221</v>
      </c>
      <c r="AE3" s="537" t="s">
        <v>2168</v>
      </c>
      <c r="AF3" s="537" t="s">
        <v>2222</v>
      </c>
      <c r="AG3" s="537" t="s">
        <v>2223</v>
      </c>
      <c r="AH3" s="537" t="s">
        <v>2224</v>
      </c>
      <c r="AI3" s="538" t="s">
        <v>2225</v>
      </c>
      <c r="AJ3" s="539" t="s">
        <v>2192</v>
      </c>
      <c r="AK3" s="539" t="s">
        <v>2193</v>
      </c>
      <c r="AL3" s="540" t="s">
        <v>2226</v>
      </c>
      <c r="AM3" s="536" t="s">
        <v>2221</v>
      </c>
      <c r="AN3" s="537" t="s">
        <v>2168</v>
      </c>
      <c r="AO3" s="537" t="s">
        <v>2222</v>
      </c>
      <c r="AP3" s="537" t="s">
        <v>2223</v>
      </c>
      <c r="AQ3" s="537" t="s">
        <v>2224</v>
      </c>
      <c r="AR3" s="538" t="s">
        <v>2225</v>
      </c>
      <c r="AS3" s="539" t="s">
        <v>2192</v>
      </c>
      <c r="AT3" s="539" t="s">
        <v>2193</v>
      </c>
      <c r="AU3" s="540" t="s">
        <v>2226</v>
      </c>
      <c r="AV3" s="536" t="s">
        <v>2221</v>
      </c>
      <c r="AW3" s="537" t="s">
        <v>2168</v>
      </c>
      <c r="AX3" s="537" t="s">
        <v>2222</v>
      </c>
      <c r="AY3" s="537" t="s">
        <v>2223</v>
      </c>
      <c r="AZ3" s="537" t="s">
        <v>2224</v>
      </c>
      <c r="BA3" s="538" t="s">
        <v>2225</v>
      </c>
      <c r="BB3" s="539" t="s">
        <v>2192</v>
      </c>
      <c r="BC3" s="539" t="s">
        <v>2193</v>
      </c>
      <c r="BD3" s="540" t="s">
        <v>2226</v>
      </c>
      <c r="BE3" s="536" t="s">
        <v>2221</v>
      </c>
      <c r="BF3" s="537" t="s">
        <v>2168</v>
      </c>
      <c r="BG3" s="537" t="s">
        <v>2222</v>
      </c>
      <c r="BH3" s="537" t="s">
        <v>2223</v>
      </c>
      <c r="BI3" s="537" t="s">
        <v>2224</v>
      </c>
      <c r="BJ3" s="538" t="s">
        <v>2225</v>
      </c>
      <c r="BK3" s="539" t="s">
        <v>2192</v>
      </c>
      <c r="BL3" s="539" t="s">
        <v>2193</v>
      </c>
      <c r="BM3" s="540" t="s">
        <v>2226</v>
      </c>
      <c r="BN3" s="536" t="s">
        <v>2221</v>
      </c>
      <c r="BO3" s="537" t="s">
        <v>2168</v>
      </c>
      <c r="BP3" s="537" t="s">
        <v>2222</v>
      </c>
      <c r="BQ3" s="537" t="s">
        <v>2223</v>
      </c>
      <c r="BR3" s="537" t="s">
        <v>2224</v>
      </c>
      <c r="BS3" s="538" t="s">
        <v>2225</v>
      </c>
      <c r="BT3" s="539" t="s">
        <v>2192</v>
      </c>
      <c r="BU3" s="539" t="s">
        <v>2193</v>
      </c>
      <c r="BV3" s="540" t="s">
        <v>2226</v>
      </c>
      <c r="BW3" s="536" t="s">
        <v>2221</v>
      </c>
      <c r="BX3" s="537" t="s">
        <v>2168</v>
      </c>
      <c r="BY3" s="537" t="s">
        <v>2222</v>
      </c>
      <c r="BZ3" s="537" t="s">
        <v>2223</v>
      </c>
      <c r="CA3" s="537" t="s">
        <v>2224</v>
      </c>
      <c r="CB3" s="538" t="s">
        <v>2225</v>
      </c>
      <c r="CC3" s="539" t="s">
        <v>2192</v>
      </c>
      <c r="CD3" s="539" t="s">
        <v>2193</v>
      </c>
      <c r="CE3" s="540" t="s">
        <v>2226</v>
      </c>
      <c r="CF3" s="536" t="s">
        <v>2221</v>
      </c>
      <c r="CG3" s="537" t="s">
        <v>2168</v>
      </c>
      <c r="CH3" s="537" t="s">
        <v>2222</v>
      </c>
      <c r="CI3" s="537" t="s">
        <v>2223</v>
      </c>
      <c r="CJ3" s="537" t="s">
        <v>2224</v>
      </c>
      <c r="CK3" s="538" t="s">
        <v>2225</v>
      </c>
      <c r="CL3" s="539" t="s">
        <v>2192</v>
      </c>
      <c r="CM3" s="539" t="s">
        <v>2193</v>
      </c>
      <c r="CN3" s="540" t="s">
        <v>2226</v>
      </c>
      <c r="CO3" s="536" t="s">
        <v>2221</v>
      </c>
      <c r="CP3" s="537" t="s">
        <v>2168</v>
      </c>
      <c r="CQ3" s="537" t="s">
        <v>2222</v>
      </c>
      <c r="CR3" s="537" t="s">
        <v>2223</v>
      </c>
      <c r="CS3" s="537" t="s">
        <v>2224</v>
      </c>
      <c r="CT3" s="538" t="s">
        <v>2225</v>
      </c>
      <c r="CU3" s="539" t="s">
        <v>2192</v>
      </c>
      <c r="CV3" s="539" t="s">
        <v>2193</v>
      </c>
      <c r="CW3" s="540" t="s">
        <v>2226</v>
      </c>
      <c r="CX3" s="536" t="s">
        <v>2221</v>
      </c>
      <c r="CY3" s="537" t="s">
        <v>2168</v>
      </c>
      <c r="CZ3" s="537" t="s">
        <v>2222</v>
      </c>
      <c r="DA3" s="537" t="s">
        <v>2223</v>
      </c>
      <c r="DB3" s="537" t="s">
        <v>2224</v>
      </c>
      <c r="DC3" s="538" t="s">
        <v>2225</v>
      </c>
      <c r="DD3" s="539" t="s">
        <v>2192</v>
      </c>
      <c r="DE3" s="539" t="s">
        <v>2193</v>
      </c>
      <c r="DF3" s="540" t="s">
        <v>2226</v>
      </c>
      <c r="DG3" s="536" t="s">
        <v>2221</v>
      </c>
      <c r="DH3" s="671" t="s">
        <v>2168</v>
      </c>
      <c r="DI3" s="671" t="s">
        <v>2222</v>
      </c>
      <c r="DJ3" s="671" t="s">
        <v>2223</v>
      </c>
      <c r="DK3" s="671" t="s">
        <v>2224</v>
      </c>
    </row>
    <row r="4" spans="1:115" s="534" customFormat="1" ht="14.25" customHeight="1">
      <c r="A4" s="541" t="s">
        <v>2838</v>
      </c>
      <c r="B4" s="542"/>
      <c r="C4" s="543"/>
      <c r="D4" s="544">
        <v>1</v>
      </c>
      <c r="E4" s="544">
        <f>1-COUNTIF(H4,"")-COUNTIF(J4,"休")</f>
        <v>1</v>
      </c>
      <c r="F4" s="545">
        <f>E4-D4</f>
        <v>0</v>
      </c>
      <c r="G4" s="546">
        <f>IFERROR(VLOOKUP($A4&amp;B$2,纏め表!$D:$Q,4,FALSE),"")</f>
        <v>9000107</v>
      </c>
      <c r="H4" s="547">
        <f>IFERROR(VLOOKUP($A4&amp;B$2,纏め表!$D:$Q,13,FALSE),"")</f>
        <v>2</v>
      </c>
      <c r="I4" s="547">
        <f>IFERROR(VLOOKUP($A4&amp;B$2,纏め表!$D:$Q,14,FALSE),"")</f>
        <v>11</v>
      </c>
      <c r="J4" s="664" t="str">
        <f>IFERROR(IF(VLOOKUP($A4&amp;B$2,纏め表!$D:$Q,2,FALSE)=0,"",VLOOKUP($A4&amp;B$2,纏め表!$D:$Q,2,FALSE)),"")</f>
        <v/>
      </c>
      <c r="K4" s="548" t="s">
        <v>2889</v>
      </c>
      <c r="L4" s="542"/>
      <c r="M4" s="544"/>
      <c r="N4" s="544">
        <v>1</v>
      </c>
      <c r="O4" s="545">
        <f>1-COUNTIF(R4,"")-COUNTIF(T4,"休")</f>
        <v>0</v>
      </c>
      <c r="P4" s="545">
        <f>O4-N4</f>
        <v>-1</v>
      </c>
      <c r="Q4" s="549" t="str">
        <f>IFERROR(VLOOKUP($A4&amp;L$2,纏め表!$D:$Q,4,FALSE),"")</f>
        <v/>
      </c>
      <c r="R4" s="547" t="str">
        <f>IFERROR(VLOOKUP($A4&amp;L$2,纏め表!$D:$Q,13,FALSE),"")</f>
        <v/>
      </c>
      <c r="S4" s="547" t="str">
        <f>IFERROR(VLOOKUP($A4&amp;L$2,纏め表!$D:$Q,14,FALSE),"")</f>
        <v/>
      </c>
      <c r="T4" s="548" t="str">
        <f>IFERROR(IF(VLOOKUP($A4&amp;L$2,纏め表!$D:$Q,2,FALSE)=0,"",VLOOKUP($A4&amp;L$2,纏め表!$D:$Q,2,FALSE)),"")</f>
        <v/>
      </c>
      <c r="U4" s="542"/>
      <c r="V4" s="544"/>
      <c r="W4" s="544">
        <v>1</v>
      </c>
      <c r="X4" s="545">
        <f>1-COUNTIF(AA4,"")-COUNTIF(AC4,"休")</f>
        <v>1</v>
      </c>
      <c r="Y4" s="545">
        <f>X4-W4</f>
        <v>0</v>
      </c>
      <c r="Z4" s="546">
        <f>IFERROR(VLOOKUP($A4&amp;U$2,纏め表!$D:$Q,4,FALSE),"")</f>
        <v>9000106</v>
      </c>
      <c r="AA4" s="547">
        <f>IFERROR(VLOOKUP($A4&amp;U$2,纏め表!$D:$Q,13,FALSE),"")</f>
        <v>5</v>
      </c>
      <c r="AB4" s="547">
        <f>IFERROR(VLOOKUP($A4&amp;U$2,纏め表!$D:$Q,14,FALSE),"")</f>
        <v>21</v>
      </c>
      <c r="AC4" s="548" t="str">
        <f>IFERROR(IF(VLOOKUP($A4&amp;U$2,纏め表!$D:$Q,2,FALSE)=0,"",VLOOKUP($A4&amp;U$2,纏め表!$D:$Q,2,FALSE)),"")</f>
        <v/>
      </c>
      <c r="AD4" s="542"/>
      <c r="AE4" s="544"/>
      <c r="AF4" s="544">
        <v>1</v>
      </c>
      <c r="AG4" s="545">
        <f>1-COUNTIF(AJ4,"")-COUNTIF(AL4,"休")</f>
        <v>1</v>
      </c>
      <c r="AH4" s="545">
        <f>AG4-AF4</f>
        <v>0</v>
      </c>
      <c r="AI4" s="546">
        <f>IFERROR(VLOOKUP($A4&amp;AD$2,纏め表!$D:$Q,4,FALSE),"")</f>
        <v>9000070</v>
      </c>
      <c r="AJ4" s="547">
        <f>IFERROR(VLOOKUP($A4&amp;AD$2,纏め表!$D:$Q,13,FALSE),"")</f>
        <v>4</v>
      </c>
      <c r="AK4" s="547">
        <f>IFERROR(VLOOKUP($A4&amp;AD$2,纏め表!$D:$Q,14,FALSE),"")</f>
        <v>39</v>
      </c>
      <c r="AL4" s="548" t="str">
        <f>IFERROR(IF(VLOOKUP($A4&amp;AD$2,纏め表!$D:$Q,2,FALSE)=0,"",VLOOKUP($A4&amp;AD$2,纏め表!$D:$Q,2,FALSE)),"")</f>
        <v/>
      </c>
      <c r="AM4" s="542"/>
      <c r="AN4" s="544"/>
      <c r="AO4" s="544">
        <v>1</v>
      </c>
      <c r="AP4" s="545">
        <f>1-COUNTIF(AS4,"")-COUNTIF(AU4,"休")</f>
        <v>1</v>
      </c>
      <c r="AQ4" s="545">
        <f>AP4-AO4</f>
        <v>0</v>
      </c>
      <c r="AR4" s="546">
        <f>IFERROR(VLOOKUP($A4&amp;AM$2,纏め表!$D:$Q,4,FALSE),"")</f>
        <v>9000303</v>
      </c>
      <c r="AS4" s="547">
        <f>IFERROR(VLOOKUP($A4&amp;AM$2,纏め表!$D:$Q,13,FALSE),"")</f>
        <v>4</v>
      </c>
      <c r="AT4" s="547">
        <f>IFERROR(VLOOKUP($A4&amp;AM$2,纏め表!$D:$Q,14,FALSE),"")</f>
        <v>8</v>
      </c>
      <c r="AU4" s="548" t="str">
        <f>IFERROR(IF(VLOOKUP($A4&amp;AM$2,纏め表!$D:$Q,2,FALSE)=0,"",VLOOKUP($A4&amp;AM$2,纏め表!$D:$Q,2,FALSE)),"")</f>
        <v/>
      </c>
      <c r="AV4" s="542"/>
      <c r="AW4" s="544"/>
      <c r="AX4" s="544">
        <v>1</v>
      </c>
      <c r="AY4" s="545">
        <f>1-COUNTIF(BB4,"")-COUNTIF(BD4,"休")</f>
        <v>1</v>
      </c>
      <c r="AZ4" s="545">
        <f>AY4-AX4</f>
        <v>0</v>
      </c>
      <c r="BA4" s="546">
        <f>IFERROR(VLOOKUP($A4&amp;AV$2,纏め表!$D:$Q,4,FALSE),"")</f>
        <v>9000328</v>
      </c>
      <c r="BB4" s="547">
        <f>IFERROR(VLOOKUP($A4&amp;AV$2,纏め表!$D:$Q,13,FALSE),"")</f>
        <v>3</v>
      </c>
      <c r="BC4" s="547">
        <f>IFERROR(VLOOKUP($A4&amp;AV$2,纏め表!$D:$Q,14,FALSE),"")</f>
        <v>7</v>
      </c>
      <c r="BD4" s="548" t="str">
        <f>IFERROR(IF(VLOOKUP($A4&amp;AV$2,纏め表!$D:$Q,2,FALSE)=0,"",VLOOKUP($A4&amp;AV$2,纏め表!$D:$Q,2,FALSE)),"")</f>
        <v/>
      </c>
      <c r="BE4" s="542"/>
      <c r="BF4" s="544"/>
      <c r="BG4" s="544">
        <v>1</v>
      </c>
      <c r="BH4" s="545">
        <f>1-COUNTIF(BK4,"")-COUNTIF(BM4,"休")</f>
        <v>1</v>
      </c>
      <c r="BI4" s="545">
        <f>BH4-BG4</f>
        <v>0</v>
      </c>
      <c r="BJ4" s="546">
        <f>IFERROR(VLOOKUP($A4&amp;BE$2,纏め表!$D:$Q,4,FALSE),"")</f>
        <v>9000007</v>
      </c>
      <c r="BK4" s="547">
        <f>IFERROR(VLOOKUP($A4&amp;BE$2,纏め表!$D:$Q,13,FALSE),"")</f>
        <v>3</v>
      </c>
      <c r="BL4" s="547">
        <f>IFERROR(VLOOKUP($A4&amp;BE$2,纏め表!$D:$Q,14,FALSE),"")</f>
        <v>18</v>
      </c>
      <c r="BM4" s="548" t="str">
        <f>IFERROR(IF(VLOOKUP($A4&amp;BE$2,纏め表!$D:$Q,2,FALSE)=0,"",VLOOKUP($A4&amp;BE$2,纏め表!$D:$Q,2,FALSE)),"")</f>
        <v/>
      </c>
      <c r="BN4" s="542"/>
      <c r="BO4" s="544"/>
      <c r="BP4" s="544">
        <v>1</v>
      </c>
      <c r="BQ4" s="545">
        <f>1-COUNTIF(BT4,"")-COUNTIF(BV4,"休")</f>
        <v>1</v>
      </c>
      <c r="BR4" s="545">
        <f>BQ4-BP4</f>
        <v>0</v>
      </c>
      <c r="BS4" s="546">
        <f>IFERROR(VLOOKUP($A4&amp;BN$2,纏め表!$D:$Q,4,FALSE),"")</f>
        <v>9000103</v>
      </c>
      <c r="BT4" s="547">
        <f>IFERROR(VLOOKUP($A4&amp;BN$2,纏め表!$D:$Q,13,FALSE),"")</f>
        <v>3</v>
      </c>
      <c r="BU4" s="547">
        <f>IFERROR(VLOOKUP($A4&amp;BN$2,纏め表!$D:$Q,14,FALSE),"")</f>
        <v>31</v>
      </c>
      <c r="BV4" s="548" t="str">
        <f>IFERROR(IF(VLOOKUP($A4&amp;BN$2,纏め表!$D:$Q,2,FALSE)=0,"",VLOOKUP($A4&amp;BN$2,纏め表!$D:$Q,2,FALSE)),"")</f>
        <v/>
      </c>
      <c r="BW4" s="542"/>
      <c r="BX4" s="544"/>
      <c r="BY4" s="544">
        <v>1</v>
      </c>
      <c r="BZ4" s="545">
        <f>1-COUNTIF(CC4,"")-COUNTIF(CE4,"休")</f>
        <v>1</v>
      </c>
      <c r="CA4" s="545">
        <f>BZ4-BY4</f>
        <v>0</v>
      </c>
      <c r="CB4" s="546">
        <f>IFERROR(VLOOKUP($A4&amp;BW$2,纏め表!$D:$Q,4,FALSE),"")</f>
        <v>9000042</v>
      </c>
      <c r="CC4" s="547">
        <f>IFERROR(VLOOKUP($A4&amp;BW$2,纏め表!$D:$Q,13,FALSE),"")</f>
        <v>4</v>
      </c>
      <c r="CD4" s="547">
        <f>IFERROR(VLOOKUP($A4&amp;BW$2,纏め表!$D:$Q,14,FALSE),"")</f>
        <v>37</v>
      </c>
      <c r="CE4" s="548" t="str">
        <f>IFERROR(IF(VLOOKUP($A4&amp;BW$2,纏め表!$D:$Q,2,FALSE)=0,"",VLOOKUP($A4&amp;BW$2,纏め表!$D:$Q,2,FALSE)),"")</f>
        <v/>
      </c>
      <c r="CF4" s="542"/>
      <c r="CG4" s="544"/>
      <c r="CH4" s="544">
        <v>1</v>
      </c>
      <c r="CI4" s="545">
        <f>1-COUNTIF(CL4,"")-COUNTIF(CN4,"休")</f>
        <v>1</v>
      </c>
      <c r="CJ4" s="545">
        <f>CI4-CH4</f>
        <v>0</v>
      </c>
      <c r="CK4" s="546">
        <f>IFERROR(VLOOKUP($A4&amp;CF$2,纏め表!$D:$Q,4,FALSE),"")</f>
        <v>9000104</v>
      </c>
      <c r="CL4" s="547">
        <f>IFERROR(VLOOKUP($A4&amp;CF$2,纏め表!$D:$Q,13,FALSE),"")</f>
        <v>5</v>
      </c>
      <c r="CM4" s="547">
        <f>IFERROR(VLOOKUP($A4&amp;CF$2,纏め表!$D:$Q,14,FALSE),"")</f>
        <v>34</v>
      </c>
      <c r="CN4" s="548" t="str">
        <f>IFERROR(IF(VLOOKUP($A4&amp;CF$2,纏め表!$D:$Q,2,FALSE)=0,"",VLOOKUP($A4&amp;CF$2,纏め表!$D:$Q,2,FALSE)),"")</f>
        <v/>
      </c>
      <c r="CO4" s="542"/>
      <c r="CP4" s="544"/>
      <c r="CQ4" s="544">
        <v>1</v>
      </c>
      <c r="CR4" s="545">
        <f>1-COUNTIF(CU4,"")-COUNTIF(CW4,"休")</f>
        <v>1</v>
      </c>
      <c r="CS4" s="545">
        <f>CR4-CQ4</f>
        <v>0</v>
      </c>
      <c r="CT4" s="546">
        <f>IFERROR(VLOOKUP($A4&amp;CO$2,纏め表!$D:$Q,4,FALSE),"")</f>
        <v>9000044</v>
      </c>
      <c r="CU4" s="547">
        <f>IFERROR(VLOOKUP($A4&amp;CO$2,纏め表!$D:$Q,13,FALSE),"")</f>
        <v>4</v>
      </c>
      <c r="CV4" s="547">
        <f>IFERROR(VLOOKUP($A4&amp;CO$2,纏め表!$D:$Q,14,FALSE),"")</f>
        <v>31</v>
      </c>
      <c r="CW4" s="548" t="str">
        <f>IFERROR(IF(VLOOKUP($A4&amp;CO$2,纏め表!$D:$Q,2,FALSE)=0,"",VLOOKUP($A4&amp;CO$2,纏め表!$D:$Q,2,FALSE)),"")</f>
        <v/>
      </c>
      <c r="CX4" s="542"/>
      <c r="CY4" s="544"/>
      <c r="CZ4" s="544">
        <v>1</v>
      </c>
      <c r="DA4" s="545">
        <f>1-COUNTIF(DD4,"")-COUNTIF(DF4,"休")</f>
        <v>1</v>
      </c>
      <c r="DB4" s="545">
        <f>DA4-CZ4</f>
        <v>0</v>
      </c>
      <c r="DC4" s="546">
        <f>IFERROR(VLOOKUP($A4&amp;CX$2,纏め表!$D:$Q,4,FALSE),"")</f>
        <v>9000073</v>
      </c>
      <c r="DD4" s="547">
        <f>IFERROR(VLOOKUP($A4&amp;CX$2,纏め表!$D:$Q,13,FALSE),"")</f>
        <v>5</v>
      </c>
      <c r="DE4" s="547">
        <f>IFERROR(VLOOKUP($A4&amp;CX$2,纏め表!$D:$Q,14,FALSE),"")</f>
        <v>25</v>
      </c>
      <c r="DF4" s="548" t="str">
        <f>IFERROR(IF(VLOOKUP($A4&amp;CX$2,纏め表!$D:$Q,2,FALSE)=0,"",VLOOKUP($A4&amp;CX$2,纏め表!$D:$Q,2,FALSE)),"")</f>
        <v/>
      </c>
      <c r="DG4" s="643"/>
      <c r="DH4" s="640"/>
      <c r="DI4" s="640">
        <v>1</v>
      </c>
      <c r="DJ4" s="641">
        <f>1-COUNTIF(DM4,"")-COUNTIF(DO4,"休")</f>
        <v>0</v>
      </c>
      <c r="DK4" s="641">
        <f>DJ4-DI4</f>
        <v>-1</v>
      </c>
    </row>
    <row r="5" spans="1:115" s="534" customFormat="1" ht="14.25" customHeight="1">
      <c r="A5" s="550" t="s">
        <v>2847</v>
      </c>
      <c r="B5" s="741"/>
      <c r="C5" s="695"/>
      <c r="D5" s="695"/>
      <c r="E5" s="695">
        <f>2-COUNTIF(H5:H6,"")-COUNTIF(J5:J6,"休")</f>
        <v>1</v>
      </c>
      <c r="F5" s="695">
        <f t="shared" ref="F5" si="0">E5-D5</f>
        <v>1</v>
      </c>
      <c r="G5" s="551">
        <f>IFERROR(VLOOKUP($A5&amp;B$2,纏め表!$D:$Q,4,FALSE),"")</f>
        <v>9000064</v>
      </c>
      <c r="H5" s="552">
        <f>IFERROR(VLOOKUP($A5&amp;B$2,纏め表!$D:$Q,13,FALSE),"")</f>
        <v>4</v>
      </c>
      <c r="I5" s="552">
        <f>IFERROR(VLOOKUP($A5&amp;B$2,纏め表!$D:$Q,14,FALSE),"")</f>
        <v>20</v>
      </c>
      <c r="J5" s="665" t="str">
        <f>IFERROR(IF(VLOOKUP($A5&amp;B$2,纏め表!$D:$Q,2,FALSE)=0,"",VLOOKUP($A5&amp;B$2,纏め表!$D:$Q,2,FALSE)),"")</f>
        <v/>
      </c>
      <c r="K5" s="553" t="s">
        <v>2882</v>
      </c>
      <c r="L5" s="693"/>
      <c r="M5" s="718"/>
      <c r="N5" s="695"/>
      <c r="O5" s="695">
        <f>2-COUNTIF(R5:R6,"")-COUNTIF(T5:T6,"休")</f>
        <v>1</v>
      </c>
      <c r="P5" s="695">
        <f>O5-N5</f>
        <v>1</v>
      </c>
      <c r="Q5" s="551">
        <f>IFERROR(VLOOKUP($A5&amp;L$2,纏め表!$D:$Q,4,FALSE),"")</f>
        <v>9000925</v>
      </c>
      <c r="R5" s="552">
        <f>IFERROR(VLOOKUP($A5&amp;L$2,纏め表!$D:$Q,13,FALSE),"")</f>
        <v>7</v>
      </c>
      <c r="S5" s="552">
        <f>IFERROR(VLOOKUP($A5&amp;L$2,纏め表!$D:$Q,14,FALSE),"")</f>
        <v>7</v>
      </c>
      <c r="T5" s="553" t="str">
        <f>IFERROR(IF(VLOOKUP($A5&amp;L$2,纏め表!$D:$Q,2,FALSE)=0,"",VLOOKUP($A5&amp;L$2,纏め表!$D:$Q,2,FALSE)),"")</f>
        <v/>
      </c>
      <c r="U5" s="693"/>
      <c r="V5" s="718"/>
      <c r="W5" s="695"/>
      <c r="X5" s="695">
        <f>2-COUNTIF(AA5:AA6,"")-COUNTIF(AC5:AC6,"休")</f>
        <v>0</v>
      </c>
      <c r="Y5" s="695">
        <f t="shared" ref="Y5" si="1">X5-W5</f>
        <v>0</v>
      </c>
      <c r="Z5" s="551" t="str">
        <f>IFERROR(VLOOKUP($A5&amp;U$2,纏め表!$D:$Q,4,FALSE),"")</f>
        <v/>
      </c>
      <c r="AA5" s="552" t="str">
        <f>IFERROR(VLOOKUP($A5&amp;U$2,纏め表!$D:$Q,13,FALSE),"")</f>
        <v/>
      </c>
      <c r="AB5" s="552" t="str">
        <f>IFERROR(VLOOKUP($A5&amp;U$2,纏め表!$D:$Q,14,FALSE),"")</f>
        <v/>
      </c>
      <c r="AC5" s="553" t="str">
        <f>IFERROR(IF(VLOOKUP($A5&amp;U$2,纏め表!$D:$Q,2,FALSE)=0,"",VLOOKUP($A5&amp;U$2,纏め表!$D:$Q,2,FALSE)),"")</f>
        <v/>
      </c>
      <c r="AD5" s="693"/>
      <c r="AE5" s="718"/>
      <c r="AF5" s="695"/>
      <c r="AG5" s="695">
        <f>2-COUNTIF(AJ5:AJ6,"")-COUNTIF(AL5:AL6,"休")</f>
        <v>1</v>
      </c>
      <c r="AH5" s="695">
        <f t="shared" ref="AH5" si="2">AG5-AF5</f>
        <v>1</v>
      </c>
      <c r="AI5" s="551">
        <f>IFERROR(VLOOKUP($A5&amp;AD$2,纏め表!$D:$Q,4,FALSE),"")</f>
        <v>9000464</v>
      </c>
      <c r="AJ5" s="552">
        <f>IFERROR(VLOOKUP($A5&amp;AD$2,纏め表!$D:$Q,13,FALSE),"")</f>
        <v>4</v>
      </c>
      <c r="AK5" s="552">
        <f>IFERROR(VLOOKUP($A5&amp;AD$2,纏め表!$D:$Q,14,FALSE),"")</f>
        <v>6</v>
      </c>
      <c r="AL5" s="553" t="str">
        <f>IFERROR(IF(VLOOKUP($A5&amp;AD$2,纏め表!$D:$Q,2,FALSE)=0,"",VLOOKUP($A5&amp;AD$2,纏め表!$D:$Q,2,FALSE)),"")</f>
        <v/>
      </c>
      <c r="AM5" s="693"/>
      <c r="AN5" s="718"/>
      <c r="AO5" s="695"/>
      <c r="AP5" s="695">
        <f>2-COUNTIF(AS5:AS6,"")-COUNTIF(AU5:AU6,"休")</f>
        <v>0</v>
      </c>
      <c r="AQ5" s="695">
        <f t="shared" ref="AQ5" si="3">AP5-AO5</f>
        <v>0</v>
      </c>
      <c r="AR5" s="551" t="str">
        <f>IFERROR(VLOOKUP($A5&amp;AM$2,纏め表!$D:$Q,4,FALSE),"")</f>
        <v/>
      </c>
      <c r="AS5" s="552" t="str">
        <f>IFERROR(VLOOKUP($A5&amp;AM$2,纏め表!$D:$Q,13,FALSE),"")</f>
        <v/>
      </c>
      <c r="AT5" s="552" t="str">
        <f>IFERROR(VLOOKUP($A5&amp;AM$2,纏め表!$D:$Q,14,FALSE),"")</f>
        <v/>
      </c>
      <c r="AU5" s="553" t="str">
        <f>IFERROR(IF(VLOOKUP($A5&amp;AM$2,纏め表!$D:$Q,2,FALSE)=0,"",VLOOKUP($A5&amp;AM$2,纏め表!$D:$Q,2,FALSE)),"")</f>
        <v/>
      </c>
      <c r="AV5" s="693"/>
      <c r="AW5" s="718"/>
      <c r="AX5" s="695"/>
      <c r="AY5" s="695">
        <f>2-COUNTIF(BB5:BB6,"")-COUNTIF(BD5:BD6,"休")</f>
        <v>1</v>
      </c>
      <c r="AZ5" s="695">
        <f t="shared" ref="AZ5:AZ7" si="4">AY5-AX5</f>
        <v>1</v>
      </c>
      <c r="BA5" s="551">
        <f>IFERROR(VLOOKUP($A5&amp;AV$2,纏め表!$D:$Q,4,FALSE),"")</f>
        <v>9000004</v>
      </c>
      <c r="BB5" s="552">
        <f>IFERROR(VLOOKUP($A5&amp;AV$2,纏め表!$D:$Q,13,FALSE),"")</f>
        <v>5</v>
      </c>
      <c r="BC5" s="552">
        <f>IFERROR(VLOOKUP($A5&amp;AV$2,纏め表!$D:$Q,14,FALSE),"")</f>
        <v>28</v>
      </c>
      <c r="BD5" s="553" t="str">
        <f>IFERROR(IF(VLOOKUP($A5&amp;AV$2,纏め表!$D:$Q,2,FALSE)=0,"",VLOOKUP($A5&amp;AV$2,纏め表!$D:$Q,2,FALSE)),"")</f>
        <v/>
      </c>
      <c r="BE5" s="693"/>
      <c r="BF5" s="718"/>
      <c r="BG5" s="695"/>
      <c r="BH5" s="695">
        <f>2-COUNTIF(BK5:BK6,"")-COUNTIF(BM5:BM6,"休")</f>
        <v>1</v>
      </c>
      <c r="BI5" s="695">
        <f t="shared" ref="BI5" si="5">BH5-BG5</f>
        <v>1</v>
      </c>
      <c r="BJ5" s="551">
        <f>IFERROR(VLOOKUP($A5&amp;BE$2,纏め表!$D:$Q,4,FALSE),"")</f>
        <v>9000577</v>
      </c>
      <c r="BK5" s="552">
        <f>IFERROR(VLOOKUP($A5&amp;BE$2,纏め表!$D:$Q,13,FALSE),"")</f>
        <v>5</v>
      </c>
      <c r="BL5" s="552">
        <f>IFERROR(VLOOKUP($A5&amp;BE$2,纏め表!$D:$Q,14,FALSE),"")</f>
        <v>5</v>
      </c>
      <c r="BM5" s="553" t="str">
        <f>IFERROR(IF(VLOOKUP($A5&amp;BE$2,纏め表!$D:$Q,2,FALSE)=0,"",VLOOKUP($A5&amp;BE$2,纏め表!$D:$Q,2,FALSE)),"")</f>
        <v/>
      </c>
      <c r="BN5" s="693"/>
      <c r="BO5" s="718"/>
      <c r="BP5" s="695"/>
      <c r="BQ5" s="695">
        <f>2-COUNTIF(BT5:BT6,"")-COUNTIF(BV5:BV6,"休")</f>
        <v>2</v>
      </c>
      <c r="BR5" s="695">
        <f t="shared" ref="BR5" si="6">BQ5-BP5</f>
        <v>2</v>
      </c>
      <c r="BS5" s="551">
        <f>IFERROR(VLOOKUP($A5&amp;BN$2,纏め表!$D:$Q,4,FALSE),"")</f>
        <v>9000477</v>
      </c>
      <c r="BT5" s="552">
        <f>IFERROR(VLOOKUP($A5&amp;BN$2,纏め表!$D:$Q,13,FALSE),"")</f>
        <v>3</v>
      </c>
      <c r="BU5" s="552">
        <f>IFERROR(VLOOKUP($A5&amp;BN$2,纏め表!$D:$Q,14,FALSE),"")</f>
        <v>4</v>
      </c>
      <c r="BV5" s="553" t="str">
        <f>IFERROR(IF(VLOOKUP($A5&amp;BN$2,纏め表!$D:$Q,2,FALSE)=0,"",VLOOKUP($A5&amp;BN$2,纏め表!$D:$Q,2,FALSE)),"")</f>
        <v/>
      </c>
      <c r="BW5" s="693"/>
      <c r="BX5" s="718"/>
      <c r="BY5" s="695"/>
      <c r="BZ5" s="695">
        <f>2-COUNTIF(CC5:CC6,"")-COUNTIF(CE5:CE6,"休")</f>
        <v>1</v>
      </c>
      <c r="CA5" s="695">
        <f t="shared" ref="CA5" si="7">BZ5-BY5</f>
        <v>1</v>
      </c>
      <c r="CB5" s="551">
        <f>IFERROR(VLOOKUP($A5&amp;BW$2,纏め表!$D:$Q,4,FALSE),"")</f>
        <v>9000089</v>
      </c>
      <c r="CC5" s="552">
        <f>IFERROR(VLOOKUP($A5&amp;BW$2,纏め表!$D:$Q,13,FALSE),"")</f>
        <v>4</v>
      </c>
      <c r="CD5" s="552">
        <f>IFERROR(VLOOKUP($A5&amp;BW$2,纏め表!$D:$Q,14,FALSE),"")</f>
        <v>23</v>
      </c>
      <c r="CE5" s="553" t="str">
        <f>IFERROR(IF(VLOOKUP($A5&amp;BW$2,纏め表!$D:$Q,2,FALSE)=0,"",VLOOKUP($A5&amp;BW$2,纏め表!$D:$Q,2,FALSE)),"")</f>
        <v/>
      </c>
      <c r="CF5" s="693"/>
      <c r="CG5" s="718"/>
      <c r="CH5" s="695"/>
      <c r="CI5" s="695">
        <f>2-COUNTIF(CL5:CL6,"")-COUNTIF(CN5:CN6,"休")</f>
        <v>1</v>
      </c>
      <c r="CJ5" s="695">
        <f t="shared" ref="CJ5" si="8">CI5-CH5</f>
        <v>1</v>
      </c>
      <c r="CK5" s="551">
        <f>IFERROR(VLOOKUP($A5&amp;CF$2,纏め表!$D:$Q,4,FALSE),"")</f>
        <v>9000721</v>
      </c>
      <c r="CL5" s="552">
        <f>IFERROR(VLOOKUP($A5&amp;CF$2,纏め表!$D:$Q,13,FALSE),"")</f>
        <v>3</v>
      </c>
      <c r="CM5" s="552">
        <f>IFERROR(VLOOKUP($A5&amp;CF$2,纏め表!$D:$Q,14,FALSE),"")</f>
        <v>2</v>
      </c>
      <c r="CN5" s="553" t="str">
        <f>IFERROR(IF(VLOOKUP($A5&amp;CF$2,纏め表!$D:$Q,2,FALSE)=0,"",VLOOKUP($A5&amp;CF$2,纏め表!$D:$Q,2,FALSE)),"")</f>
        <v/>
      </c>
      <c r="CO5" s="693"/>
      <c r="CP5" s="718"/>
      <c r="CQ5" s="695"/>
      <c r="CR5" s="695">
        <f>2-COUNTIF(CU5:CU6,"")-COUNTIF(CW5:CW6,"休")</f>
        <v>0</v>
      </c>
      <c r="CS5" s="695">
        <f t="shared" ref="CS5" si="9">CR5-CQ5</f>
        <v>0</v>
      </c>
      <c r="CT5" s="551" t="str">
        <f>IFERROR(VLOOKUP($A5&amp;CO$2,纏め表!$D:$Q,4,FALSE),"")</f>
        <v/>
      </c>
      <c r="CU5" s="552" t="str">
        <f>IFERROR(VLOOKUP($A5&amp;CO$2,纏め表!$D:$Q,13,FALSE),"")</f>
        <v/>
      </c>
      <c r="CV5" s="552" t="str">
        <f>IFERROR(VLOOKUP($A5&amp;CO$2,纏め表!$D:$Q,14,FALSE),"")</f>
        <v/>
      </c>
      <c r="CW5" s="553" t="str">
        <f>IFERROR(IF(VLOOKUP($A5&amp;CO$2,纏め表!$D:$Q,2,FALSE)=0,"",VLOOKUP($A5&amp;CO$2,纏め表!$D:$Q,2,FALSE)),"")</f>
        <v/>
      </c>
      <c r="CX5" s="693"/>
      <c r="CY5" s="718"/>
      <c r="CZ5" s="695"/>
      <c r="DA5" s="695">
        <f>2-COUNTIF(DD5:DD6,"")-COUNTIF(DF5:DF6,"休")</f>
        <v>0</v>
      </c>
      <c r="DB5" s="695">
        <f t="shared" ref="DB5" si="10">DA5-CZ5</f>
        <v>0</v>
      </c>
      <c r="DC5" s="551" t="str">
        <f>IFERROR(VLOOKUP($A5&amp;CX$2,纏め表!$D:$Q,4,FALSE),"")</f>
        <v/>
      </c>
      <c r="DD5" s="552" t="str">
        <f>IFERROR(VLOOKUP($A5&amp;CX$2,纏め表!$D:$Q,13,FALSE),"")</f>
        <v/>
      </c>
      <c r="DE5" s="552" t="str">
        <f>IFERROR(VLOOKUP($A5&amp;CX$2,纏め表!$D:$Q,14,FALSE),"")</f>
        <v/>
      </c>
      <c r="DF5" s="553" t="str">
        <f>IFERROR(IF(VLOOKUP($A5&amp;CX$2,纏め表!$D:$Q,2,FALSE)=0,"",VLOOKUP($A5&amp;CX$2,纏め表!$D:$Q,2,FALSE)),"")</f>
        <v/>
      </c>
      <c r="DG5" s="693"/>
      <c r="DH5" s="718"/>
      <c r="DI5" s="695"/>
      <c r="DJ5" s="695">
        <f>2-COUNTIF(DM5:DM6,"")-COUNTIF(DO5:DO6,"休")</f>
        <v>0</v>
      </c>
      <c r="DK5" s="695">
        <f t="shared" ref="DK5" si="11">DJ5-DI5</f>
        <v>0</v>
      </c>
    </row>
    <row r="6" spans="1:115" s="534" customFormat="1" ht="14.25" customHeight="1">
      <c r="A6" s="541" t="s">
        <v>2848</v>
      </c>
      <c r="B6" s="743"/>
      <c r="C6" s="706"/>
      <c r="D6" s="706"/>
      <c r="E6" s="706"/>
      <c r="F6" s="706"/>
      <c r="G6" s="554" t="str">
        <f>IFERROR(VLOOKUP($A6&amp;B$2,纏め表!$D:$Q,4,FALSE),"")</f>
        <v/>
      </c>
      <c r="H6" s="555" t="str">
        <f>IFERROR(VLOOKUP($A6&amp;B$2,纏め表!$D:$Q,13,FALSE),"")</f>
        <v/>
      </c>
      <c r="I6" s="555" t="str">
        <f>IFERROR(VLOOKUP($A6&amp;B$2,纏め表!$D:$Q,14,FALSE),"")</f>
        <v/>
      </c>
      <c r="J6" s="664" t="str">
        <f>IFERROR(IF(VLOOKUP($A6&amp;B$2,纏め表!$D:$Q,2,FALSE)=0,"",VLOOKUP($A6&amp;B$2,纏め表!$D:$Q,2,FALSE)),"")</f>
        <v/>
      </c>
      <c r="K6" s="548"/>
      <c r="L6" s="705"/>
      <c r="M6" s="720"/>
      <c r="N6" s="706"/>
      <c r="O6" s="706"/>
      <c r="P6" s="706"/>
      <c r="Q6" s="554" t="str">
        <f>IFERROR(VLOOKUP($A6&amp;L$2,纏め表!$D:$Q,4,FALSE),"")</f>
        <v/>
      </c>
      <c r="R6" s="555" t="str">
        <f>IFERROR(VLOOKUP($A6&amp;L$2,纏め表!$D:$Q,13,FALSE),"")</f>
        <v/>
      </c>
      <c r="S6" s="555" t="str">
        <f>IFERROR(VLOOKUP($A6&amp;L$2,纏め表!$D:$Q,14,FALSE),"")</f>
        <v/>
      </c>
      <c r="T6" s="548" t="str">
        <f>IFERROR(IF(VLOOKUP($A6&amp;L$2,纏め表!$D:$Q,2,FALSE)=0,"",VLOOKUP($A6&amp;L$2,纏め表!$D:$Q,2,FALSE)),"")</f>
        <v/>
      </c>
      <c r="U6" s="705"/>
      <c r="V6" s="720"/>
      <c r="W6" s="706"/>
      <c r="X6" s="706"/>
      <c r="Y6" s="706"/>
      <c r="Z6" s="554" t="str">
        <f>IFERROR(VLOOKUP($A6&amp;U$2,纏め表!$D:$Q,4,FALSE),"")</f>
        <v/>
      </c>
      <c r="AA6" s="555" t="str">
        <f>IFERROR(VLOOKUP($A6&amp;U$2,纏め表!$D:$Q,13,FALSE),"")</f>
        <v/>
      </c>
      <c r="AB6" s="555" t="str">
        <f>IFERROR(VLOOKUP($A6&amp;U$2,纏め表!$D:$Q,14,FALSE),"")</f>
        <v/>
      </c>
      <c r="AC6" s="548" t="str">
        <f>IFERROR(IF(VLOOKUP($A6&amp;U$2,纏め表!$D:$Q,2,FALSE)=0,"",VLOOKUP($A6&amp;U$2,纏め表!$D:$Q,2,FALSE)),"")</f>
        <v/>
      </c>
      <c r="AD6" s="705"/>
      <c r="AE6" s="720"/>
      <c r="AF6" s="706"/>
      <c r="AG6" s="706"/>
      <c r="AH6" s="706"/>
      <c r="AI6" s="554" t="str">
        <f>IFERROR(VLOOKUP($A6&amp;AD$2,纏め表!$D:$Q,4,FALSE),"")</f>
        <v/>
      </c>
      <c r="AJ6" s="555" t="str">
        <f>IFERROR(VLOOKUP($A6&amp;AD$2,纏め表!$D:$Q,13,FALSE),"")</f>
        <v/>
      </c>
      <c r="AK6" s="555" t="str">
        <f>IFERROR(VLOOKUP($A6&amp;AD$2,纏め表!$D:$Q,14,FALSE),"")</f>
        <v/>
      </c>
      <c r="AL6" s="548" t="str">
        <f>IFERROR(IF(VLOOKUP($A6&amp;AD$2,纏め表!$D:$Q,2,FALSE)=0,"",VLOOKUP($A6&amp;AD$2,纏め表!$D:$Q,2,FALSE)),"")</f>
        <v/>
      </c>
      <c r="AM6" s="705"/>
      <c r="AN6" s="720"/>
      <c r="AO6" s="706"/>
      <c r="AP6" s="706"/>
      <c r="AQ6" s="706"/>
      <c r="AR6" s="554" t="str">
        <f>IFERROR(VLOOKUP($A6&amp;AM$2,纏め表!$D:$Q,4,FALSE),"")</f>
        <v/>
      </c>
      <c r="AS6" s="555" t="str">
        <f>IFERROR(VLOOKUP($A6&amp;AM$2,纏め表!$D:$Q,13,FALSE),"")</f>
        <v/>
      </c>
      <c r="AT6" s="555" t="str">
        <f>IFERROR(VLOOKUP($A6&amp;AM$2,纏め表!$D:$Q,14,FALSE),"")</f>
        <v/>
      </c>
      <c r="AU6" s="548" t="str">
        <f>IFERROR(IF(VLOOKUP($A6&amp;AM$2,纏め表!$D:$Q,2,FALSE)=0,"",VLOOKUP($A6&amp;AM$2,纏め表!$D:$Q,2,FALSE)),"")</f>
        <v/>
      </c>
      <c r="AV6" s="705"/>
      <c r="AW6" s="720"/>
      <c r="AX6" s="706"/>
      <c r="AY6" s="706"/>
      <c r="AZ6" s="706"/>
      <c r="BA6" s="554" t="str">
        <f>IFERROR(VLOOKUP($A6&amp;AV$2,纏め表!$D:$Q,4,FALSE),"")</f>
        <v/>
      </c>
      <c r="BB6" s="555" t="str">
        <f>IFERROR(VLOOKUP($A6&amp;AV$2,纏め表!$D:$Q,13,FALSE),"")</f>
        <v/>
      </c>
      <c r="BC6" s="555" t="str">
        <f>IFERROR(VLOOKUP($A6&amp;AV$2,纏め表!$D:$Q,14,FALSE),"")</f>
        <v/>
      </c>
      <c r="BD6" s="548" t="str">
        <f>IFERROR(IF(VLOOKUP($A6&amp;AV$2,纏め表!$D:$Q,2,FALSE)=0,"",VLOOKUP($A6&amp;AV$2,纏め表!$D:$Q,2,FALSE)),"")</f>
        <v/>
      </c>
      <c r="BE6" s="705"/>
      <c r="BF6" s="720"/>
      <c r="BG6" s="706"/>
      <c r="BH6" s="706"/>
      <c r="BI6" s="706"/>
      <c r="BJ6" s="554" t="str">
        <f>IFERROR(VLOOKUP($A6&amp;BE$2,纏め表!$D:$Q,4,FALSE),"")</f>
        <v/>
      </c>
      <c r="BK6" s="555" t="str">
        <f>IFERROR(VLOOKUP($A6&amp;BE$2,纏め表!$D:$Q,13,FALSE),"")</f>
        <v/>
      </c>
      <c r="BL6" s="555" t="str">
        <f>IFERROR(VLOOKUP($A6&amp;BE$2,纏め表!$D:$Q,14,FALSE),"")</f>
        <v/>
      </c>
      <c r="BM6" s="548" t="str">
        <f>IFERROR(IF(VLOOKUP($A6&amp;BE$2,纏め表!$D:$Q,2,FALSE)=0,"",VLOOKUP($A6&amp;BE$2,纏め表!$D:$Q,2,FALSE)),"")</f>
        <v/>
      </c>
      <c r="BN6" s="705"/>
      <c r="BO6" s="720"/>
      <c r="BP6" s="706"/>
      <c r="BQ6" s="706"/>
      <c r="BR6" s="706"/>
      <c r="BS6" s="554">
        <f>IFERROR(VLOOKUP($A6&amp;BN$2,纏め表!$D:$Q,4,FALSE),"")</f>
        <v>9000003</v>
      </c>
      <c r="BT6" s="555">
        <f>IFERROR(VLOOKUP($A6&amp;BN$2,纏め表!$D:$Q,13,FALSE),"")</f>
        <v>2</v>
      </c>
      <c r="BU6" s="555">
        <f>IFERROR(VLOOKUP($A6&amp;BN$2,纏め表!$D:$Q,14,FALSE),"")</f>
        <v>35</v>
      </c>
      <c r="BV6" s="548" t="str">
        <f>IFERROR(IF(VLOOKUP($A6&amp;BN$2,纏め表!$D:$Q,2,FALSE)=0,"",VLOOKUP($A6&amp;BN$2,纏め表!$D:$Q,2,FALSE)),"")</f>
        <v/>
      </c>
      <c r="BW6" s="705"/>
      <c r="BX6" s="720"/>
      <c r="BY6" s="706"/>
      <c r="BZ6" s="706"/>
      <c r="CA6" s="706"/>
      <c r="CB6" s="554" t="str">
        <f>IFERROR(VLOOKUP($A6&amp;BW$2,纏め表!$D:$Q,4,FALSE),"")</f>
        <v/>
      </c>
      <c r="CC6" s="555" t="str">
        <f>IFERROR(VLOOKUP($A6&amp;BW$2,纏め表!$D:$Q,13,FALSE),"")</f>
        <v/>
      </c>
      <c r="CD6" s="555" t="str">
        <f>IFERROR(VLOOKUP($A6&amp;BW$2,纏め表!$D:$Q,14,FALSE),"")</f>
        <v/>
      </c>
      <c r="CE6" s="548" t="str">
        <f>IFERROR(IF(VLOOKUP($A6&amp;BW$2,纏め表!$D:$Q,2,FALSE)=0,"",VLOOKUP($A6&amp;BW$2,纏め表!$D:$Q,2,FALSE)),"")</f>
        <v/>
      </c>
      <c r="CF6" s="705"/>
      <c r="CG6" s="720"/>
      <c r="CH6" s="706"/>
      <c r="CI6" s="706"/>
      <c r="CJ6" s="706"/>
      <c r="CK6" s="554" t="str">
        <f>IFERROR(VLOOKUP($A6&amp;CF$2,纏め表!$D:$Q,4,FALSE),"")</f>
        <v/>
      </c>
      <c r="CL6" s="555" t="str">
        <f>IFERROR(VLOOKUP($A6&amp;CF$2,纏め表!$D:$Q,13,FALSE),"")</f>
        <v/>
      </c>
      <c r="CM6" s="555" t="str">
        <f>IFERROR(VLOOKUP($A6&amp;CF$2,纏め表!$D:$Q,14,FALSE),"")</f>
        <v/>
      </c>
      <c r="CN6" s="548" t="str">
        <f>IFERROR(IF(VLOOKUP($A6&amp;CF$2,纏め表!$D:$Q,2,FALSE)=0,"",VLOOKUP($A6&amp;CF$2,纏め表!$D:$Q,2,FALSE)),"")</f>
        <v/>
      </c>
      <c r="CO6" s="705"/>
      <c r="CP6" s="720"/>
      <c r="CQ6" s="706"/>
      <c r="CR6" s="706"/>
      <c r="CS6" s="706"/>
      <c r="CT6" s="554" t="str">
        <f>IFERROR(VLOOKUP($A6&amp;CO$2,纏め表!$D:$Q,4,FALSE),"")</f>
        <v/>
      </c>
      <c r="CU6" s="555" t="str">
        <f>IFERROR(VLOOKUP($A6&amp;CO$2,纏め表!$D:$Q,13,FALSE),"")</f>
        <v/>
      </c>
      <c r="CV6" s="555" t="str">
        <f>IFERROR(VLOOKUP($A6&amp;CO$2,纏め表!$D:$Q,14,FALSE),"")</f>
        <v/>
      </c>
      <c r="CW6" s="548" t="str">
        <f>IFERROR(IF(VLOOKUP($A6&amp;CO$2,纏め表!$D:$Q,2,FALSE)=0,"",VLOOKUP($A6&amp;CO$2,纏め表!$D:$Q,2,FALSE)),"")</f>
        <v/>
      </c>
      <c r="CX6" s="705"/>
      <c r="CY6" s="720"/>
      <c r="CZ6" s="706"/>
      <c r="DA6" s="706"/>
      <c r="DB6" s="706"/>
      <c r="DC6" s="554" t="str">
        <f>IFERROR(VLOOKUP($A6&amp;CX$2,纏め表!$D:$Q,4,FALSE),"")</f>
        <v/>
      </c>
      <c r="DD6" s="555" t="str">
        <f>IFERROR(VLOOKUP($A6&amp;CX$2,纏め表!$D:$Q,13,FALSE),"")</f>
        <v/>
      </c>
      <c r="DE6" s="555" t="str">
        <f>IFERROR(VLOOKUP($A6&amp;CX$2,纏め表!$D:$Q,14,FALSE),"")</f>
        <v/>
      </c>
      <c r="DF6" s="548" t="str">
        <f>IFERROR(IF(VLOOKUP($A6&amp;CX$2,纏め表!$D:$Q,2,FALSE)=0,"",VLOOKUP($A6&amp;CX$2,纏め表!$D:$Q,2,FALSE)),"")</f>
        <v/>
      </c>
      <c r="DG6" s="705"/>
      <c r="DH6" s="720"/>
      <c r="DI6" s="706"/>
      <c r="DJ6" s="706"/>
      <c r="DK6" s="706"/>
    </row>
    <row r="7" spans="1:115" s="534" customFormat="1" ht="14.25" customHeight="1">
      <c r="A7" s="550" t="s">
        <v>2760</v>
      </c>
      <c r="B7" s="693"/>
      <c r="C7" s="695"/>
      <c r="D7" s="695">
        <v>1</v>
      </c>
      <c r="E7" s="695">
        <f>3-COUNTIF(H7:H9,"")-COUNTIF(J7:J9,"休")</f>
        <v>2</v>
      </c>
      <c r="F7" s="718">
        <f>D7+D10-E7</f>
        <v>-1</v>
      </c>
      <c r="G7" s="556" t="str">
        <f>IFERROR(VLOOKUP($A7&amp;B$2,纏め表!$D:$Q,4,FALSE),"")</f>
        <v/>
      </c>
      <c r="H7" s="557" t="str">
        <f>IFERROR(VLOOKUP($A7&amp;B$2,纏め表!$D:$Q,13,FALSE),"")</f>
        <v/>
      </c>
      <c r="I7" s="557" t="str">
        <f>IFERROR(VLOOKUP($A7&amp;B$2,纏め表!$D:$Q,14,FALSE),"")</f>
        <v/>
      </c>
      <c r="J7" s="665" t="str">
        <f>IFERROR(IF(VLOOKUP($A7&amp;B$2,纏め表!$D:$Q,2,FALSE)=0,"",VLOOKUP($A7&amp;B$2,纏め表!$D:$Q,2,FALSE)),"")</f>
        <v/>
      </c>
      <c r="K7" s="553"/>
      <c r="L7" s="693"/>
      <c r="M7" s="718"/>
      <c r="N7" s="695">
        <v>1</v>
      </c>
      <c r="O7" s="699">
        <f>3-COUNTIF(R7:R9,"")-COUNTIF(T7:T9,"休")</f>
        <v>1</v>
      </c>
      <c r="P7" s="699">
        <f>O7-N7</f>
        <v>0</v>
      </c>
      <c r="Q7" s="556" t="str">
        <f>IFERROR(VLOOKUP($A7&amp;L$2,纏め表!$D:$Q,4,FALSE),"")</f>
        <v/>
      </c>
      <c r="R7" s="557" t="str">
        <f>IFERROR(VLOOKUP($A7&amp;L$2,纏め表!$D:$Q,13,FALSE),"")</f>
        <v/>
      </c>
      <c r="S7" s="557" t="str">
        <f>IFERROR(VLOOKUP($A7&amp;L$2,纏め表!$D:$Q,14,FALSE),"")</f>
        <v/>
      </c>
      <c r="T7" s="553" t="str">
        <f>IFERROR(IF(VLOOKUP($A7&amp;L$2,纏め表!$D:$Q,2,FALSE)=0,"",VLOOKUP($A7&amp;L$2,纏め表!$D:$Q,2,FALSE)),"")</f>
        <v/>
      </c>
      <c r="U7" s="693"/>
      <c r="V7" s="718"/>
      <c r="W7" s="695">
        <v>1</v>
      </c>
      <c r="X7" s="699">
        <f>3-COUNTIF(AA7:AA9,"")-COUNTIF(AC7:AC9,"休")</f>
        <v>1</v>
      </c>
      <c r="Y7" s="718">
        <f>W7+W10-X7</f>
        <v>0</v>
      </c>
      <c r="Z7" s="556" t="str">
        <f>IFERROR(VLOOKUP($A7&amp;U$2,纏め表!$D:$Q,4,FALSE),"")</f>
        <v/>
      </c>
      <c r="AA7" s="557" t="str">
        <f>IFERROR(VLOOKUP($A7&amp;U$2,纏め表!$D:$Q,13,FALSE),"")</f>
        <v/>
      </c>
      <c r="AB7" s="557" t="str">
        <f>IFERROR(VLOOKUP($A7&amp;U$2,纏め表!$D:$Q,14,FALSE),"")</f>
        <v/>
      </c>
      <c r="AC7" s="553" t="str">
        <f>IFERROR(IF(VLOOKUP($A7&amp;U$2,纏め表!$D:$Q,2,FALSE)=0,"",VLOOKUP($A7&amp;U$2,纏め表!$D:$Q,2,FALSE)),"")</f>
        <v/>
      </c>
      <c r="AD7" s="693"/>
      <c r="AE7" s="718"/>
      <c r="AF7" s="695">
        <v>1</v>
      </c>
      <c r="AG7" s="699">
        <f>3-COUNTIF(AJ7:AJ9,"")-COUNTIF(AL7:AL9,"休")</f>
        <v>1</v>
      </c>
      <c r="AH7" s="699">
        <f t="shared" ref="AH7" si="12">AG7-AF7</f>
        <v>0</v>
      </c>
      <c r="AI7" s="556" t="str">
        <f>IFERROR(VLOOKUP($A7&amp;AD$2,纏め表!$D:$Q,4,FALSE),"")</f>
        <v/>
      </c>
      <c r="AJ7" s="557" t="str">
        <f>IFERROR(VLOOKUP($A7&amp;AD$2,纏め表!$D:$Q,13,FALSE),"")</f>
        <v/>
      </c>
      <c r="AK7" s="557" t="str">
        <f>IFERROR(VLOOKUP($A7&amp;AD$2,纏め表!$D:$Q,14,FALSE),"")</f>
        <v/>
      </c>
      <c r="AL7" s="553" t="str">
        <f>IFERROR(IF(VLOOKUP($A7&amp;AD$2,纏め表!$D:$Q,2,FALSE)=0,"",VLOOKUP($A7&amp;AD$2,纏め表!$D:$Q,2,FALSE)),"")</f>
        <v/>
      </c>
      <c r="AM7" s="693"/>
      <c r="AN7" s="718"/>
      <c r="AO7" s="695">
        <v>1</v>
      </c>
      <c r="AP7" s="699">
        <f>3-COUNTIF(AS7:AS9,"")-COUNTIF(AU7:AU9,"休")</f>
        <v>2</v>
      </c>
      <c r="AQ7" s="699">
        <f t="shared" ref="AQ7" si="13">AP7-AO7</f>
        <v>1</v>
      </c>
      <c r="AR7" s="556">
        <f>IFERROR(VLOOKUP($A7&amp;AM$2,纏め表!$D:$Q,4,FALSE),"")</f>
        <v>9000229</v>
      </c>
      <c r="AS7" s="557">
        <f>IFERROR(VLOOKUP($A7&amp;AM$2,纏め表!$D:$Q,13,FALSE),"")</f>
        <v>2</v>
      </c>
      <c r="AT7" s="557">
        <f>IFERROR(VLOOKUP($A7&amp;AM$2,纏め表!$D:$Q,14,FALSE),"")</f>
        <v>9</v>
      </c>
      <c r="AU7" s="553" t="str">
        <f>IFERROR(IF(VLOOKUP($A7&amp;AM$2,纏め表!$D:$Q,2,FALSE)=0,"",VLOOKUP($A7&amp;AM$2,纏め表!$D:$Q,2,FALSE)),"")</f>
        <v/>
      </c>
      <c r="AV7" s="693"/>
      <c r="AW7" s="718"/>
      <c r="AX7" s="695"/>
      <c r="AY7" s="699">
        <f>3-COUNTIF(BB7:BB9,"")-COUNTIF(BD7:BD9,"休")</f>
        <v>1</v>
      </c>
      <c r="AZ7" s="699">
        <f t="shared" si="4"/>
        <v>1</v>
      </c>
      <c r="BA7" s="556" t="str">
        <f>IFERROR(VLOOKUP($A7&amp;AV$2,纏め表!$D:$Q,4,FALSE),"")</f>
        <v/>
      </c>
      <c r="BB7" s="557" t="str">
        <f>IFERROR(VLOOKUP($A7&amp;AV$2,纏め表!$D:$Q,13,FALSE),"")</f>
        <v/>
      </c>
      <c r="BC7" s="557" t="str">
        <f>IFERROR(VLOOKUP($A7&amp;AV$2,纏め表!$D:$Q,14,FALSE),"")</f>
        <v/>
      </c>
      <c r="BD7" s="553" t="str">
        <f>IFERROR(IF(VLOOKUP($A7&amp;AV$2,纏め表!$D:$Q,2,FALSE)=0,"",VLOOKUP($A7&amp;AV$2,纏め表!$D:$Q,2,FALSE)),"")</f>
        <v/>
      </c>
      <c r="BE7" s="693"/>
      <c r="BF7" s="718"/>
      <c r="BG7" s="695">
        <v>1</v>
      </c>
      <c r="BH7" s="699">
        <f>3-COUNTIF(BK7:BK9,"")-COUNTIF(BM7:BM9,"休")</f>
        <v>1</v>
      </c>
      <c r="BI7" s="699">
        <f t="shared" ref="BI7" si="14">BH7-BG7</f>
        <v>0</v>
      </c>
      <c r="BJ7" s="556" t="str">
        <f>IFERROR(VLOOKUP($A7&amp;BE$2,纏め表!$D:$Q,4,FALSE),"")</f>
        <v/>
      </c>
      <c r="BK7" s="557" t="str">
        <f>IFERROR(VLOOKUP($A7&amp;BE$2,纏め表!$D:$Q,13,FALSE),"")</f>
        <v/>
      </c>
      <c r="BL7" s="557" t="str">
        <f>IFERROR(VLOOKUP($A7&amp;BE$2,纏め表!$D:$Q,14,FALSE),"")</f>
        <v/>
      </c>
      <c r="BM7" s="553" t="str">
        <f>IFERROR(IF(VLOOKUP($A7&amp;BE$2,纏め表!$D:$Q,2,FALSE)=0,"",VLOOKUP($A7&amp;BE$2,纏め表!$D:$Q,2,FALSE)),"")</f>
        <v/>
      </c>
      <c r="BN7" s="693"/>
      <c r="BO7" s="718"/>
      <c r="BP7" s="695">
        <v>1</v>
      </c>
      <c r="BQ7" s="699">
        <f>3-COUNTIF(BT7:BT9,"")-COUNTIF(BV7:BV9,"休")</f>
        <v>2</v>
      </c>
      <c r="BR7" s="699">
        <f t="shared" ref="BR7" si="15">BQ7-BP7</f>
        <v>1</v>
      </c>
      <c r="BS7" s="556" t="str">
        <f>IFERROR(VLOOKUP($A7&amp;BN$2,纏め表!$D:$Q,4,FALSE),"")</f>
        <v/>
      </c>
      <c r="BT7" s="557" t="str">
        <f>IFERROR(VLOOKUP($A7&amp;BN$2,纏め表!$D:$Q,13,FALSE),"")</f>
        <v/>
      </c>
      <c r="BU7" s="557" t="str">
        <f>IFERROR(VLOOKUP($A7&amp;BN$2,纏め表!$D:$Q,14,FALSE),"")</f>
        <v/>
      </c>
      <c r="BV7" s="553" t="str">
        <f>IFERROR(IF(VLOOKUP($A7&amp;BN$2,纏め表!$D:$Q,2,FALSE)=0,"",VLOOKUP($A7&amp;BN$2,纏め表!$D:$Q,2,FALSE)),"")</f>
        <v/>
      </c>
      <c r="BW7" s="693"/>
      <c r="BX7" s="718"/>
      <c r="BY7" s="695">
        <v>1</v>
      </c>
      <c r="BZ7" s="699">
        <f>3-COUNTIF(CC7:CC9,"")-COUNTIF(CE7:CE9,"休")</f>
        <v>1</v>
      </c>
      <c r="CA7" s="699">
        <f t="shared" ref="CA7" si="16">BZ7-BY7</f>
        <v>0</v>
      </c>
      <c r="CB7" s="556" t="str">
        <f>IFERROR(VLOOKUP($A7&amp;BW$2,纏め表!$D:$Q,4,FALSE),"")</f>
        <v/>
      </c>
      <c r="CC7" s="557" t="str">
        <f>IFERROR(VLOOKUP($A7&amp;BW$2,纏め表!$D:$Q,13,FALSE),"")</f>
        <v/>
      </c>
      <c r="CD7" s="557" t="str">
        <f>IFERROR(VLOOKUP($A7&amp;BW$2,纏め表!$D:$Q,14,FALSE),"")</f>
        <v/>
      </c>
      <c r="CE7" s="553" t="str">
        <f>IFERROR(IF(VLOOKUP($A7&amp;BW$2,纏め表!$D:$Q,2,FALSE)=0,"",VLOOKUP($A7&amp;BW$2,纏め表!$D:$Q,2,FALSE)),"")</f>
        <v/>
      </c>
      <c r="CF7" s="693"/>
      <c r="CG7" s="718"/>
      <c r="CH7" s="695">
        <v>1</v>
      </c>
      <c r="CI7" s="699">
        <f>3-COUNTIF(CL7:CL9,"")-COUNTIF(CN7:CN9,"休")</f>
        <v>1</v>
      </c>
      <c r="CJ7" s="699">
        <f t="shared" ref="CJ7" si="17">CI7-CH7</f>
        <v>0</v>
      </c>
      <c r="CK7" s="556">
        <f>IFERROR(VLOOKUP($A7&amp;CF$2,纏め表!$D:$Q,4,FALSE),"")</f>
        <v>9000268</v>
      </c>
      <c r="CL7" s="557">
        <f>IFERROR(VLOOKUP($A7&amp;CF$2,纏め表!$D:$Q,13,FALSE),"")</f>
        <v>2</v>
      </c>
      <c r="CM7" s="557">
        <f>IFERROR(VLOOKUP($A7&amp;CF$2,纏め表!$D:$Q,14,FALSE),"")</f>
        <v>19</v>
      </c>
      <c r="CN7" s="553" t="str">
        <f>IFERROR(IF(VLOOKUP($A7&amp;CF$2,纏め表!$D:$Q,2,FALSE)=0,"",VLOOKUP($A7&amp;CF$2,纏め表!$D:$Q,2,FALSE)),"")</f>
        <v/>
      </c>
      <c r="CO7" s="693"/>
      <c r="CP7" s="718"/>
      <c r="CQ7" s="695">
        <v>1</v>
      </c>
      <c r="CR7" s="699">
        <f>3-COUNTIF(CU7:CU9,"")-COUNTIF(CW7:CW9,"休")</f>
        <v>0</v>
      </c>
      <c r="CS7" s="699">
        <f t="shared" ref="CS7" si="18">CR7-CQ7</f>
        <v>-1</v>
      </c>
      <c r="CT7" s="556" t="str">
        <f>IFERROR(VLOOKUP($A7&amp;CO$2,纏め表!$D:$Q,4,FALSE),"")</f>
        <v/>
      </c>
      <c r="CU7" s="557" t="str">
        <f>IFERROR(VLOOKUP($A7&amp;CO$2,纏め表!$D:$Q,13,FALSE),"")</f>
        <v/>
      </c>
      <c r="CV7" s="557" t="str">
        <f>IFERROR(VLOOKUP($A7&amp;CO$2,纏め表!$D:$Q,14,FALSE),"")</f>
        <v/>
      </c>
      <c r="CW7" s="553" t="str">
        <f>IFERROR(IF(VLOOKUP($A7&amp;CO$2,纏め表!$D:$Q,2,FALSE)=0,"",VLOOKUP($A7&amp;CO$2,纏め表!$D:$Q,2,FALSE)),"")</f>
        <v/>
      </c>
      <c r="CX7" s="693"/>
      <c r="CY7" s="718"/>
      <c r="CZ7" s="695"/>
      <c r="DA7" s="699">
        <f>3-COUNTIF(DD7:DD9,"")-COUNTIF(DF7:DF9,"休")</f>
        <v>0</v>
      </c>
      <c r="DB7" s="699">
        <f t="shared" ref="DB7" si="19">DA7-CZ7</f>
        <v>0</v>
      </c>
      <c r="DC7" s="556" t="str">
        <f>IFERROR(VLOOKUP($A7&amp;CX$2,纏め表!$D:$Q,4,FALSE),"")</f>
        <v/>
      </c>
      <c r="DD7" s="557" t="str">
        <f>IFERROR(VLOOKUP($A7&amp;CX$2,纏め表!$D:$Q,13,FALSE),"")</f>
        <v/>
      </c>
      <c r="DE7" s="557" t="str">
        <f>IFERROR(VLOOKUP($A7&amp;CX$2,纏め表!$D:$Q,14,FALSE),"")</f>
        <v/>
      </c>
      <c r="DF7" s="553" t="str">
        <f>IFERROR(IF(VLOOKUP($A7&amp;CX$2,纏め表!$D:$Q,2,FALSE)=0,"",VLOOKUP($A7&amp;CX$2,纏め表!$D:$Q,2,FALSE)),"")</f>
        <v/>
      </c>
      <c r="DG7" s="693"/>
      <c r="DH7" s="718"/>
      <c r="DI7" s="695"/>
      <c r="DJ7" s="699">
        <f>3-COUNTIF(DM7:DM9,"")-COUNTIF(DO7:DO9,"休")</f>
        <v>0</v>
      </c>
      <c r="DK7" s="699">
        <f t="shared" ref="DK7" si="20">DJ7-DI7</f>
        <v>0</v>
      </c>
    </row>
    <row r="8" spans="1:115" s="534" customFormat="1" ht="14.25" customHeight="1">
      <c r="A8" s="558" t="s">
        <v>2762</v>
      </c>
      <c r="B8" s="710"/>
      <c r="C8" s="711"/>
      <c r="D8" s="711"/>
      <c r="E8" s="711"/>
      <c r="F8" s="719"/>
      <c r="G8" s="559">
        <f>IFERROR(VLOOKUP($A8&amp;B$2,纏め表!$D:$Q,4,FALSE),"")</f>
        <v>9000446</v>
      </c>
      <c r="H8" s="552">
        <f>IFERROR(VLOOKUP($A8&amp;B$2,纏め表!$D:$Q,13,FALSE),"")</f>
        <v>6</v>
      </c>
      <c r="I8" s="552">
        <f>IFERROR(VLOOKUP($A8&amp;B$2,纏め表!$D:$Q,14,FALSE),"")</f>
        <v>18</v>
      </c>
      <c r="J8" s="666" t="str">
        <f>IFERROR(IF(VLOOKUP($A8&amp;B$2,纏め表!$D:$Q,2,FALSE)=0,"",VLOOKUP($A8&amp;B$2,纏め表!$D:$Q,2,FALSE)),"")</f>
        <v/>
      </c>
      <c r="K8" s="560" t="s">
        <v>2883</v>
      </c>
      <c r="L8" s="710"/>
      <c r="M8" s="719"/>
      <c r="N8" s="711"/>
      <c r="O8" s="713"/>
      <c r="P8" s="713"/>
      <c r="Q8" s="561">
        <f>IFERROR(VLOOKUP($A8&amp;L$2,纏め表!$D:$Q,4,FALSE),"")</f>
        <v>9000521</v>
      </c>
      <c r="R8" s="552">
        <f>IFERROR(VLOOKUP($A8&amp;L$2,纏め表!$D:$Q,13,FALSE),"")</f>
        <v>5</v>
      </c>
      <c r="S8" s="552">
        <f>IFERROR(VLOOKUP($A8&amp;L$2,纏め表!$D:$Q,14,FALSE),"")</f>
        <v>22</v>
      </c>
      <c r="T8" s="560" t="str">
        <f>IFERROR(IF(VLOOKUP($A8&amp;L$2,纏め表!$D:$Q,2,FALSE)=0,"",VLOOKUP($A8&amp;L$2,纏め表!$D:$Q,2,FALSE)),"")</f>
        <v/>
      </c>
      <c r="U8" s="710"/>
      <c r="V8" s="719"/>
      <c r="W8" s="711"/>
      <c r="X8" s="713"/>
      <c r="Y8" s="719"/>
      <c r="Z8" s="551">
        <f>IFERROR(VLOOKUP($A8&amp;U$2,纏め表!$D:$Q,4,FALSE),"")</f>
        <v>9000476</v>
      </c>
      <c r="AA8" s="552">
        <f>IFERROR(VLOOKUP($A8&amp;U$2,纏め表!$D:$Q,13,FALSE),"")</f>
        <v>6</v>
      </c>
      <c r="AB8" s="552">
        <f>IFERROR(VLOOKUP($A8&amp;U$2,纏め表!$D:$Q,14,FALSE),"")</f>
        <v>20</v>
      </c>
      <c r="AC8" s="560" t="str">
        <f>IFERROR(IF(VLOOKUP($A8&amp;U$2,纏め表!$D:$Q,2,FALSE)=0,"",VLOOKUP($A8&amp;U$2,纏め表!$D:$Q,2,FALSE)),"")</f>
        <v/>
      </c>
      <c r="AD8" s="710"/>
      <c r="AE8" s="719"/>
      <c r="AF8" s="711"/>
      <c r="AG8" s="713"/>
      <c r="AH8" s="713"/>
      <c r="AI8" s="559">
        <f>IFERROR(VLOOKUP($A8&amp;AD$2,纏め表!$D:$Q,4,FALSE),"")</f>
        <v>9000452</v>
      </c>
      <c r="AJ8" s="552">
        <f>IFERROR(VLOOKUP($A8&amp;AD$2,纏め表!$D:$Q,13,FALSE),"")</f>
        <v>4</v>
      </c>
      <c r="AK8" s="552">
        <f>IFERROR(VLOOKUP($A8&amp;AD$2,纏め表!$D:$Q,14,FALSE),"")</f>
        <v>17</v>
      </c>
      <c r="AL8" s="560" t="str">
        <f>IFERROR(IF(VLOOKUP($A8&amp;AD$2,纏め表!$D:$Q,2,FALSE)=0,"",VLOOKUP($A8&amp;AD$2,纏め表!$D:$Q,2,FALSE)),"")</f>
        <v/>
      </c>
      <c r="AM8" s="710"/>
      <c r="AN8" s="719"/>
      <c r="AO8" s="711"/>
      <c r="AP8" s="713"/>
      <c r="AQ8" s="713"/>
      <c r="AR8" s="559">
        <f>IFERROR(VLOOKUP($A8&amp;AM$2,纏め表!$D:$Q,4,FALSE),"")</f>
        <v>9000726</v>
      </c>
      <c r="AS8" s="552">
        <f>IFERROR(VLOOKUP($A8&amp;AM$2,纏め表!$D:$Q,13,FALSE),"")</f>
        <v>4</v>
      </c>
      <c r="AT8" s="552">
        <f>IFERROR(VLOOKUP($A8&amp;AM$2,纏め表!$D:$Q,14,FALSE),"")</f>
        <v>14</v>
      </c>
      <c r="AU8" s="560" t="str">
        <f>IFERROR(IF(VLOOKUP($A8&amp;AM$2,纏め表!$D:$Q,2,FALSE)=0,"",VLOOKUP($A8&amp;AM$2,纏め表!$D:$Q,2,FALSE)),"")</f>
        <v/>
      </c>
      <c r="AV8" s="710"/>
      <c r="AW8" s="719"/>
      <c r="AX8" s="711"/>
      <c r="AY8" s="713"/>
      <c r="AZ8" s="713"/>
      <c r="BA8" s="559">
        <f>IFERROR(VLOOKUP($A8&amp;AV$2,纏め表!$D:$Q,4,FALSE),"")</f>
        <v>9000866</v>
      </c>
      <c r="BB8" s="552">
        <f>IFERROR(VLOOKUP($A8&amp;AV$2,纏め表!$D:$Q,13,FALSE),"")</f>
        <v>2</v>
      </c>
      <c r="BC8" s="552">
        <f>IFERROR(VLOOKUP($A8&amp;AV$2,纏め表!$D:$Q,14,FALSE),"")</f>
        <v>19</v>
      </c>
      <c r="BD8" s="560" t="str">
        <f>IFERROR(IF(VLOOKUP($A8&amp;AV$2,纏め表!$D:$Q,2,FALSE)=0,"",VLOOKUP($A8&amp;AV$2,纏め表!$D:$Q,2,FALSE)),"")</f>
        <v/>
      </c>
      <c r="BE8" s="710"/>
      <c r="BF8" s="719"/>
      <c r="BG8" s="711"/>
      <c r="BH8" s="713"/>
      <c r="BI8" s="713"/>
      <c r="BJ8" s="559">
        <f>IFERROR(VLOOKUP($A8&amp;BE$2,纏め表!$D:$Q,4,FALSE),"")</f>
        <v>9000922</v>
      </c>
      <c r="BK8" s="552">
        <f>IFERROR(VLOOKUP($A8&amp;BE$2,纏め表!$D:$Q,13,FALSE),"")</f>
        <v>2</v>
      </c>
      <c r="BL8" s="552">
        <f>IFERROR(VLOOKUP($A8&amp;BE$2,纏め表!$D:$Q,14,FALSE),"")</f>
        <v>14</v>
      </c>
      <c r="BM8" s="560" t="str">
        <f>IFERROR(IF(VLOOKUP($A8&amp;BE$2,纏め表!$D:$Q,2,FALSE)=0,"",VLOOKUP($A8&amp;BE$2,纏め表!$D:$Q,2,FALSE)),"")</f>
        <v/>
      </c>
      <c r="BN8" s="710"/>
      <c r="BO8" s="719"/>
      <c r="BP8" s="711"/>
      <c r="BQ8" s="713"/>
      <c r="BR8" s="713"/>
      <c r="BS8" s="559">
        <f>IFERROR(VLOOKUP($A8&amp;BN$2,纏め表!$D:$Q,4,FALSE),"")</f>
        <v>9000192</v>
      </c>
      <c r="BT8" s="552">
        <f>IFERROR(VLOOKUP($A8&amp;BN$2,纏め表!$D:$Q,13,FALSE),"")</f>
        <v>3</v>
      </c>
      <c r="BU8" s="552">
        <f>IFERROR(VLOOKUP($A8&amp;BN$2,纏め表!$D:$Q,14,FALSE),"")</f>
        <v>12</v>
      </c>
      <c r="BV8" s="560" t="str">
        <f>IFERROR(IF(VLOOKUP($A8&amp;BN$2,纏め表!$D:$Q,2,FALSE)=0,"",VLOOKUP($A8&amp;BN$2,纏め表!$D:$Q,2,FALSE)),"")</f>
        <v/>
      </c>
      <c r="BW8" s="710"/>
      <c r="BX8" s="719"/>
      <c r="BY8" s="711"/>
      <c r="BZ8" s="713"/>
      <c r="CA8" s="713"/>
      <c r="CB8" s="559">
        <f>IFERROR(VLOOKUP($A8&amp;BW$2,纏め表!$D:$Q,4,FALSE),"")</f>
        <v>9000956</v>
      </c>
      <c r="CC8" s="552">
        <f>IFERROR(VLOOKUP($A8&amp;BW$2,纏め表!$D:$Q,13,FALSE),"")</f>
        <v>2</v>
      </c>
      <c r="CD8" s="552">
        <f>IFERROR(VLOOKUP($A8&amp;BW$2,纏め表!$D:$Q,14,FALSE),"")</f>
        <v>4</v>
      </c>
      <c r="CE8" s="560" t="str">
        <f>IFERROR(IF(VLOOKUP($A8&amp;BW$2,纏め表!$D:$Q,2,FALSE)=0,"",VLOOKUP($A8&amp;BW$2,纏め表!$D:$Q,2,FALSE)),"")</f>
        <v/>
      </c>
      <c r="CF8" s="710"/>
      <c r="CG8" s="719"/>
      <c r="CH8" s="711"/>
      <c r="CI8" s="713"/>
      <c r="CJ8" s="713"/>
      <c r="CK8" s="559" t="str">
        <f>IFERROR(VLOOKUP($A8&amp;CF$2,纏め表!$D:$Q,4,FALSE),"")</f>
        <v/>
      </c>
      <c r="CL8" s="552" t="str">
        <f>IFERROR(VLOOKUP($A8&amp;CF$2,纏め表!$D:$Q,13,FALSE),"")</f>
        <v/>
      </c>
      <c r="CM8" s="552" t="str">
        <f>IFERROR(VLOOKUP($A8&amp;CF$2,纏め表!$D:$Q,14,FALSE),"")</f>
        <v/>
      </c>
      <c r="CN8" s="560" t="str">
        <f>IFERROR(IF(VLOOKUP($A8&amp;CF$2,纏め表!$D:$Q,2,FALSE)=0,"",VLOOKUP($A8&amp;CF$2,纏め表!$D:$Q,2,FALSE)),"")</f>
        <v/>
      </c>
      <c r="CO8" s="710"/>
      <c r="CP8" s="719"/>
      <c r="CQ8" s="711"/>
      <c r="CR8" s="713"/>
      <c r="CS8" s="713"/>
      <c r="CT8" s="559" t="str">
        <f>IFERROR(VLOOKUP($A8&amp;CO$2,纏め表!$D:$Q,4,FALSE),"")</f>
        <v/>
      </c>
      <c r="CU8" s="552" t="str">
        <f>IFERROR(VLOOKUP($A8&amp;CO$2,纏め表!$D:$Q,13,FALSE),"")</f>
        <v/>
      </c>
      <c r="CV8" s="552" t="str">
        <f>IFERROR(VLOOKUP($A8&amp;CO$2,纏め表!$D:$Q,14,FALSE),"")</f>
        <v/>
      </c>
      <c r="CW8" s="560" t="str">
        <f>IFERROR(IF(VLOOKUP($A8&amp;CO$2,纏め表!$D:$Q,2,FALSE)=0,"",VLOOKUP($A8&amp;CO$2,纏め表!$D:$Q,2,FALSE)),"")</f>
        <v/>
      </c>
      <c r="CX8" s="710"/>
      <c r="CY8" s="719"/>
      <c r="CZ8" s="711"/>
      <c r="DA8" s="713"/>
      <c r="DB8" s="713"/>
      <c r="DC8" s="559" t="str">
        <f>IFERROR(VLOOKUP($A8&amp;CX$2,纏め表!$D:$Q,4,FALSE),"")</f>
        <v/>
      </c>
      <c r="DD8" s="552" t="str">
        <f>IFERROR(VLOOKUP($A8&amp;CX$2,纏め表!$D:$Q,13,FALSE),"")</f>
        <v/>
      </c>
      <c r="DE8" s="552" t="str">
        <f>IFERROR(VLOOKUP($A8&amp;CX$2,纏め表!$D:$Q,14,FALSE),"")</f>
        <v/>
      </c>
      <c r="DF8" s="560" t="str">
        <f>IFERROR(IF(VLOOKUP($A8&amp;CX$2,纏め表!$D:$Q,2,FALSE)=0,"",VLOOKUP($A8&amp;CX$2,纏め表!$D:$Q,2,FALSE)),"")</f>
        <v/>
      </c>
      <c r="DG8" s="710"/>
      <c r="DH8" s="719"/>
      <c r="DI8" s="711"/>
      <c r="DJ8" s="713"/>
      <c r="DK8" s="713"/>
    </row>
    <row r="9" spans="1:115" s="534" customFormat="1" ht="14.25" customHeight="1">
      <c r="A9" s="541" t="s">
        <v>2763</v>
      </c>
      <c r="B9" s="705"/>
      <c r="C9" s="706"/>
      <c r="D9" s="706"/>
      <c r="E9" s="706"/>
      <c r="F9" s="719"/>
      <c r="G9" s="562">
        <f>IFERROR(VLOOKUP($A9&amp;B$2,纏め表!$D:$Q,4,FALSE),"")</f>
        <v>9000670</v>
      </c>
      <c r="H9" s="552">
        <f>IFERROR(VLOOKUP($A9&amp;B$2,纏め表!$D:$Q,13,FALSE),"")</f>
        <v>4</v>
      </c>
      <c r="I9" s="552">
        <f>IFERROR(VLOOKUP($A9&amp;B$2,纏め表!$D:$Q,14,FALSE),"")</f>
        <v>15</v>
      </c>
      <c r="J9" s="666" t="str">
        <f>IFERROR(IF(VLOOKUP($A9&amp;B$2,纏め表!$D:$Q,2,FALSE)=0,"",VLOOKUP($A9&amp;B$2,纏め表!$D:$Q,2,FALSE)),"")</f>
        <v/>
      </c>
      <c r="K9" s="560" t="s">
        <v>2890</v>
      </c>
      <c r="L9" s="710"/>
      <c r="M9" s="719"/>
      <c r="N9" s="711"/>
      <c r="O9" s="713"/>
      <c r="P9" s="713"/>
      <c r="Q9" s="534" t="str">
        <f>IFERROR(VLOOKUP($A9&amp;L$2,纏め表!$D:$Q,4,FALSE),"")</f>
        <v/>
      </c>
      <c r="R9" s="534" t="str">
        <f>IFERROR(VLOOKUP($A9&amp;L$2,纏め表!$D:$Q,13,FALSE),"")</f>
        <v/>
      </c>
      <c r="S9" s="534" t="str">
        <f>IFERROR(VLOOKUP($A9&amp;L$2,纏め表!$D:$Q,14,FALSE),"")</f>
        <v/>
      </c>
      <c r="T9" s="563" t="str">
        <f>IFERROR(IF(VLOOKUP($A9&amp;L$2,纏め表!$D:$Q,2,FALSE)=0,"",VLOOKUP($A9&amp;L$2,纏め表!$D:$Q,2,FALSE)),"")</f>
        <v/>
      </c>
      <c r="U9" s="710"/>
      <c r="V9" s="719"/>
      <c r="W9" s="711"/>
      <c r="X9" s="713"/>
      <c r="Y9" s="719"/>
      <c r="Z9" s="559" t="str">
        <f>IFERROR(VLOOKUP($A9&amp;U$2,纏め表!$D:$Q,4,FALSE),"")</f>
        <v/>
      </c>
      <c r="AA9" s="552" t="str">
        <f>IFERROR(VLOOKUP($A9&amp;U$2,纏め表!$D:$Q,13,FALSE),"")</f>
        <v/>
      </c>
      <c r="AB9" s="552" t="str">
        <f>IFERROR(VLOOKUP($A9&amp;U$2,纏め表!$D:$Q,14,FALSE),"")</f>
        <v/>
      </c>
      <c r="AC9" s="560" t="str">
        <f>IFERROR(IF(VLOOKUP($A9&amp;U$2,纏め表!$D:$Q,2,FALSE)=0,"",VLOOKUP($A9&amp;U$2,纏め表!$D:$Q,2,FALSE)),"")</f>
        <v/>
      </c>
      <c r="AD9" s="710"/>
      <c r="AE9" s="719"/>
      <c r="AF9" s="711"/>
      <c r="AG9" s="713"/>
      <c r="AH9" s="713"/>
      <c r="AI9" s="559" t="str">
        <f>IFERROR(VLOOKUP($A9&amp;AD$2,纏め表!$D:$Q,4,FALSE),"")</f>
        <v/>
      </c>
      <c r="AJ9" s="552" t="str">
        <f>IFERROR(VLOOKUP($A9&amp;AD$2,纏め表!$D:$Q,13,FALSE),"")</f>
        <v/>
      </c>
      <c r="AK9" s="552" t="str">
        <f>IFERROR(VLOOKUP($A9&amp;AD$2,纏め表!$D:$Q,14,FALSE),"")</f>
        <v/>
      </c>
      <c r="AL9" s="560" t="str">
        <f>IFERROR(IF(VLOOKUP($A9&amp;AD$2,纏め表!$D:$Q,2,FALSE)=0,"",VLOOKUP($A9&amp;AD$2,纏め表!$D:$Q,2,FALSE)),"")</f>
        <v/>
      </c>
      <c r="AM9" s="710"/>
      <c r="AN9" s="719"/>
      <c r="AO9" s="711"/>
      <c r="AP9" s="713"/>
      <c r="AQ9" s="713"/>
      <c r="AR9" s="559" t="str">
        <f>IFERROR(VLOOKUP($A9&amp;AM$2,纏め表!$D:$Q,4,FALSE),"")</f>
        <v/>
      </c>
      <c r="AS9" s="552" t="str">
        <f>IFERROR(VLOOKUP($A9&amp;AM$2,纏め表!$D:$Q,13,FALSE),"")</f>
        <v/>
      </c>
      <c r="AT9" s="552" t="str">
        <f>IFERROR(VLOOKUP($A9&amp;AM$2,纏め表!$D:$Q,14,FALSE),"")</f>
        <v/>
      </c>
      <c r="AU9" s="560" t="str">
        <f>IFERROR(IF(VLOOKUP($A9&amp;AM$2,纏め表!$D:$Q,2,FALSE)=0,"",VLOOKUP($A9&amp;AM$2,纏め表!$D:$Q,2,FALSE)),"")</f>
        <v/>
      </c>
      <c r="AV9" s="710"/>
      <c r="AW9" s="719"/>
      <c r="AX9" s="711"/>
      <c r="AY9" s="713"/>
      <c r="AZ9" s="713"/>
      <c r="BA9" s="559" t="str">
        <f>IFERROR(VLOOKUP($A9&amp;AV$2,纏め表!$D:$Q,4,FALSE),"")</f>
        <v/>
      </c>
      <c r="BB9" s="552" t="str">
        <f>IFERROR(VLOOKUP($A9&amp;AV$2,纏め表!$D:$Q,13,FALSE),"")</f>
        <v/>
      </c>
      <c r="BC9" s="552" t="str">
        <f>IFERROR(VLOOKUP($A9&amp;AV$2,纏め表!$D:$Q,14,FALSE),"")</f>
        <v/>
      </c>
      <c r="BD9" s="560" t="str">
        <f>IFERROR(IF(VLOOKUP($A9&amp;AV$2,纏め表!$D:$Q,2,FALSE)=0,"",VLOOKUP($A9&amp;AV$2,纏め表!$D:$Q,2,FALSE)),"")</f>
        <v/>
      </c>
      <c r="BE9" s="710"/>
      <c r="BF9" s="719"/>
      <c r="BG9" s="711"/>
      <c r="BH9" s="713"/>
      <c r="BI9" s="713"/>
      <c r="BJ9" s="559" t="str">
        <f>IFERROR(VLOOKUP($A9&amp;BE$2,纏め表!$D:$Q,4,FALSE),"")</f>
        <v/>
      </c>
      <c r="BK9" s="552" t="str">
        <f>IFERROR(VLOOKUP($A9&amp;BE$2,纏め表!$D:$Q,13,FALSE),"")</f>
        <v/>
      </c>
      <c r="BL9" s="552" t="str">
        <f>IFERROR(VLOOKUP($A9&amp;BE$2,纏め表!$D:$Q,14,FALSE),"")</f>
        <v/>
      </c>
      <c r="BM9" s="560" t="str">
        <f>IFERROR(IF(VLOOKUP($A9&amp;BE$2,纏め表!$D:$Q,2,FALSE)=0,"",VLOOKUP($A9&amp;BE$2,纏め表!$D:$Q,2,FALSE)),"")</f>
        <v/>
      </c>
      <c r="BN9" s="710"/>
      <c r="BO9" s="719"/>
      <c r="BP9" s="711"/>
      <c r="BQ9" s="713"/>
      <c r="BR9" s="713"/>
      <c r="BS9" s="559">
        <f>IFERROR(VLOOKUP($A9&amp;BN$2,纏め表!$D:$Q,4,FALSE),"")</f>
        <v>9000889</v>
      </c>
      <c r="BT9" s="552">
        <f>IFERROR(VLOOKUP($A9&amp;BN$2,纏め表!$D:$Q,13,FALSE),"")</f>
        <v>2</v>
      </c>
      <c r="BU9" s="552">
        <f>IFERROR(VLOOKUP($A9&amp;BN$2,纏め表!$D:$Q,14,FALSE),"")</f>
        <v>4</v>
      </c>
      <c r="BV9" s="560" t="str">
        <f>IFERROR(IF(VLOOKUP($A9&amp;BN$2,纏め表!$D:$Q,2,FALSE)=0,"",VLOOKUP($A9&amp;BN$2,纏め表!$D:$Q,2,FALSE)),"")</f>
        <v/>
      </c>
      <c r="BW9" s="710"/>
      <c r="BX9" s="719"/>
      <c r="BY9" s="711"/>
      <c r="BZ9" s="713"/>
      <c r="CA9" s="713"/>
      <c r="CB9" s="559" t="str">
        <f>IFERROR(VLOOKUP($A9&amp;BW$2,纏め表!$D:$Q,4,FALSE),"")</f>
        <v/>
      </c>
      <c r="CC9" s="552" t="str">
        <f>IFERROR(VLOOKUP($A9&amp;BW$2,纏め表!$D:$Q,13,FALSE),"")</f>
        <v/>
      </c>
      <c r="CD9" s="552" t="str">
        <f>IFERROR(VLOOKUP($A9&amp;BW$2,纏め表!$D:$Q,14,FALSE),"")</f>
        <v/>
      </c>
      <c r="CE9" s="560" t="str">
        <f>IFERROR(IF(VLOOKUP($A9&amp;BW$2,纏め表!$D:$Q,2,FALSE)=0,"",VLOOKUP($A9&amp;BW$2,纏め表!$D:$Q,2,FALSE)),"")</f>
        <v/>
      </c>
      <c r="CF9" s="710"/>
      <c r="CG9" s="719"/>
      <c r="CH9" s="711"/>
      <c r="CI9" s="713"/>
      <c r="CJ9" s="713"/>
      <c r="CK9" s="559" t="str">
        <f>IFERROR(VLOOKUP($A9&amp;CF$2,纏め表!$D:$Q,4,FALSE),"")</f>
        <v/>
      </c>
      <c r="CL9" s="552" t="str">
        <f>IFERROR(VLOOKUP($A9&amp;CF$2,纏め表!$D:$Q,13,FALSE),"")</f>
        <v/>
      </c>
      <c r="CM9" s="552" t="str">
        <f>IFERROR(VLOOKUP($A9&amp;CF$2,纏め表!$D:$Q,14,FALSE),"")</f>
        <v/>
      </c>
      <c r="CN9" s="560" t="str">
        <f>IFERROR(IF(VLOOKUP($A9&amp;CF$2,纏め表!$D:$Q,2,FALSE)=0,"",VLOOKUP($A9&amp;CF$2,纏め表!$D:$Q,2,FALSE)),"")</f>
        <v/>
      </c>
      <c r="CO9" s="710"/>
      <c r="CP9" s="719"/>
      <c r="CQ9" s="711"/>
      <c r="CR9" s="713"/>
      <c r="CS9" s="713"/>
      <c r="CT9" s="559" t="str">
        <f>IFERROR(VLOOKUP($A9&amp;CO$2,纏め表!$D:$Q,4,FALSE),"")</f>
        <v/>
      </c>
      <c r="CU9" s="552" t="str">
        <f>IFERROR(VLOOKUP($A9&amp;CO$2,纏め表!$D:$Q,13,FALSE),"")</f>
        <v/>
      </c>
      <c r="CV9" s="552" t="str">
        <f>IFERROR(VLOOKUP($A9&amp;CO$2,纏め表!$D:$Q,14,FALSE),"")</f>
        <v/>
      </c>
      <c r="CW9" s="560" t="str">
        <f>IFERROR(IF(VLOOKUP($A9&amp;CO$2,纏め表!$D:$Q,2,FALSE)=0,"",VLOOKUP($A9&amp;CO$2,纏め表!$D:$Q,2,FALSE)),"")</f>
        <v/>
      </c>
      <c r="CX9" s="710"/>
      <c r="CY9" s="719"/>
      <c r="CZ9" s="711"/>
      <c r="DA9" s="713"/>
      <c r="DB9" s="713"/>
      <c r="DC9" s="559" t="str">
        <f>IFERROR(VLOOKUP($A9&amp;CX$2,纏め表!$D:$Q,4,FALSE),"")</f>
        <v/>
      </c>
      <c r="DD9" s="552" t="str">
        <f>IFERROR(VLOOKUP($A9&amp;CX$2,纏め表!$D:$Q,13,FALSE),"")</f>
        <v/>
      </c>
      <c r="DE9" s="552" t="str">
        <f>IFERROR(VLOOKUP($A9&amp;CX$2,纏め表!$D:$Q,14,FALSE),"")</f>
        <v/>
      </c>
      <c r="DF9" s="560" t="str">
        <f>IFERROR(IF(VLOOKUP($A9&amp;CX$2,纏め表!$D:$Q,2,FALSE)=0,"",VLOOKUP($A9&amp;CX$2,纏め表!$D:$Q,2,FALSE)),"")</f>
        <v/>
      </c>
      <c r="DG9" s="710"/>
      <c r="DH9" s="719"/>
      <c r="DI9" s="711"/>
      <c r="DJ9" s="713"/>
      <c r="DK9" s="713"/>
    </row>
    <row r="10" spans="1:115" s="575" customFormat="1">
      <c r="A10" s="550" t="s">
        <v>2846</v>
      </c>
      <c r="B10" s="564"/>
      <c r="C10" s="565"/>
      <c r="D10" s="566"/>
      <c r="E10" s="566"/>
      <c r="F10" s="720"/>
      <c r="G10" s="567"/>
      <c r="H10" s="568"/>
      <c r="I10" s="568"/>
      <c r="J10" s="667"/>
      <c r="K10" s="569"/>
      <c r="L10" s="570"/>
      <c r="M10" s="571"/>
      <c r="N10" s="566"/>
      <c r="O10" s="565"/>
      <c r="P10" s="572"/>
      <c r="Q10" s="573"/>
      <c r="R10" s="568"/>
      <c r="S10" s="568"/>
      <c r="T10" s="569"/>
      <c r="U10" s="564"/>
      <c r="V10" s="566"/>
      <c r="W10" s="574"/>
      <c r="X10" s="565"/>
      <c r="Y10" s="720"/>
      <c r="Z10" s="573"/>
      <c r="AA10" s="568"/>
      <c r="AB10" s="568"/>
      <c r="AC10" s="569"/>
      <c r="AD10" s="570"/>
      <c r="AE10" s="571"/>
      <c r="AF10" s="566"/>
      <c r="AG10" s="565"/>
      <c r="AH10" s="572"/>
      <c r="AI10" s="567"/>
      <c r="AJ10" s="568"/>
      <c r="AK10" s="568"/>
      <c r="AL10" s="569"/>
      <c r="AM10" s="570">
        <v>4</v>
      </c>
      <c r="AN10" s="571"/>
      <c r="AO10" s="566">
        <v>1</v>
      </c>
      <c r="AP10" s="565"/>
      <c r="AQ10" s="572"/>
      <c r="AR10" s="567"/>
      <c r="AS10" s="568"/>
      <c r="AT10" s="568"/>
      <c r="AU10" s="569"/>
      <c r="AV10" s="570"/>
      <c r="AW10" s="571"/>
      <c r="AX10" s="566"/>
      <c r="AY10" s="565"/>
      <c r="AZ10" s="572"/>
      <c r="BA10" s="567"/>
      <c r="BB10" s="568"/>
      <c r="BC10" s="568"/>
      <c r="BD10" s="569"/>
      <c r="BE10" s="570"/>
      <c r="BF10" s="571"/>
      <c r="BG10" s="566"/>
      <c r="BH10" s="565"/>
      <c r="BI10" s="572"/>
      <c r="BJ10" s="567"/>
      <c r="BK10" s="568"/>
      <c r="BL10" s="568"/>
      <c r="BM10" s="569"/>
      <c r="BN10" s="570"/>
      <c r="BO10" s="571"/>
      <c r="BP10" s="566"/>
      <c r="BQ10" s="565"/>
      <c r="BR10" s="572"/>
      <c r="BS10" s="567"/>
      <c r="BT10" s="568"/>
      <c r="BU10" s="568"/>
      <c r="BV10" s="569"/>
      <c r="BW10" s="570"/>
      <c r="BX10" s="571"/>
      <c r="BY10" s="566"/>
      <c r="BZ10" s="565"/>
      <c r="CA10" s="572"/>
      <c r="CB10" s="567"/>
      <c r="CC10" s="568"/>
      <c r="CD10" s="568"/>
      <c r="CE10" s="569"/>
      <c r="CF10" s="570"/>
      <c r="CG10" s="571"/>
      <c r="CH10" s="566"/>
      <c r="CI10" s="565"/>
      <c r="CJ10" s="572"/>
      <c r="CK10" s="567"/>
      <c r="CL10" s="568"/>
      <c r="CM10" s="568"/>
      <c r="CN10" s="569"/>
      <c r="CO10" s="570"/>
      <c r="CP10" s="571"/>
      <c r="CQ10" s="566"/>
      <c r="CR10" s="565"/>
      <c r="CS10" s="572"/>
      <c r="CT10" s="567"/>
      <c r="CU10" s="568"/>
      <c r="CV10" s="568"/>
      <c r="CW10" s="569"/>
      <c r="CX10" s="570"/>
      <c r="CY10" s="571"/>
      <c r="CZ10" s="566"/>
      <c r="DA10" s="565"/>
      <c r="DB10" s="572"/>
      <c r="DC10" s="567"/>
      <c r="DD10" s="568"/>
      <c r="DE10" s="568"/>
      <c r="DF10" s="569"/>
      <c r="DG10" s="570"/>
      <c r="DH10" s="571"/>
      <c r="DI10" s="566"/>
      <c r="DJ10" s="565"/>
      <c r="DK10" s="572"/>
    </row>
    <row r="11" spans="1:115" s="534" customFormat="1" ht="14.25" customHeight="1">
      <c r="A11" s="550" t="s">
        <v>2288</v>
      </c>
      <c r="B11" s="741">
        <f>B54+B53+B10</f>
        <v>95</v>
      </c>
      <c r="C11" s="695">
        <f>C54+C53+C10</f>
        <v>90</v>
      </c>
      <c r="D11" s="735">
        <v>3</v>
      </c>
      <c r="E11" s="695">
        <f>7-COUNTIF(H11:H17,"")-COUNTIF(J11:J17,"休")</f>
        <v>3</v>
      </c>
      <c r="F11" s="699">
        <f t="shared" ref="F11:F55" si="21">E11-D11</f>
        <v>0</v>
      </c>
      <c r="G11" s="576">
        <f>IFERROR(VLOOKUP($A11&amp;B$2,纏め表!$D:$Q,4,FALSE),"")</f>
        <v>9000026</v>
      </c>
      <c r="H11" s="557">
        <f>IFERROR(VLOOKUP($A11&amp;B$2,纏め表!$D:$Q,13,FALSE),"")</f>
        <v>5</v>
      </c>
      <c r="I11" s="557">
        <f>IFERROR(VLOOKUP($A11&amp;B$2,纏め表!$D:$Q,14,FALSE),"")</f>
        <v>19</v>
      </c>
      <c r="J11" s="666" t="str">
        <f>IFERROR(IF(VLOOKUP($A11&amp;B$2,纏め表!$D:$Q,2,FALSE)=0,"",VLOOKUP($A11&amp;B$2,纏め表!$D:$Q,2,FALSE)),"")</f>
        <v/>
      </c>
      <c r="K11" s="560"/>
      <c r="L11" s="741">
        <f>L54+L53+L10</f>
        <v>90</v>
      </c>
      <c r="M11" s="695">
        <f>M54+M53+M10</f>
        <v>94</v>
      </c>
      <c r="N11" s="735">
        <v>3</v>
      </c>
      <c r="O11" s="699">
        <f>7-COUNTIF(R11:R17,"")-COUNTIF(T11:T17,"休")</f>
        <v>5</v>
      </c>
      <c r="P11" s="699">
        <f>O11-N11</f>
        <v>2</v>
      </c>
      <c r="Q11" s="576">
        <f>IFERROR(VLOOKUP($A11&amp;L$2,纏め表!$D:$Q,4,FALSE),"")</f>
        <v>9000091</v>
      </c>
      <c r="R11" s="557">
        <f>IFERROR(VLOOKUP($A11&amp;L$2,纏め表!$D:$Q,13,FALSE),"")</f>
        <v>4</v>
      </c>
      <c r="S11" s="557">
        <f>IFERROR(VLOOKUP($A11&amp;L$2,纏め表!$D:$Q,14,FALSE),"")</f>
        <v>12</v>
      </c>
      <c r="T11" s="553" t="str">
        <f>IFERROR(IF(VLOOKUP($A11&amp;L$2,纏め表!$D:$Q,2,FALSE)=0,"",VLOOKUP($A11&amp;L$2,纏め表!$D:$Q,2,FALSE)),"")</f>
        <v/>
      </c>
      <c r="U11" s="741">
        <f>U54+U53+U10</f>
        <v>60</v>
      </c>
      <c r="V11" s="695">
        <f>V54+V53+V10</f>
        <v>64</v>
      </c>
      <c r="W11" s="735">
        <v>4</v>
      </c>
      <c r="X11" s="699">
        <f>7-COUNTIF(AA11:AA17,"")-COUNTIF(AC11:AC17,"休")</f>
        <v>3</v>
      </c>
      <c r="Y11" s="699">
        <f t="shared" ref="Y11" si="22">X11-W11</f>
        <v>-1</v>
      </c>
      <c r="Z11" s="576">
        <f>IFERROR(VLOOKUP($A11&amp;U$2,纏め表!$D:$Q,4,FALSE),"")</f>
        <v>9000371</v>
      </c>
      <c r="AA11" s="557">
        <f>IFERROR(VLOOKUP($A11&amp;U$2,纏め表!$D:$Q,13,FALSE),"")</f>
        <v>7</v>
      </c>
      <c r="AB11" s="557">
        <f>IFERROR(VLOOKUP($A11&amp;U$2,纏め表!$D:$Q,14,FALSE),"")</f>
        <v>18</v>
      </c>
      <c r="AC11" s="553" t="str">
        <f>IFERROR(IF(VLOOKUP($A11&amp;U$2,纏め表!$D:$Q,2,FALSE)=0,"",VLOOKUP($A11&amp;U$2,纏め表!$D:$Q,2,FALSE)),"")</f>
        <v/>
      </c>
      <c r="AD11" s="741">
        <f>AD54+AD53+AD10</f>
        <v>131</v>
      </c>
      <c r="AE11" s="695">
        <f>AE54+AE53+AE10</f>
        <v>117</v>
      </c>
      <c r="AF11" s="735">
        <v>4</v>
      </c>
      <c r="AG11" s="699">
        <f>7-COUNTIF(AJ11:AJ17,"")-COUNTIF(AL11:AL17,"休")</f>
        <v>3</v>
      </c>
      <c r="AH11" s="699">
        <f t="shared" ref="AH11" si="23">AG11-AF11</f>
        <v>-1</v>
      </c>
      <c r="AI11" s="576">
        <f>IFERROR(VLOOKUP($A11&amp;AD$2,纏め表!$D:$Q,4,FALSE),"")</f>
        <v>9000450</v>
      </c>
      <c r="AJ11" s="557">
        <f>IFERROR(VLOOKUP($A11&amp;AD$2,纏め表!$D:$Q,13,FALSE),"")</f>
        <v>4</v>
      </c>
      <c r="AK11" s="557">
        <f>IFERROR(VLOOKUP($A11&amp;AD$2,纏め表!$D:$Q,14,FALSE),"")</f>
        <v>13</v>
      </c>
      <c r="AL11" s="553" t="str">
        <f>IFERROR(IF(VLOOKUP($A11&amp;AD$2,纏め表!$D:$Q,2,FALSE)=0,"",VLOOKUP($A11&amp;AD$2,纏め表!$D:$Q,2,FALSE)),"")</f>
        <v/>
      </c>
      <c r="AM11" s="741">
        <f>AM54+AM53+AM10</f>
        <v>129</v>
      </c>
      <c r="AN11" s="695">
        <f>AN54+AN53+AN10</f>
        <v>124</v>
      </c>
      <c r="AO11" s="735">
        <v>4</v>
      </c>
      <c r="AP11" s="699">
        <f>7-COUNTIF(AS11:AS17,"")-COUNTIF(AU11:AU17,"休")</f>
        <v>4</v>
      </c>
      <c r="AQ11" s="699">
        <f t="shared" ref="AQ11" si="24">AP11-AO11</f>
        <v>0</v>
      </c>
      <c r="AR11" s="576">
        <f>IFERROR(VLOOKUP($A11&amp;AM$2,纏め表!$D:$Q,4,FALSE),"")</f>
        <v>9000126</v>
      </c>
      <c r="AS11" s="557">
        <f>IFERROR(VLOOKUP($A11&amp;AM$2,纏め表!$D:$Q,13,FALSE),"")</f>
        <v>5</v>
      </c>
      <c r="AT11" s="557">
        <f>IFERROR(VLOOKUP($A11&amp;AM$2,纏め表!$D:$Q,14,FALSE),"")</f>
        <v>15</v>
      </c>
      <c r="AU11" s="553" t="str">
        <f>IFERROR(IF(VLOOKUP($A11&amp;AM$2,纏め表!$D:$Q,2,FALSE)=0,"",VLOOKUP($A11&amp;AM$2,纏め表!$D:$Q,2,FALSE)),"")</f>
        <v/>
      </c>
      <c r="AV11" s="741">
        <f>AV54+AV53+AV10</f>
        <v>68</v>
      </c>
      <c r="AW11" s="695">
        <f>AW54+AW53+AW10</f>
        <v>0</v>
      </c>
      <c r="AX11" s="735"/>
      <c r="AY11" s="699">
        <f>7-COUNTIF(BB11:BB17,"")-COUNTIF(BD11:BD17,"休")</f>
        <v>4</v>
      </c>
      <c r="AZ11" s="699">
        <f t="shared" ref="AZ11" si="25">AY11-AX11</f>
        <v>4</v>
      </c>
      <c r="BA11" s="576">
        <f>IFERROR(VLOOKUP($A11&amp;AV$2,纏め表!$D:$Q,4,FALSE),"")</f>
        <v>9000528</v>
      </c>
      <c r="BB11" s="557">
        <f>IFERROR(VLOOKUP($A11&amp;AV$2,纏め表!$D:$Q,13,FALSE),"")</f>
        <v>5</v>
      </c>
      <c r="BC11" s="557">
        <f>IFERROR(VLOOKUP($A11&amp;AV$2,纏め表!$D:$Q,14,FALSE),"")</f>
        <v>6</v>
      </c>
      <c r="BD11" s="553" t="str">
        <f>IFERROR(IF(VLOOKUP($A11&amp;AV$2,纏め表!$D:$Q,2,FALSE)=0,"",VLOOKUP($A11&amp;AV$2,纏め表!$D:$Q,2,FALSE)),"")</f>
        <v/>
      </c>
      <c r="BE11" s="741">
        <f>BE54+BE53+BE10</f>
        <v>105</v>
      </c>
      <c r="BF11" s="695">
        <f>BF54+BF53+BF10</f>
        <v>99</v>
      </c>
      <c r="BG11" s="735">
        <v>2</v>
      </c>
      <c r="BH11" s="699">
        <f>7-COUNTIF(BK11:BK17,"")-COUNTIF(BM11:BM17,"休")</f>
        <v>4</v>
      </c>
      <c r="BI11" s="699">
        <f t="shared" ref="BI11" si="26">BH11-BG11</f>
        <v>2</v>
      </c>
      <c r="BJ11" s="576" t="str">
        <f>IFERROR(VLOOKUP($A11&amp;BE$2,纏め表!$D:$Q,4,FALSE),"")</f>
        <v/>
      </c>
      <c r="BK11" s="557" t="str">
        <f>IFERROR(VLOOKUP($A11&amp;BE$2,纏め表!$D:$Q,13,FALSE),"")</f>
        <v/>
      </c>
      <c r="BL11" s="557" t="str">
        <f>IFERROR(VLOOKUP($A11&amp;BE$2,纏め表!$D:$Q,14,FALSE),"")</f>
        <v/>
      </c>
      <c r="BM11" s="553" t="str">
        <f>IFERROR(IF(VLOOKUP($A11&amp;BE$2,纏め表!$D:$Q,2,FALSE)=0,"",VLOOKUP($A11&amp;BE$2,纏め表!$D:$Q,2,FALSE)),"")</f>
        <v/>
      </c>
      <c r="BN11" s="741">
        <f>BN54+BN53+BN10</f>
        <v>126</v>
      </c>
      <c r="BO11" s="695">
        <f>BO54+BO53+BO10</f>
        <v>126</v>
      </c>
      <c r="BP11" s="735">
        <v>4</v>
      </c>
      <c r="BQ11" s="699">
        <f>7-COUNTIF(BT11:BT17,"")-COUNTIF(BV11:BV17,"休")</f>
        <v>5</v>
      </c>
      <c r="BR11" s="699">
        <f t="shared" ref="BR11" si="27">BQ11-BP11</f>
        <v>1</v>
      </c>
      <c r="BS11" s="576">
        <f>IFERROR(VLOOKUP($A11&amp;BN$2,纏め表!$D:$Q,4,FALSE),"")</f>
        <v>9000194</v>
      </c>
      <c r="BT11" s="557">
        <f>IFERROR(VLOOKUP($A11&amp;BN$2,纏め表!$D:$Q,13,FALSE),"")</f>
        <v>3</v>
      </c>
      <c r="BU11" s="557">
        <f>IFERROR(VLOOKUP($A11&amp;BN$2,纏め表!$D:$Q,14,FALSE),"")</f>
        <v>10</v>
      </c>
      <c r="BV11" s="553" t="str">
        <f>IFERROR(IF(VLOOKUP($A11&amp;BN$2,纏め表!$D:$Q,2,FALSE)=0,"",VLOOKUP($A11&amp;BN$2,纏め表!$D:$Q,2,FALSE)),"")</f>
        <v/>
      </c>
      <c r="BW11" s="741">
        <f>BW54+BW53+BW10</f>
        <v>110</v>
      </c>
      <c r="BX11" s="695">
        <f>BX54+BX53+BX10</f>
        <v>109</v>
      </c>
      <c r="BY11" s="735">
        <v>4</v>
      </c>
      <c r="BZ11" s="699">
        <f>7-COUNTIF(CC11:CC17,"")-COUNTIF(CE11:CE17,"休")</f>
        <v>5</v>
      </c>
      <c r="CA11" s="699">
        <f t="shared" ref="CA11" si="28">BZ11-BY11</f>
        <v>1</v>
      </c>
      <c r="CB11" s="576">
        <f>IFERROR(VLOOKUP($A11&amp;BW$2,纏め表!$D:$Q,4,FALSE),"")</f>
        <v>9000708</v>
      </c>
      <c r="CC11" s="557">
        <f>IFERROR(VLOOKUP($A11&amp;BW$2,纏め表!$D:$Q,13,FALSE),"")</f>
        <v>4</v>
      </c>
      <c r="CD11" s="557">
        <f>IFERROR(VLOOKUP($A11&amp;BW$2,纏め表!$D:$Q,14,FALSE),"")</f>
        <v>22</v>
      </c>
      <c r="CE11" s="553" t="str">
        <f>IFERROR(IF(VLOOKUP($A11&amp;BW$2,纏め表!$D:$Q,2,FALSE)=0,"",VLOOKUP($A11&amp;BW$2,纏め表!$D:$Q,2,FALSE)),"")</f>
        <v/>
      </c>
      <c r="CF11" s="741">
        <f>CF54+CF53+CF10</f>
        <v>200</v>
      </c>
      <c r="CG11" s="695">
        <f>CG54+CG53+CG10</f>
        <v>167</v>
      </c>
      <c r="CH11" s="735">
        <v>4</v>
      </c>
      <c r="CI11" s="699">
        <f>7-COUNTIF(CL11:CL17,"")-COUNTIF(CN11:CN17,"休")</f>
        <v>7</v>
      </c>
      <c r="CJ11" s="699">
        <f t="shared" ref="CJ11" si="29">CI11-CH11</f>
        <v>3</v>
      </c>
      <c r="CK11" s="576">
        <f>IFERROR(VLOOKUP($A11&amp;CF$2,纏め表!$D:$Q,4,FALSE),"")</f>
        <v>9000090</v>
      </c>
      <c r="CL11" s="557">
        <f>IFERROR(VLOOKUP($A11&amp;CF$2,纏め表!$D:$Q,13,FALSE),"")</f>
        <v>5</v>
      </c>
      <c r="CM11" s="557">
        <f>IFERROR(VLOOKUP($A11&amp;CF$2,纏め表!$D:$Q,14,FALSE),"")</f>
        <v>16</v>
      </c>
      <c r="CN11" s="553" t="str">
        <f>IFERROR(IF(VLOOKUP($A11&amp;CF$2,纏め表!$D:$Q,2,FALSE)=0,"",VLOOKUP($A11&amp;CF$2,纏め表!$D:$Q,2,FALSE)),"")</f>
        <v/>
      </c>
      <c r="CO11" s="741">
        <f>CO54+CO53+CO10</f>
        <v>19</v>
      </c>
      <c r="CP11" s="695">
        <f>CP54+CP53+CP10</f>
        <v>19</v>
      </c>
      <c r="CQ11" s="735">
        <v>4</v>
      </c>
      <c r="CR11" s="699">
        <f>7-COUNTIF(CU11:CU17,"")-COUNTIF(CW11:CW17,"休")</f>
        <v>0</v>
      </c>
      <c r="CS11" s="699">
        <f t="shared" ref="CS11" si="30">CR11-CQ11</f>
        <v>-4</v>
      </c>
      <c r="CT11" s="576" t="str">
        <f>IFERROR(VLOOKUP($A11&amp;CO$2,纏め表!$D:$Q,4,FALSE),"")</f>
        <v/>
      </c>
      <c r="CU11" s="557" t="str">
        <f>IFERROR(VLOOKUP($A11&amp;CO$2,纏め表!$D:$Q,13,FALSE),"")</f>
        <v/>
      </c>
      <c r="CV11" s="557" t="str">
        <f>IFERROR(VLOOKUP($A11&amp;CO$2,纏め表!$D:$Q,14,FALSE),"")</f>
        <v/>
      </c>
      <c r="CW11" s="553" t="str">
        <f>IFERROR(IF(VLOOKUP($A11&amp;CO$2,纏め表!$D:$Q,2,FALSE)=0,"",VLOOKUP($A11&amp;CO$2,纏め表!$D:$Q,2,FALSE)),"")</f>
        <v/>
      </c>
      <c r="CX11" s="693">
        <f>員数サマリ!CA7+員数サマリ!AW8</f>
        <v>0</v>
      </c>
      <c r="CY11" s="718">
        <f>員数サマリ!CB7+員数サマリ!AX8</f>
        <v>0</v>
      </c>
      <c r="CZ11" s="721">
        <v>0</v>
      </c>
      <c r="DA11" s="699">
        <f>7-COUNTIF(DD11:DD17,"")-COUNTIF(DF11:DF17,"休")</f>
        <v>0</v>
      </c>
      <c r="DB11" s="699">
        <f t="shared" ref="DB11" si="31">DA11-CZ11</f>
        <v>0</v>
      </c>
      <c r="DC11" s="576" t="str">
        <f>IFERROR(VLOOKUP($A11&amp;CX$2,纏め表!$D:$Q,4,FALSE),"")</f>
        <v/>
      </c>
      <c r="DD11" s="557" t="str">
        <f>IFERROR(VLOOKUP($A11&amp;CX$2,纏め表!$D:$Q,13,FALSE),"")</f>
        <v/>
      </c>
      <c r="DE11" s="557" t="str">
        <f>IFERROR(VLOOKUP($A11&amp;CX$2,纏め表!$D:$Q,14,FALSE),"")</f>
        <v/>
      </c>
      <c r="DF11" s="553" t="str">
        <f>IFERROR(IF(VLOOKUP($A11&amp;CX$2,纏め表!$D:$Q,2,FALSE)=0,"",VLOOKUP($A11&amp;CX$2,纏め表!$D:$Q,2,FALSE)),"")</f>
        <v/>
      </c>
      <c r="DG11" s="693">
        <f>員数サマリ!CJ7+員数サマリ!BF8</f>
        <v>0</v>
      </c>
      <c r="DH11" s="718">
        <f>員数サマリ!CK7+員数サマリ!BG8</f>
        <v>0</v>
      </c>
      <c r="DI11" s="721">
        <v>0</v>
      </c>
      <c r="DJ11" s="699">
        <f>7-COUNTIF(DM11:DM17,"")-COUNTIF(DO11:DO17,"休")</f>
        <v>0</v>
      </c>
      <c r="DK11" s="699">
        <f t="shared" ref="DK11" si="32">DJ11-DI11</f>
        <v>0</v>
      </c>
    </row>
    <row r="12" spans="1:115" s="534" customFormat="1" ht="13.5" customHeight="1">
      <c r="A12" s="558" t="s">
        <v>2757</v>
      </c>
      <c r="B12" s="742"/>
      <c r="C12" s="711"/>
      <c r="D12" s="736"/>
      <c r="E12" s="711"/>
      <c r="F12" s="713"/>
      <c r="G12" s="577">
        <f>IFERROR(VLOOKUP($A12&amp;B$2,纏め表!$D:$Q,4,FALSE),"")</f>
        <v>9000291</v>
      </c>
      <c r="H12" s="552">
        <f>IFERROR(VLOOKUP($A12&amp;B$2,纏め表!$D:$Q,13,FALSE),"")</f>
        <v>4</v>
      </c>
      <c r="I12" s="552">
        <f>IFERROR(VLOOKUP($A12&amp;B$2,纏め表!$D:$Q,14,FALSE),"")</f>
        <v>8</v>
      </c>
      <c r="J12" s="666" t="str">
        <f>IFERROR(IF(VLOOKUP($A12&amp;B$2,纏め表!$D:$Q,2,FALSE)=0,"",VLOOKUP($A12&amp;B$2,纏め表!$D:$Q,2,FALSE)),"")</f>
        <v/>
      </c>
      <c r="K12" s="560"/>
      <c r="L12" s="742"/>
      <c r="M12" s="711"/>
      <c r="N12" s="736"/>
      <c r="O12" s="713"/>
      <c r="P12" s="713"/>
      <c r="Q12" s="577">
        <f>IFERROR(VLOOKUP($A12&amp;L$2,纏め表!$D:$Q,4,FALSE),"")</f>
        <v>9000402</v>
      </c>
      <c r="R12" s="552">
        <f>IFERROR(VLOOKUP($A12&amp;L$2,纏め表!$D:$Q,13,FALSE),"")</f>
        <v>4</v>
      </c>
      <c r="S12" s="552">
        <f>IFERROR(VLOOKUP($A12&amp;L$2,纏め表!$D:$Q,14,FALSE),"")</f>
        <v>14</v>
      </c>
      <c r="T12" s="560" t="str">
        <f>IFERROR(IF(VLOOKUP($A12&amp;L$2,纏め表!$D:$Q,2,FALSE)=0,"",VLOOKUP($A12&amp;L$2,纏め表!$D:$Q,2,FALSE)),"")</f>
        <v/>
      </c>
      <c r="U12" s="742"/>
      <c r="V12" s="711"/>
      <c r="W12" s="736"/>
      <c r="X12" s="713"/>
      <c r="Y12" s="713"/>
      <c r="Z12" s="577">
        <f>IFERROR(VLOOKUP($A12&amp;U$2,纏め表!$D:$Q,4,FALSE),"")</f>
        <v>9000437</v>
      </c>
      <c r="AA12" s="552">
        <f>IFERROR(VLOOKUP($A12&amp;U$2,纏め表!$D:$Q,13,FALSE),"")</f>
        <v>6</v>
      </c>
      <c r="AB12" s="552">
        <f>IFERROR(VLOOKUP($A12&amp;U$2,纏め表!$D:$Q,14,FALSE),"")</f>
        <v>8</v>
      </c>
      <c r="AC12" s="560" t="str">
        <f>IFERROR(IF(VLOOKUP($A12&amp;U$2,纏め表!$D:$Q,2,FALSE)=0,"",VLOOKUP($A12&amp;U$2,纏め表!$D:$Q,2,FALSE)),"")</f>
        <v/>
      </c>
      <c r="AD12" s="742"/>
      <c r="AE12" s="711"/>
      <c r="AF12" s="736"/>
      <c r="AG12" s="713"/>
      <c r="AH12" s="713"/>
      <c r="AI12" s="577">
        <f>IFERROR(VLOOKUP($A12&amp;AD$2,纏め表!$D:$Q,4,FALSE),"")</f>
        <v>9000301</v>
      </c>
      <c r="AJ12" s="552">
        <f>IFERROR(VLOOKUP($A12&amp;AD$2,纏め表!$D:$Q,13,FALSE),"")</f>
        <v>4</v>
      </c>
      <c r="AK12" s="552">
        <f>IFERROR(VLOOKUP($A12&amp;AD$2,纏め表!$D:$Q,14,FALSE),"")</f>
        <v>8</v>
      </c>
      <c r="AL12" s="560" t="str">
        <f>IFERROR(IF(VLOOKUP($A12&amp;AD$2,纏め表!$D:$Q,2,FALSE)=0,"",VLOOKUP($A12&amp;AD$2,纏め表!$D:$Q,2,FALSE)),"")</f>
        <v/>
      </c>
      <c r="AM12" s="742"/>
      <c r="AN12" s="711"/>
      <c r="AO12" s="736"/>
      <c r="AP12" s="713"/>
      <c r="AQ12" s="713"/>
      <c r="AR12" s="577">
        <f>IFERROR(VLOOKUP($A12&amp;AM$2,纏め表!$D:$Q,4,FALSE),"")</f>
        <v>9000451</v>
      </c>
      <c r="AS12" s="552">
        <f>IFERROR(VLOOKUP($A12&amp;AM$2,纏め表!$D:$Q,13,FALSE),"")</f>
        <v>6</v>
      </c>
      <c r="AT12" s="552">
        <f>IFERROR(VLOOKUP($A12&amp;AM$2,纏め表!$D:$Q,14,FALSE),"")</f>
        <v>16</v>
      </c>
      <c r="AU12" s="560" t="str">
        <f>IFERROR(IF(VLOOKUP($A12&amp;AM$2,纏め表!$D:$Q,2,FALSE)=0,"",VLOOKUP($A12&amp;AM$2,纏め表!$D:$Q,2,FALSE)),"")</f>
        <v/>
      </c>
      <c r="AV12" s="742"/>
      <c r="AW12" s="711"/>
      <c r="AX12" s="736"/>
      <c r="AY12" s="713"/>
      <c r="AZ12" s="713"/>
      <c r="BA12" s="577">
        <f>IFERROR(VLOOKUP($A12&amp;AV$2,纏め表!$D:$Q,4,FALSE),"")</f>
        <v>9000466</v>
      </c>
      <c r="BB12" s="552">
        <f>IFERROR(VLOOKUP($A12&amp;AV$2,纏め表!$D:$Q,13,FALSE),"")</f>
        <v>6</v>
      </c>
      <c r="BC12" s="552">
        <f>IFERROR(VLOOKUP($A12&amp;AV$2,纏め表!$D:$Q,14,FALSE),"")</f>
        <v>22</v>
      </c>
      <c r="BD12" s="560" t="str">
        <f>IFERROR(IF(VLOOKUP($A12&amp;AV$2,纏め表!$D:$Q,2,FALSE)=0,"",VLOOKUP($A12&amp;AV$2,纏め表!$D:$Q,2,FALSE)),"")</f>
        <v/>
      </c>
      <c r="BE12" s="742"/>
      <c r="BF12" s="711"/>
      <c r="BG12" s="736"/>
      <c r="BH12" s="713"/>
      <c r="BI12" s="713"/>
      <c r="BJ12" s="577">
        <f>IFERROR(VLOOKUP($A12&amp;BE$2,纏め表!$D:$Q,4,FALSE),"")</f>
        <v>9000025</v>
      </c>
      <c r="BK12" s="552">
        <f>IFERROR(VLOOKUP($A12&amp;BE$2,纏め表!$D:$Q,13,FALSE),"")</f>
        <v>5</v>
      </c>
      <c r="BL12" s="552">
        <f>IFERROR(VLOOKUP($A12&amp;BE$2,纏め表!$D:$Q,14,FALSE),"")</f>
        <v>23</v>
      </c>
      <c r="BM12" s="560" t="str">
        <f>IFERROR(IF(VLOOKUP($A12&amp;BE$2,纏め表!$D:$Q,2,FALSE)=0,"",VLOOKUP($A12&amp;BE$2,纏め表!$D:$Q,2,FALSE)),"")</f>
        <v/>
      </c>
      <c r="BN12" s="742"/>
      <c r="BO12" s="711"/>
      <c r="BP12" s="736"/>
      <c r="BQ12" s="713"/>
      <c r="BR12" s="713"/>
      <c r="BS12" s="577">
        <f>IFERROR(VLOOKUP($A12&amp;BN$2,纏め表!$D:$Q,4,FALSE),"")</f>
        <v>9000783</v>
      </c>
      <c r="BT12" s="552">
        <f>IFERROR(VLOOKUP($A12&amp;BN$2,纏め表!$D:$Q,13,FALSE),"")</f>
        <v>3</v>
      </c>
      <c r="BU12" s="552">
        <f>IFERROR(VLOOKUP($A12&amp;BN$2,纏め表!$D:$Q,14,FALSE),"")</f>
        <v>13</v>
      </c>
      <c r="BV12" s="560" t="str">
        <f>IFERROR(IF(VLOOKUP($A12&amp;BN$2,纏め表!$D:$Q,2,FALSE)=0,"",VLOOKUP($A12&amp;BN$2,纏め表!$D:$Q,2,FALSE)),"")</f>
        <v/>
      </c>
      <c r="BW12" s="742"/>
      <c r="BX12" s="711"/>
      <c r="BY12" s="736"/>
      <c r="BZ12" s="713"/>
      <c r="CA12" s="713"/>
      <c r="CB12" s="577">
        <f>IFERROR(VLOOKUP($A12&amp;BW$2,纏め表!$D:$Q,4,FALSE),"")</f>
        <v>9000267</v>
      </c>
      <c r="CC12" s="552">
        <f>IFERROR(VLOOKUP($A12&amp;BW$2,纏め表!$D:$Q,13,FALSE),"")</f>
        <v>4</v>
      </c>
      <c r="CD12" s="552">
        <f>IFERROR(VLOOKUP($A12&amp;BW$2,纏め表!$D:$Q,14,FALSE),"")</f>
        <v>9</v>
      </c>
      <c r="CE12" s="560" t="str">
        <f>IFERROR(IF(VLOOKUP($A12&amp;BW$2,纏め表!$D:$Q,2,FALSE)=0,"",VLOOKUP($A12&amp;BW$2,纏め表!$D:$Q,2,FALSE)),"")</f>
        <v/>
      </c>
      <c r="CF12" s="742"/>
      <c r="CG12" s="711"/>
      <c r="CH12" s="736"/>
      <c r="CI12" s="713"/>
      <c r="CJ12" s="713"/>
      <c r="CK12" s="577">
        <f>IFERROR(VLOOKUP($A12&amp;CF$2,纏め表!$D:$Q,4,FALSE),"")</f>
        <v>9000639</v>
      </c>
      <c r="CL12" s="552">
        <f>IFERROR(VLOOKUP($A12&amp;CF$2,纏め表!$D:$Q,13,FALSE),"")</f>
        <v>5</v>
      </c>
      <c r="CM12" s="552">
        <f>IFERROR(VLOOKUP($A12&amp;CF$2,纏め表!$D:$Q,14,FALSE),"")</f>
        <v>9</v>
      </c>
      <c r="CN12" s="560" t="str">
        <f>IFERROR(IF(VLOOKUP($A12&amp;CF$2,纏め表!$D:$Q,2,FALSE)=0,"",VLOOKUP($A12&amp;CF$2,纏め表!$D:$Q,2,FALSE)),"")</f>
        <v/>
      </c>
      <c r="CO12" s="742"/>
      <c r="CP12" s="711"/>
      <c r="CQ12" s="736"/>
      <c r="CR12" s="713"/>
      <c r="CS12" s="713"/>
      <c r="CT12" s="577" t="str">
        <f>IFERROR(VLOOKUP($A12&amp;CO$2,纏め表!$D:$Q,4,FALSE),"")</f>
        <v/>
      </c>
      <c r="CU12" s="552" t="str">
        <f>IFERROR(VLOOKUP($A12&amp;CO$2,纏め表!$D:$Q,13,FALSE),"")</f>
        <v/>
      </c>
      <c r="CV12" s="552" t="str">
        <f>IFERROR(VLOOKUP($A12&amp;CO$2,纏め表!$D:$Q,14,FALSE),"")</f>
        <v/>
      </c>
      <c r="CW12" s="560" t="str">
        <f>IFERROR(IF(VLOOKUP($A12&amp;CO$2,纏め表!$D:$Q,2,FALSE)=0,"",VLOOKUP($A12&amp;CO$2,纏め表!$D:$Q,2,FALSE)),"")</f>
        <v/>
      </c>
      <c r="CX12" s="710"/>
      <c r="CY12" s="719"/>
      <c r="CZ12" s="722"/>
      <c r="DA12" s="713"/>
      <c r="DB12" s="713"/>
      <c r="DC12" s="577" t="str">
        <f>IFERROR(VLOOKUP($A12&amp;CX$2,纏め表!$D:$Q,4,FALSE),"")</f>
        <v/>
      </c>
      <c r="DD12" s="552" t="str">
        <f>IFERROR(VLOOKUP($A12&amp;CX$2,纏め表!$D:$Q,13,FALSE),"")</f>
        <v/>
      </c>
      <c r="DE12" s="552" t="str">
        <f>IFERROR(VLOOKUP($A12&amp;CX$2,纏め表!$D:$Q,14,FALSE),"")</f>
        <v/>
      </c>
      <c r="DF12" s="560" t="str">
        <f>IFERROR(IF(VLOOKUP($A12&amp;CX$2,纏め表!$D:$Q,2,FALSE)=0,"",VLOOKUP($A12&amp;CX$2,纏め表!$D:$Q,2,FALSE)),"")</f>
        <v/>
      </c>
      <c r="DG12" s="710"/>
      <c r="DH12" s="719"/>
      <c r="DI12" s="722"/>
      <c r="DJ12" s="713"/>
      <c r="DK12" s="713"/>
    </row>
    <row r="13" spans="1:115" s="580" customFormat="1" ht="14.25" customHeight="1">
      <c r="A13" s="558" t="s">
        <v>2299</v>
      </c>
      <c r="B13" s="742"/>
      <c r="C13" s="711"/>
      <c r="D13" s="736"/>
      <c r="E13" s="711"/>
      <c r="F13" s="713"/>
      <c r="G13" s="578">
        <f>IFERROR(VLOOKUP($A13&amp;B$2,纏め表!$D:$Q,4,FALSE),"")</f>
        <v>9000737</v>
      </c>
      <c r="H13" s="579">
        <f>IFERROR(VLOOKUP($A13&amp;B$2,纏め表!$D:$Q,13,FALSE),"")</f>
        <v>3.1</v>
      </c>
      <c r="I13" s="579">
        <f>IFERROR(VLOOKUP($A13&amp;B$2,纏め表!$D:$Q,14,FALSE),"")</f>
        <v>3.1</v>
      </c>
      <c r="J13" s="666" t="str">
        <f>IFERROR(IF(VLOOKUP($A13&amp;B$2,纏め表!$D:$Q,2,FALSE)=0,"",VLOOKUP($A13&amp;B$2,纏め表!$D:$Q,2,FALSE)),"")</f>
        <v/>
      </c>
      <c r="K13" s="560"/>
      <c r="L13" s="742"/>
      <c r="M13" s="711"/>
      <c r="N13" s="736"/>
      <c r="O13" s="713"/>
      <c r="P13" s="713"/>
      <c r="Q13" s="578">
        <f>IFERROR(VLOOKUP($A13&amp;L$2,纏め表!$D:$Q,4,FALSE),"")</f>
        <v>9000603</v>
      </c>
      <c r="R13" s="579">
        <f>IFERROR(VLOOKUP($A13&amp;L$2,纏め表!$D:$Q,13,FALSE),"")</f>
        <v>5</v>
      </c>
      <c r="S13" s="579">
        <f>IFERROR(VLOOKUP($A13&amp;L$2,纏め表!$D:$Q,14,FALSE),"")</f>
        <v>5</v>
      </c>
      <c r="T13" s="560" t="str">
        <f>IFERROR(IF(VLOOKUP($A13&amp;L$2,纏め表!$D:$Q,2,FALSE)=0,"",VLOOKUP($A13&amp;L$2,纏め表!$D:$Q,2,FALSE)),"")</f>
        <v/>
      </c>
      <c r="U13" s="742"/>
      <c r="V13" s="711"/>
      <c r="W13" s="736"/>
      <c r="X13" s="713"/>
      <c r="Y13" s="713"/>
      <c r="Z13" s="578">
        <f>IFERROR(VLOOKUP($A13&amp;U$2,纏め表!$D:$Q,4,FALSE),"")</f>
        <v>9000801</v>
      </c>
      <c r="AA13" s="579">
        <f>IFERROR(VLOOKUP($A13&amp;U$2,纏め表!$D:$Q,13,FALSE),"")</f>
        <v>3.1</v>
      </c>
      <c r="AB13" s="579">
        <f>IFERROR(VLOOKUP($A13&amp;U$2,纏め表!$D:$Q,14,FALSE),"")</f>
        <v>3.1</v>
      </c>
      <c r="AC13" s="560" t="str">
        <f>IFERROR(IF(VLOOKUP($A13&amp;U$2,纏め表!$D:$Q,2,FALSE)=0,"",VLOOKUP($A13&amp;U$2,纏め表!$D:$Q,2,FALSE)),"")</f>
        <v/>
      </c>
      <c r="AD13" s="742"/>
      <c r="AE13" s="711"/>
      <c r="AF13" s="736"/>
      <c r="AG13" s="713"/>
      <c r="AH13" s="713"/>
      <c r="AI13" s="578">
        <f>IFERROR(VLOOKUP($A13&amp;AD$2,纏め表!$D:$Q,4,FALSE),"")</f>
        <v>9000805</v>
      </c>
      <c r="AJ13" s="579">
        <f>IFERROR(VLOOKUP($A13&amp;AD$2,纏め表!$D:$Q,13,FALSE),"")</f>
        <v>3</v>
      </c>
      <c r="AK13" s="579">
        <f>IFERROR(VLOOKUP($A13&amp;AD$2,纏め表!$D:$Q,14,FALSE),"")</f>
        <v>6</v>
      </c>
      <c r="AL13" s="560" t="str">
        <f>IFERROR(IF(VLOOKUP($A13&amp;AD$2,纏め表!$D:$Q,2,FALSE)=0,"",VLOOKUP($A13&amp;AD$2,纏め表!$D:$Q,2,FALSE)),"")</f>
        <v/>
      </c>
      <c r="AM13" s="742"/>
      <c r="AN13" s="711"/>
      <c r="AO13" s="736"/>
      <c r="AP13" s="713"/>
      <c r="AQ13" s="713"/>
      <c r="AR13" s="577">
        <f>IFERROR(VLOOKUP($A13&amp;AM$2,纏め表!$D:$Q,4,FALSE),"")</f>
        <v>9000265</v>
      </c>
      <c r="AS13" s="552">
        <f>IFERROR(VLOOKUP($A13&amp;AM$2,纏め表!$D:$Q,13,FALSE),"")</f>
        <v>3.1</v>
      </c>
      <c r="AT13" s="552">
        <f>IFERROR(VLOOKUP($A13&amp;AM$2,纏め表!$D:$Q,14,FALSE),"")</f>
        <v>9</v>
      </c>
      <c r="AU13" s="560" t="str">
        <f>IFERROR(IF(VLOOKUP($A13&amp;AM$2,纏め表!$D:$Q,2,FALSE)=0,"",VLOOKUP($A13&amp;AM$2,纏め表!$D:$Q,2,FALSE)),"")</f>
        <v/>
      </c>
      <c r="AV13" s="742"/>
      <c r="AW13" s="711"/>
      <c r="AX13" s="736"/>
      <c r="AY13" s="713"/>
      <c r="AZ13" s="713"/>
      <c r="BA13" s="577">
        <f>IFERROR(VLOOKUP($A13&amp;AV$2,纏め表!$D:$Q,4,FALSE),"")</f>
        <v>9000374</v>
      </c>
      <c r="BB13" s="552">
        <f>IFERROR(VLOOKUP($A13&amp;AV$2,纏め表!$D:$Q,13,FALSE),"")</f>
        <v>3.1</v>
      </c>
      <c r="BC13" s="552">
        <f>IFERROR(VLOOKUP($A13&amp;AV$2,纏め表!$D:$Q,14,FALSE),"")</f>
        <v>7</v>
      </c>
      <c r="BD13" s="560" t="str">
        <f>IFERROR(IF(VLOOKUP($A13&amp;AV$2,纏め表!$D:$Q,2,FALSE)=0,"",VLOOKUP($A13&amp;AV$2,纏め表!$D:$Q,2,FALSE)),"")</f>
        <v/>
      </c>
      <c r="BE13" s="742"/>
      <c r="BF13" s="711"/>
      <c r="BG13" s="736"/>
      <c r="BH13" s="713"/>
      <c r="BI13" s="713"/>
      <c r="BJ13" s="577">
        <f>IFERROR(VLOOKUP($A13&amp;BE$2,纏め表!$D:$Q,4,FALSE),"")</f>
        <v>9000113</v>
      </c>
      <c r="BK13" s="552">
        <f>IFERROR(VLOOKUP($A13&amp;BE$2,纏め表!$D:$Q,13,FALSE),"")</f>
        <v>4</v>
      </c>
      <c r="BL13" s="552">
        <f>IFERROR(VLOOKUP($A13&amp;BE$2,纏め表!$D:$Q,14,FALSE),"")</f>
        <v>15</v>
      </c>
      <c r="BM13" s="560" t="str">
        <f>IFERROR(IF(VLOOKUP($A13&amp;BE$2,纏め表!$D:$Q,2,FALSE)=0,"",VLOOKUP($A13&amp;BE$2,纏め表!$D:$Q,2,FALSE)),"")</f>
        <v/>
      </c>
      <c r="BN13" s="742"/>
      <c r="BO13" s="711"/>
      <c r="BP13" s="736"/>
      <c r="BQ13" s="713"/>
      <c r="BR13" s="713"/>
      <c r="BS13" s="577">
        <f>IFERROR(VLOOKUP($A13&amp;BN$2,纏め表!$D:$Q,4,FALSE),"")</f>
        <v>9000641</v>
      </c>
      <c r="BT13" s="552">
        <f>IFERROR(VLOOKUP($A13&amp;BN$2,纏め表!$D:$Q,13,FALSE),"")</f>
        <v>3</v>
      </c>
      <c r="BU13" s="552">
        <f>IFERROR(VLOOKUP($A13&amp;BN$2,纏め表!$D:$Q,14,FALSE),"")</f>
        <v>5</v>
      </c>
      <c r="BV13" s="560" t="str">
        <f>IFERROR(IF(VLOOKUP($A13&amp;BN$2,纏め表!$D:$Q,2,FALSE)=0,"",VLOOKUP($A13&amp;BN$2,纏め表!$D:$Q,2,FALSE)),"")</f>
        <v/>
      </c>
      <c r="BW13" s="742"/>
      <c r="BX13" s="711"/>
      <c r="BY13" s="736"/>
      <c r="BZ13" s="713"/>
      <c r="CA13" s="713"/>
      <c r="CB13" s="577">
        <f>IFERROR(VLOOKUP($A13&amp;BW$2,纏め表!$D:$Q,4,FALSE),"")</f>
        <v>9000469</v>
      </c>
      <c r="CC13" s="552">
        <f>IFERROR(VLOOKUP($A13&amp;BW$2,纏め表!$D:$Q,13,FALSE),"")</f>
        <v>6</v>
      </c>
      <c r="CD13" s="552">
        <f>IFERROR(VLOOKUP($A13&amp;BW$2,纏め表!$D:$Q,14,FALSE),"")</f>
        <v>6</v>
      </c>
      <c r="CE13" s="560" t="str">
        <f>IFERROR(IF(VLOOKUP($A13&amp;BW$2,纏め表!$D:$Q,2,FALSE)=0,"",VLOOKUP($A13&amp;BW$2,纏め表!$D:$Q,2,FALSE)),"")</f>
        <v/>
      </c>
      <c r="CF13" s="742"/>
      <c r="CG13" s="711"/>
      <c r="CH13" s="736"/>
      <c r="CI13" s="713"/>
      <c r="CJ13" s="713"/>
      <c r="CK13" s="577">
        <f>IFERROR(VLOOKUP($A13&amp;CF$2,纏め表!$D:$Q,4,FALSE),"")</f>
        <v>9000359</v>
      </c>
      <c r="CL13" s="552">
        <f>IFERROR(VLOOKUP($A13&amp;CF$2,纏め表!$D:$Q,13,FALSE),"")</f>
        <v>5</v>
      </c>
      <c r="CM13" s="552">
        <f>IFERROR(VLOOKUP($A13&amp;CF$2,纏め表!$D:$Q,14,FALSE),"")</f>
        <v>7</v>
      </c>
      <c r="CN13" s="560" t="str">
        <f>IFERROR(IF(VLOOKUP($A13&amp;CF$2,纏め表!$D:$Q,2,FALSE)=0,"",VLOOKUP($A13&amp;CF$2,纏め表!$D:$Q,2,FALSE)),"")</f>
        <v/>
      </c>
      <c r="CO13" s="742"/>
      <c r="CP13" s="711"/>
      <c r="CQ13" s="736"/>
      <c r="CR13" s="713"/>
      <c r="CS13" s="713"/>
      <c r="CT13" s="577" t="str">
        <f>IFERROR(VLOOKUP($A13&amp;CO$2,纏め表!$D:$Q,4,FALSE),"")</f>
        <v/>
      </c>
      <c r="CU13" s="552" t="str">
        <f>IFERROR(VLOOKUP($A13&amp;CO$2,纏め表!$D:$Q,13,FALSE),"")</f>
        <v/>
      </c>
      <c r="CV13" s="552" t="str">
        <f>IFERROR(VLOOKUP($A13&amp;CO$2,纏め表!$D:$Q,14,FALSE),"")</f>
        <v/>
      </c>
      <c r="CW13" s="560" t="str">
        <f>IFERROR(IF(VLOOKUP($A13&amp;CO$2,纏め表!$D:$Q,2,FALSE)=0,"",VLOOKUP($A13&amp;CO$2,纏め表!$D:$Q,2,FALSE)),"")</f>
        <v/>
      </c>
      <c r="CX13" s="710"/>
      <c r="CY13" s="719"/>
      <c r="CZ13" s="722"/>
      <c r="DA13" s="713"/>
      <c r="DB13" s="713"/>
      <c r="DC13" s="577" t="str">
        <f>IFERROR(VLOOKUP($A13&amp;CX$2,纏め表!$D:$Q,4,FALSE),"")</f>
        <v/>
      </c>
      <c r="DD13" s="552" t="str">
        <f>IFERROR(VLOOKUP($A13&amp;CX$2,纏め表!$D:$Q,13,FALSE),"")</f>
        <v/>
      </c>
      <c r="DE13" s="552" t="str">
        <f>IFERROR(VLOOKUP($A13&amp;CX$2,纏め表!$D:$Q,14,FALSE),"")</f>
        <v/>
      </c>
      <c r="DF13" s="560" t="str">
        <f>IFERROR(IF(VLOOKUP($A13&amp;CX$2,纏め表!$D:$Q,2,FALSE)=0,"",VLOOKUP($A13&amp;CX$2,纏め表!$D:$Q,2,FALSE)),"")</f>
        <v/>
      </c>
      <c r="DG13" s="710"/>
      <c r="DH13" s="719"/>
      <c r="DI13" s="722"/>
      <c r="DJ13" s="713"/>
      <c r="DK13" s="713"/>
    </row>
    <row r="14" spans="1:115" s="575" customFormat="1" ht="14.25" customHeight="1">
      <c r="A14" s="558" t="s">
        <v>2310</v>
      </c>
      <c r="B14" s="742"/>
      <c r="C14" s="711"/>
      <c r="D14" s="736"/>
      <c r="E14" s="711"/>
      <c r="F14" s="713"/>
      <c r="G14" s="578" t="str">
        <f>IFERROR(VLOOKUP($A14&amp;B$2,纏め表!$D:$Q,4,FALSE),"")</f>
        <v/>
      </c>
      <c r="H14" s="579" t="str">
        <f>IFERROR(VLOOKUP($A14&amp;B$2,纏め表!$D:$Q,13,FALSE),"")</f>
        <v/>
      </c>
      <c r="I14" s="579" t="str">
        <f>IFERROR(VLOOKUP($A14&amp;B$2,纏め表!$D:$Q,14,FALSE),"")</f>
        <v/>
      </c>
      <c r="J14" s="666" t="str">
        <f>IFERROR(IF(VLOOKUP($A14&amp;B$2,纏め表!$D:$Q,2,FALSE)=0,"",VLOOKUP($A14&amp;B$2,纏め表!$D:$Q,2,FALSE)),"")</f>
        <v/>
      </c>
      <c r="K14" s="560"/>
      <c r="L14" s="742"/>
      <c r="M14" s="711"/>
      <c r="N14" s="736"/>
      <c r="O14" s="713"/>
      <c r="P14" s="713"/>
      <c r="Q14" s="578">
        <f>IFERROR(VLOOKUP($A14&amp;L$2,纏め表!$D:$Q,4,FALSE),"")</f>
        <v>9000790</v>
      </c>
      <c r="R14" s="579">
        <f>IFERROR(VLOOKUP($A14&amp;L$2,纏め表!$D:$Q,13,FALSE),"")</f>
        <v>3.1</v>
      </c>
      <c r="S14" s="579">
        <f>IFERROR(VLOOKUP($A14&amp;L$2,纏め表!$D:$Q,14,FALSE),"")</f>
        <v>3.1</v>
      </c>
      <c r="T14" s="560" t="str">
        <f>IFERROR(IF(VLOOKUP($A14&amp;L$2,纏め表!$D:$Q,2,FALSE)=0,"",VLOOKUP($A14&amp;L$2,纏め表!$D:$Q,2,FALSE)),"")</f>
        <v/>
      </c>
      <c r="U14" s="742"/>
      <c r="V14" s="711"/>
      <c r="W14" s="736"/>
      <c r="X14" s="713"/>
      <c r="Y14" s="713"/>
      <c r="Z14" s="578" t="str">
        <f>IFERROR(VLOOKUP($A14&amp;U$2,纏め表!$D:$Q,4,FALSE),"")</f>
        <v/>
      </c>
      <c r="AA14" s="579" t="str">
        <f>IFERROR(VLOOKUP($A14&amp;U$2,纏め表!$D:$Q,13,FALSE),"")</f>
        <v/>
      </c>
      <c r="AB14" s="579" t="str">
        <f>IFERROR(VLOOKUP($A14&amp;U$2,纏め表!$D:$Q,14,FALSE),"")</f>
        <v/>
      </c>
      <c r="AC14" s="560" t="str">
        <f>IFERROR(IF(VLOOKUP($A14&amp;U$2,纏め表!$D:$Q,2,FALSE)=0,"",VLOOKUP($A14&amp;U$2,纏め表!$D:$Q,2,FALSE)),"")</f>
        <v/>
      </c>
      <c r="AD14" s="742"/>
      <c r="AE14" s="711"/>
      <c r="AF14" s="736"/>
      <c r="AG14" s="713"/>
      <c r="AH14" s="713"/>
      <c r="AI14" s="578" t="str">
        <f>IFERROR(VLOOKUP($A14&amp;AD$2,纏め表!$D:$Q,4,FALSE),"")</f>
        <v/>
      </c>
      <c r="AJ14" s="579" t="str">
        <f>IFERROR(VLOOKUP($A14&amp;AD$2,纏め表!$D:$Q,13,FALSE),"")</f>
        <v/>
      </c>
      <c r="AK14" s="579" t="str">
        <f>IFERROR(VLOOKUP($A14&amp;AD$2,纏め表!$D:$Q,14,FALSE),"")</f>
        <v/>
      </c>
      <c r="AL14" s="560" t="str">
        <f>IFERROR(IF(VLOOKUP($A14&amp;AD$2,纏め表!$D:$Q,2,FALSE)=0,"",VLOOKUP($A14&amp;AD$2,纏め表!$D:$Q,2,FALSE)),"")</f>
        <v/>
      </c>
      <c r="AM14" s="742"/>
      <c r="AN14" s="711"/>
      <c r="AO14" s="736"/>
      <c r="AP14" s="713"/>
      <c r="AQ14" s="713"/>
      <c r="AR14" s="578">
        <f>IFERROR(VLOOKUP($A14&amp;AM$2,纏め表!$D:$Q,4,FALSE),"")</f>
        <v>9000965</v>
      </c>
      <c r="AS14" s="579">
        <f>IFERROR(VLOOKUP($A14&amp;AM$2,纏め表!$D:$Q,13,FALSE),"")</f>
        <v>2</v>
      </c>
      <c r="AT14" s="579">
        <f>IFERROR(VLOOKUP($A14&amp;AM$2,纏め表!$D:$Q,14,FALSE),"")</f>
        <v>1</v>
      </c>
      <c r="AU14" s="560" t="str">
        <f>IFERROR(IF(VLOOKUP($A14&amp;AM$2,纏め表!$D:$Q,2,FALSE)=0,"",VLOOKUP($A14&amp;AM$2,纏め表!$D:$Q,2,FALSE)),"")</f>
        <v/>
      </c>
      <c r="AV14" s="742"/>
      <c r="AW14" s="711"/>
      <c r="AX14" s="736"/>
      <c r="AY14" s="713"/>
      <c r="AZ14" s="713"/>
      <c r="BA14" s="578">
        <f>IFERROR(VLOOKUP($A14&amp;AV$2,纏め表!$D:$Q,4,FALSE),"")</f>
        <v>9000809</v>
      </c>
      <c r="BB14" s="579">
        <f>IFERROR(VLOOKUP($A14&amp;AV$2,纏め表!$D:$Q,13,FALSE),"")</f>
        <v>3.1</v>
      </c>
      <c r="BC14" s="579">
        <f>IFERROR(VLOOKUP($A14&amp;AV$2,纏め表!$D:$Q,14,FALSE),"")</f>
        <v>3.1</v>
      </c>
      <c r="BD14" s="560" t="str">
        <f>IFERROR(IF(VLOOKUP($A14&amp;AV$2,纏め表!$D:$Q,2,FALSE)=0,"",VLOOKUP($A14&amp;AV$2,纏め表!$D:$Q,2,FALSE)),"")</f>
        <v/>
      </c>
      <c r="BE14" s="742"/>
      <c r="BF14" s="711"/>
      <c r="BG14" s="736"/>
      <c r="BH14" s="713"/>
      <c r="BI14" s="713"/>
      <c r="BJ14" s="578">
        <f>IFERROR(VLOOKUP($A14&amp;BE$2,纏め表!$D:$Q,4,FALSE),"")</f>
        <v>9000264</v>
      </c>
      <c r="BK14" s="579">
        <f>IFERROR(VLOOKUP($A14&amp;BE$2,纏め表!$D:$Q,13,FALSE),"")</f>
        <v>8</v>
      </c>
      <c r="BL14" s="579">
        <f>IFERROR(VLOOKUP($A14&amp;BE$2,纏め表!$D:$Q,14,FALSE),"")</f>
        <v>9</v>
      </c>
      <c r="BM14" s="560" t="str">
        <f>IFERROR(IF(VLOOKUP($A14&amp;BE$2,纏め表!$D:$Q,2,FALSE)=0,"",VLOOKUP($A14&amp;BE$2,纏め表!$D:$Q,2,FALSE)),"")</f>
        <v/>
      </c>
      <c r="BN14" s="742"/>
      <c r="BO14" s="711"/>
      <c r="BP14" s="736"/>
      <c r="BQ14" s="713"/>
      <c r="BR14" s="713"/>
      <c r="BS14" s="551">
        <f>IFERROR(VLOOKUP($A14&amp;BN$2,纏め表!$D:$Q,4,FALSE),"")</f>
        <v>9000789</v>
      </c>
      <c r="BT14" s="552">
        <f>IFERROR(VLOOKUP($A14&amp;BN$2,纏め表!$D:$Q,13,FALSE),"")</f>
        <v>3</v>
      </c>
      <c r="BU14" s="552">
        <f>IFERROR(VLOOKUP($A14&amp;BN$2,纏め表!$D:$Q,14,FALSE),"")</f>
        <v>8</v>
      </c>
      <c r="BV14" s="560" t="str">
        <f>IFERROR(IF(VLOOKUP($A14&amp;BN$2,纏め表!$D:$Q,2,FALSE)=0,"",VLOOKUP($A14&amp;BN$2,纏め表!$D:$Q,2,FALSE)),"")</f>
        <v/>
      </c>
      <c r="BW14" s="742"/>
      <c r="BX14" s="711"/>
      <c r="BY14" s="736"/>
      <c r="BZ14" s="713"/>
      <c r="CA14" s="713"/>
      <c r="CB14" s="551">
        <f>IFERROR(VLOOKUP($A14&amp;BW$2,纏め表!$D:$Q,4,FALSE),"")</f>
        <v>9000707</v>
      </c>
      <c r="CC14" s="552">
        <f>IFERROR(VLOOKUP($A14&amp;BW$2,纏め表!$D:$Q,13,FALSE),"")</f>
        <v>4</v>
      </c>
      <c r="CD14" s="552">
        <f>IFERROR(VLOOKUP($A14&amp;BW$2,纏め表!$D:$Q,14,FALSE),"")</f>
        <v>4</v>
      </c>
      <c r="CE14" s="560" t="str">
        <f>IFERROR(IF(VLOOKUP($A14&amp;BW$2,纏め表!$D:$Q,2,FALSE)=0,"",VLOOKUP($A14&amp;BW$2,纏め表!$D:$Q,2,FALSE)),"")</f>
        <v/>
      </c>
      <c r="CF14" s="742"/>
      <c r="CG14" s="711"/>
      <c r="CH14" s="736"/>
      <c r="CI14" s="713"/>
      <c r="CJ14" s="713"/>
      <c r="CK14" s="551">
        <f>IFERROR(VLOOKUP($A14&amp;CF$2,纏め表!$D:$Q,4,FALSE),"")</f>
        <v>9000824</v>
      </c>
      <c r="CL14" s="552">
        <f>IFERROR(VLOOKUP($A14&amp;CF$2,纏め表!$D:$Q,13,FALSE),"")</f>
        <v>3.1</v>
      </c>
      <c r="CM14" s="552">
        <f>IFERROR(VLOOKUP($A14&amp;CF$2,纏め表!$D:$Q,14,FALSE),"")</f>
        <v>6</v>
      </c>
      <c r="CN14" s="560" t="str">
        <f>IFERROR(IF(VLOOKUP($A14&amp;CF$2,纏め表!$D:$Q,2,FALSE)=0,"",VLOOKUP($A14&amp;CF$2,纏め表!$D:$Q,2,FALSE)),"")</f>
        <v/>
      </c>
      <c r="CO14" s="742"/>
      <c r="CP14" s="711"/>
      <c r="CQ14" s="736"/>
      <c r="CR14" s="713"/>
      <c r="CS14" s="713"/>
      <c r="CT14" s="551" t="str">
        <f>IFERROR(VLOOKUP($A14&amp;CO$2,纏め表!$D:$Q,4,FALSE),"")</f>
        <v/>
      </c>
      <c r="CU14" s="552" t="str">
        <f>IFERROR(VLOOKUP($A14&amp;CO$2,纏め表!$D:$Q,13,FALSE),"")</f>
        <v/>
      </c>
      <c r="CV14" s="552" t="str">
        <f>IFERROR(VLOOKUP($A14&amp;CO$2,纏め表!$D:$Q,14,FALSE),"")</f>
        <v/>
      </c>
      <c r="CW14" s="560" t="str">
        <f>IFERROR(IF(VLOOKUP($A14&amp;CO$2,纏め表!$D:$Q,2,FALSE)=0,"",VLOOKUP($A14&amp;CO$2,纏め表!$D:$Q,2,FALSE)),"")</f>
        <v/>
      </c>
      <c r="CX14" s="710"/>
      <c r="CY14" s="719"/>
      <c r="CZ14" s="722"/>
      <c r="DA14" s="713"/>
      <c r="DB14" s="713"/>
      <c r="DC14" s="551" t="str">
        <f>IFERROR(VLOOKUP($A14&amp;CX$2,纏め表!$D:$Q,4,FALSE),"")</f>
        <v/>
      </c>
      <c r="DD14" s="552" t="str">
        <f>IFERROR(VLOOKUP($A14&amp;CX$2,纏め表!$D:$Q,13,FALSE),"")</f>
        <v/>
      </c>
      <c r="DE14" s="552" t="str">
        <f>IFERROR(VLOOKUP($A14&amp;CX$2,纏め表!$D:$Q,14,FALSE),"")</f>
        <v/>
      </c>
      <c r="DF14" s="560" t="str">
        <f>IFERROR(IF(VLOOKUP($A14&amp;CX$2,纏め表!$D:$Q,2,FALSE)=0,"",VLOOKUP($A14&amp;CX$2,纏め表!$D:$Q,2,FALSE)),"")</f>
        <v/>
      </c>
      <c r="DG14" s="710"/>
      <c r="DH14" s="719"/>
      <c r="DI14" s="722"/>
      <c r="DJ14" s="713"/>
      <c r="DK14" s="713"/>
    </row>
    <row r="15" spans="1:115" s="575" customFormat="1" ht="14.25" customHeight="1">
      <c r="A15" s="558" t="s">
        <v>2321</v>
      </c>
      <c r="B15" s="742"/>
      <c r="C15" s="711"/>
      <c r="D15" s="736"/>
      <c r="E15" s="711"/>
      <c r="F15" s="713"/>
      <c r="G15" s="578" t="str">
        <f>IFERROR(VLOOKUP($A15&amp;B$2,纏め表!$D:$Q,4,FALSE),"")</f>
        <v/>
      </c>
      <c r="H15" s="579" t="str">
        <f>IFERROR(VLOOKUP($A15&amp;B$2,纏め表!$D:$Q,13,FALSE),"")</f>
        <v/>
      </c>
      <c r="I15" s="579" t="str">
        <f>IFERROR(VLOOKUP($A15&amp;B$2,纏め表!$D:$Q,14,FALSE),"")</f>
        <v/>
      </c>
      <c r="J15" s="666" t="str">
        <f>IFERROR(IF(VLOOKUP($A15&amp;B$2,纏め表!$D:$Q,2,FALSE)=0,"",VLOOKUP($A15&amp;B$2,纏め表!$D:$Q,2,FALSE)),"")</f>
        <v/>
      </c>
      <c r="K15" s="560"/>
      <c r="L15" s="742"/>
      <c r="M15" s="711"/>
      <c r="N15" s="736"/>
      <c r="O15" s="713"/>
      <c r="P15" s="713"/>
      <c r="Q15" s="578">
        <f>IFERROR(VLOOKUP($A15&amp;L$2,纏め表!$D:$Q,4,FALSE),"")</f>
        <v>9000908</v>
      </c>
      <c r="R15" s="579">
        <f>IFERROR(VLOOKUP($A15&amp;L$2,纏め表!$D:$Q,13,FALSE),"")</f>
        <v>2</v>
      </c>
      <c r="S15" s="579">
        <f>IFERROR(VLOOKUP($A15&amp;L$2,纏め表!$D:$Q,14,FALSE),"")</f>
        <v>2</v>
      </c>
      <c r="T15" s="560" t="str">
        <f>IFERROR(IF(VLOOKUP($A15&amp;L$2,纏め表!$D:$Q,2,FALSE)=0,"",VLOOKUP($A15&amp;L$2,纏め表!$D:$Q,2,FALSE)),"")</f>
        <v/>
      </c>
      <c r="U15" s="742"/>
      <c r="V15" s="711"/>
      <c r="W15" s="736"/>
      <c r="X15" s="713"/>
      <c r="Y15" s="713"/>
      <c r="Z15" s="578" t="str">
        <f>IFERROR(VLOOKUP($A15&amp;U$2,纏め表!$D:$Q,4,FALSE),"")</f>
        <v/>
      </c>
      <c r="AA15" s="579" t="str">
        <f>IFERROR(VLOOKUP($A15&amp;U$2,纏め表!$D:$Q,13,FALSE),"")</f>
        <v/>
      </c>
      <c r="AB15" s="579" t="str">
        <f>IFERROR(VLOOKUP($A15&amp;U$2,纏め表!$D:$Q,14,FALSE),"")</f>
        <v/>
      </c>
      <c r="AC15" s="560" t="str">
        <f>IFERROR(IF(VLOOKUP($A15&amp;U$2,纏め表!$D:$Q,2,FALSE)=0,"",VLOOKUP($A15&amp;U$2,纏め表!$D:$Q,2,FALSE)),"")</f>
        <v/>
      </c>
      <c r="AD15" s="742"/>
      <c r="AE15" s="711"/>
      <c r="AF15" s="736"/>
      <c r="AG15" s="713"/>
      <c r="AH15" s="713"/>
      <c r="AI15" s="578" t="str">
        <f>IFERROR(VLOOKUP($A15&amp;AD$2,纏め表!$D:$Q,4,FALSE),"")</f>
        <v/>
      </c>
      <c r="AJ15" s="579" t="str">
        <f>IFERROR(VLOOKUP($A15&amp;AD$2,纏め表!$D:$Q,13,FALSE),"")</f>
        <v/>
      </c>
      <c r="AK15" s="579" t="str">
        <f>IFERROR(VLOOKUP($A15&amp;AD$2,纏め表!$D:$Q,14,FALSE),"")</f>
        <v/>
      </c>
      <c r="AL15" s="560" t="str">
        <f>IFERROR(IF(VLOOKUP($A15&amp;AD$2,纏め表!$D:$Q,2,FALSE)=0,"",VLOOKUP($A15&amp;AD$2,纏め表!$D:$Q,2,FALSE)),"")</f>
        <v/>
      </c>
      <c r="AM15" s="742"/>
      <c r="AN15" s="711"/>
      <c r="AO15" s="736"/>
      <c r="AP15" s="713"/>
      <c r="AQ15" s="713"/>
      <c r="AR15" s="578" t="str">
        <f>IFERROR(VLOOKUP($A15&amp;AM$2,纏め表!$D:$Q,4,FALSE),"")</f>
        <v/>
      </c>
      <c r="AS15" s="579" t="str">
        <f>IFERROR(VLOOKUP($A15&amp;AM$2,纏め表!$D:$Q,13,FALSE),"")</f>
        <v/>
      </c>
      <c r="AT15" s="579" t="str">
        <f>IFERROR(VLOOKUP($A15&amp;AM$2,纏め表!$D:$Q,14,FALSE),"")</f>
        <v/>
      </c>
      <c r="AU15" s="560" t="str">
        <f>IFERROR(IF(VLOOKUP($A15&amp;AM$2,纏め表!$D:$Q,2,FALSE)=0,"",VLOOKUP($A15&amp;AM$2,纏め表!$D:$Q,2,FALSE)),"")</f>
        <v/>
      </c>
      <c r="AV15" s="742"/>
      <c r="AW15" s="711"/>
      <c r="AX15" s="736"/>
      <c r="AY15" s="713"/>
      <c r="AZ15" s="713"/>
      <c r="BA15" s="578" t="str">
        <f>IFERROR(VLOOKUP($A15&amp;AV$2,纏め表!$D:$Q,4,FALSE),"")</f>
        <v/>
      </c>
      <c r="BB15" s="579" t="str">
        <f>IFERROR(VLOOKUP($A15&amp;AV$2,纏め表!$D:$Q,13,FALSE),"")</f>
        <v/>
      </c>
      <c r="BC15" s="579" t="str">
        <f>IFERROR(VLOOKUP($A15&amp;AV$2,纏め表!$D:$Q,14,FALSE),"")</f>
        <v/>
      </c>
      <c r="BD15" s="560" t="str">
        <f>IFERROR(IF(VLOOKUP($A15&amp;AV$2,纏め表!$D:$Q,2,FALSE)=0,"",VLOOKUP($A15&amp;AV$2,纏め表!$D:$Q,2,FALSE)),"")</f>
        <v/>
      </c>
      <c r="BE15" s="742"/>
      <c r="BF15" s="711"/>
      <c r="BG15" s="736"/>
      <c r="BH15" s="713"/>
      <c r="BI15" s="713"/>
      <c r="BJ15" s="578">
        <f>IFERROR(VLOOKUP($A15&amp;BE$2,纏め表!$D:$Q,4,FALSE),"")</f>
        <v>9000869</v>
      </c>
      <c r="BK15" s="579">
        <f>IFERROR(VLOOKUP($A15&amp;BE$2,纏め表!$D:$Q,13,FALSE),"")</f>
        <v>2</v>
      </c>
      <c r="BL15" s="579">
        <f>IFERROR(VLOOKUP($A15&amp;BE$2,纏め表!$D:$Q,14,FALSE),"")</f>
        <v>7</v>
      </c>
      <c r="BM15" s="560" t="str">
        <f>IFERROR(IF(VLOOKUP($A15&amp;BE$2,纏め表!$D:$Q,2,FALSE)=0,"",VLOOKUP($A15&amp;BE$2,纏め表!$D:$Q,2,FALSE)),"")</f>
        <v/>
      </c>
      <c r="BN15" s="742"/>
      <c r="BO15" s="711"/>
      <c r="BP15" s="736"/>
      <c r="BQ15" s="713"/>
      <c r="BR15" s="713"/>
      <c r="BS15" s="578">
        <f>IFERROR(VLOOKUP($A15&amp;BN$2,纏め表!$D:$Q,4,FALSE),"")</f>
        <v>9000794</v>
      </c>
      <c r="BT15" s="579">
        <f>IFERROR(VLOOKUP($A15&amp;BN$2,纏め表!$D:$Q,13,FALSE),"")</f>
        <v>2</v>
      </c>
      <c r="BU15" s="579">
        <f>IFERROR(VLOOKUP($A15&amp;BN$2,纏め表!$D:$Q,14,FALSE),"")</f>
        <v>9</v>
      </c>
      <c r="BV15" s="560" t="str">
        <f>IFERROR(IF(VLOOKUP($A15&amp;BN$2,纏め表!$D:$Q,2,FALSE)=0,"",VLOOKUP($A15&amp;BN$2,纏め表!$D:$Q,2,FALSE)),"")</f>
        <v/>
      </c>
      <c r="BW15" s="742"/>
      <c r="BX15" s="711"/>
      <c r="BY15" s="736"/>
      <c r="BZ15" s="713"/>
      <c r="CA15" s="713"/>
      <c r="CB15" s="578">
        <f>IFERROR(VLOOKUP($A15&amp;BW$2,纏め表!$D:$Q,4,FALSE),"")</f>
        <v>9000767</v>
      </c>
      <c r="CC15" s="579">
        <f>IFERROR(VLOOKUP($A15&amp;BW$2,纏め表!$D:$Q,13,FALSE),"")</f>
        <v>3.1</v>
      </c>
      <c r="CD15" s="579">
        <f>IFERROR(VLOOKUP($A15&amp;BW$2,纏め表!$D:$Q,14,FALSE),"")</f>
        <v>4</v>
      </c>
      <c r="CE15" s="560" t="str">
        <f>IFERROR(IF(VLOOKUP($A15&amp;BW$2,纏め表!$D:$Q,2,FALSE)=0,"",VLOOKUP($A15&amp;BW$2,纏め表!$D:$Q,2,FALSE)),"")</f>
        <v/>
      </c>
      <c r="CF15" s="742"/>
      <c r="CG15" s="711"/>
      <c r="CH15" s="736"/>
      <c r="CI15" s="713"/>
      <c r="CJ15" s="713"/>
      <c r="CK15" s="578">
        <f>IFERROR(VLOOKUP($A15&amp;CF$2,纏め表!$D:$Q,4,FALSE),"")</f>
        <v>9000826</v>
      </c>
      <c r="CL15" s="579">
        <f>IFERROR(VLOOKUP($A15&amp;CF$2,纏め表!$D:$Q,13,FALSE),"")</f>
        <v>3.1</v>
      </c>
      <c r="CM15" s="579">
        <f>IFERROR(VLOOKUP($A15&amp;CF$2,纏め表!$D:$Q,14,FALSE),"")</f>
        <v>16</v>
      </c>
      <c r="CN15" s="560" t="str">
        <f>IFERROR(IF(VLOOKUP($A15&amp;CF$2,纏め表!$D:$Q,2,FALSE)=0,"",VLOOKUP($A15&amp;CF$2,纏め表!$D:$Q,2,FALSE)),"")</f>
        <v/>
      </c>
      <c r="CO15" s="742"/>
      <c r="CP15" s="711"/>
      <c r="CQ15" s="736"/>
      <c r="CR15" s="713"/>
      <c r="CS15" s="713"/>
      <c r="CT15" s="578" t="str">
        <f>IFERROR(VLOOKUP($A15&amp;CO$2,纏め表!$D:$Q,4,FALSE),"")</f>
        <v/>
      </c>
      <c r="CU15" s="579" t="str">
        <f>IFERROR(VLOOKUP($A15&amp;CO$2,纏め表!$D:$Q,13,FALSE),"")</f>
        <v/>
      </c>
      <c r="CV15" s="579" t="str">
        <f>IFERROR(VLOOKUP($A15&amp;CO$2,纏め表!$D:$Q,14,FALSE),"")</f>
        <v/>
      </c>
      <c r="CW15" s="560" t="str">
        <f>IFERROR(IF(VLOOKUP($A15&amp;CO$2,纏め表!$D:$Q,2,FALSE)=0,"",VLOOKUP($A15&amp;CO$2,纏め表!$D:$Q,2,FALSE)),"")</f>
        <v/>
      </c>
      <c r="CX15" s="710"/>
      <c r="CY15" s="719"/>
      <c r="CZ15" s="722"/>
      <c r="DA15" s="713"/>
      <c r="DB15" s="713"/>
      <c r="DC15" s="578" t="str">
        <f>IFERROR(VLOOKUP($A15&amp;CX$2,纏め表!$D:$Q,4,FALSE),"")</f>
        <v/>
      </c>
      <c r="DD15" s="579" t="str">
        <f>IFERROR(VLOOKUP($A15&amp;CX$2,纏め表!$D:$Q,13,FALSE),"")</f>
        <v/>
      </c>
      <c r="DE15" s="579" t="str">
        <f>IFERROR(VLOOKUP($A15&amp;CX$2,纏め表!$D:$Q,14,FALSE),"")</f>
        <v/>
      </c>
      <c r="DF15" s="560" t="str">
        <f>IFERROR(IF(VLOOKUP($A15&amp;CX$2,纏め表!$D:$Q,2,FALSE)=0,"",VLOOKUP($A15&amp;CX$2,纏め表!$D:$Q,2,FALSE)),"")</f>
        <v/>
      </c>
      <c r="DG15" s="710"/>
      <c r="DH15" s="719"/>
      <c r="DI15" s="722"/>
      <c r="DJ15" s="713"/>
      <c r="DK15" s="713"/>
    </row>
    <row r="16" spans="1:115" s="575" customFormat="1">
      <c r="A16" s="558" t="s">
        <v>2331</v>
      </c>
      <c r="B16" s="742"/>
      <c r="C16" s="711"/>
      <c r="D16" s="736"/>
      <c r="E16" s="711"/>
      <c r="F16" s="713"/>
      <c r="G16" s="578" t="str">
        <f>IFERROR(VLOOKUP($A16&amp;B$2,纏め表!$D:$Q,4,FALSE),"")</f>
        <v/>
      </c>
      <c r="H16" s="579" t="str">
        <f>IFERROR(VLOOKUP($A16&amp;B$2,纏め表!$D:$Q,13,FALSE),"")</f>
        <v/>
      </c>
      <c r="I16" s="579" t="str">
        <f>IFERROR(VLOOKUP($A16&amp;B$2,纏め表!$D:$Q,14,FALSE),"")</f>
        <v/>
      </c>
      <c r="J16" s="666" t="str">
        <f>IFERROR(IF(VLOOKUP($A16&amp;B$2,纏め表!$D:$Q,2,FALSE)=0,"",VLOOKUP($A16&amp;B$2,纏め表!$D:$Q,2,FALSE)),"")</f>
        <v/>
      </c>
      <c r="K16" s="560"/>
      <c r="L16" s="742"/>
      <c r="M16" s="711"/>
      <c r="N16" s="736"/>
      <c r="O16" s="713"/>
      <c r="P16" s="713"/>
      <c r="Q16" s="581" t="str">
        <f>IFERROR(VLOOKUP($A16&amp;L$2,纏め表!$D:$Q,4,FALSE),"")</f>
        <v/>
      </c>
      <c r="R16" s="552" t="str">
        <f>IFERROR(VLOOKUP($A16&amp;L$2,纏め表!$D:$Q,13,FALSE),"")</f>
        <v/>
      </c>
      <c r="S16" s="552" t="str">
        <f>IFERROR(VLOOKUP($A16&amp;L$2,纏め表!$D:$Q,14,FALSE),"")</f>
        <v/>
      </c>
      <c r="T16" s="560" t="str">
        <f>IFERROR(IF(VLOOKUP($A16&amp;L$2,纏め表!$D:$Q,2,FALSE)=0,"",VLOOKUP($A16&amp;L$2,纏め表!$D:$Q,2,FALSE)),"")</f>
        <v/>
      </c>
      <c r="U16" s="742"/>
      <c r="V16" s="711"/>
      <c r="W16" s="736"/>
      <c r="X16" s="713"/>
      <c r="Y16" s="713"/>
      <c r="Z16" s="581" t="str">
        <f>IFERROR(VLOOKUP($A16&amp;U$2,纏め表!$D:$Q,4,FALSE),"")</f>
        <v/>
      </c>
      <c r="AA16" s="552" t="str">
        <f>IFERROR(VLOOKUP($A16&amp;U$2,纏め表!$D:$Q,13,FALSE),"")</f>
        <v/>
      </c>
      <c r="AB16" s="552" t="str">
        <f>IFERROR(VLOOKUP($A16&amp;U$2,纏め表!$D:$Q,14,FALSE),"")</f>
        <v/>
      </c>
      <c r="AC16" s="560" t="str">
        <f>IFERROR(IF(VLOOKUP($A16&amp;U$2,纏め表!$D:$Q,2,FALSE)=0,"",VLOOKUP($A16&amp;U$2,纏め表!$D:$Q,2,FALSE)),"")</f>
        <v/>
      </c>
      <c r="AD16" s="742"/>
      <c r="AE16" s="711"/>
      <c r="AF16" s="736"/>
      <c r="AG16" s="713"/>
      <c r="AH16" s="713"/>
      <c r="AI16" s="581" t="str">
        <f>IFERROR(VLOOKUP($A16&amp;AD$2,纏め表!$D:$Q,4,FALSE),"")</f>
        <v/>
      </c>
      <c r="AJ16" s="552" t="str">
        <f>IFERROR(VLOOKUP($A16&amp;AD$2,纏め表!$D:$Q,13,FALSE),"")</f>
        <v/>
      </c>
      <c r="AK16" s="552" t="str">
        <f>IFERROR(VLOOKUP($A16&amp;AD$2,纏め表!$D:$Q,14,FALSE),"")</f>
        <v/>
      </c>
      <c r="AL16" s="560" t="str">
        <f>IFERROR(IF(VLOOKUP($A16&amp;AD$2,纏め表!$D:$Q,2,FALSE)=0,"",VLOOKUP($A16&amp;AD$2,纏め表!$D:$Q,2,FALSE)),"")</f>
        <v/>
      </c>
      <c r="AM16" s="742"/>
      <c r="AN16" s="711"/>
      <c r="AO16" s="736"/>
      <c r="AP16" s="713"/>
      <c r="AQ16" s="713"/>
      <c r="AR16" s="578" t="str">
        <f>IFERROR(VLOOKUP($A16&amp;AM$2,纏め表!$D:$Q,4,FALSE),"")</f>
        <v/>
      </c>
      <c r="AS16" s="579" t="str">
        <f>IFERROR(VLOOKUP($A16&amp;AM$2,纏め表!$D:$Q,13,FALSE),"")</f>
        <v/>
      </c>
      <c r="AT16" s="579" t="str">
        <f>IFERROR(VLOOKUP($A16&amp;AM$2,纏め表!$D:$Q,14,FALSE),"")</f>
        <v/>
      </c>
      <c r="AU16" s="560" t="str">
        <f>IFERROR(IF(VLOOKUP($A16&amp;AM$2,纏め表!$D:$Q,2,FALSE)=0,"",VLOOKUP($A16&amp;AM$2,纏め表!$D:$Q,2,FALSE)),"")</f>
        <v/>
      </c>
      <c r="AV16" s="742"/>
      <c r="AW16" s="711"/>
      <c r="AX16" s="736"/>
      <c r="AY16" s="713"/>
      <c r="AZ16" s="713"/>
      <c r="BA16" s="578" t="str">
        <f>IFERROR(VLOOKUP($A16&amp;AV$2,纏め表!$D:$Q,4,FALSE),"")</f>
        <v/>
      </c>
      <c r="BB16" s="579" t="str">
        <f>IFERROR(VLOOKUP($A16&amp;AV$2,纏め表!$D:$Q,13,FALSE),"")</f>
        <v/>
      </c>
      <c r="BC16" s="579" t="str">
        <f>IFERROR(VLOOKUP($A16&amp;AV$2,纏め表!$D:$Q,14,FALSE),"")</f>
        <v/>
      </c>
      <c r="BD16" s="560" t="str">
        <f>IFERROR(IF(VLOOKUP($A16&amp;AV$2,纏め表!$D:$Q,2,FALSE)=0,"",VLOOKUP($A16&amp;AV$2,纏め表!$D:$Q,2,FALSE)),"")</f>
        <v/>
      </c>
      <c r="BE16" s="742"/>
      <c r="BF16" s="711"/>
      <c r="BG16" s="736"/>
      <c r="BH16" s="713"/>
      <c r="BI16" s="713"/>
      <c r="BJ16" s="578" t="str">
        <f>IFERROR(VLOOKUP($A16&amp;BE$2,纏め表!$D:$Q,4,FALSE),"")</f>
        <v/>
      </c>
      <c r="BK16" s="579" t="str">
        <f>IFERROR(VLOOKUP($A16&amp;BE$2,纏め表!$D:$Q,13,FALSE),"")</f>
        <v/>
      </c>
      <c r="BL16" s="579" t="str">
        <f>IFERROR(VLOOKUP($A16&amp;BE$2,纏め表!$D:$Q,14,FALSE),"")</f>
        <v/>
      </c>
      <c r="BM16" s="560" t="str">
        <f>IFERROR(IF(VLOOKUP($A16&amp;BE$2,纏め表!$D:$Q,2,FALSE)=0,"",VLOOKUP($A16&amp;BE$2,纏め表!$D:$Q,2,FALSE)),"")</f>
        <v/>
      </c>
      <c r="BN16" s="742"/>
      <c r="BO16" s="711"/>
      <c r="BP16" s="736"/>
      <c r="BQ16" s="713"/>
      <c r="BR16" s="713"/>
      <c r="BS16" s="578" t="str">
        <f>IFERROR(VLOOKUP($A16&amp;BN$2,纏め表!$D:$Q,4,FALSE),"")</f>
        <v/>
      </c>
      <c r="BT16" s="579" t="str">
        <f>IFERROR(VLOOKUP($A16&amp;BN$2,纏め表!$D:$Q,13,FALSE),"")</f>
        <v/>
      </c>
      <c r="BU16" s="579" t="str">
        <f>IFERROR(VLOOKUP($A16&amp;BN$2,纏め表!$D:$Q,14,FALSE),"")</f>
        <v/>
      </c>
      <c r="BV16" s="560" t="str">
        <f>IFERROR(IF(VLOOKUP($A16&amp;BN$2,纏め表!$D:$Q,2,FALSE)=0,"",VLOOKUP($A16&amp;BN$2,纏め表!$D:$Q,2,FALSE)),"")</f>
        <v/>
      </c>
      <c r="BW16" s="742"/>
      <c r="BX16" s="711"/>
      <c r="BY16" s="736"/>
      <c r="BZ16" s="713"/>
      <c r="CA16" s="713"/>
      <c r="CB16" s="578" t="str">
        <f>IFERROR(VLOOKUP($A16&amp;BW$2,纏め表!$D:$Q,4,FALSE),"")</f>
        <v/>
      </c>
      <c r="CC16" s="579" t="str">
        <f>IFERROR(VLOOKUP($A16&amp;BW$2,纏め表!$D:$Q,13,FALSE),"")</f>
        <v/>
      </c>
      <c r="CD16" s="579" t="str">
        <f>IFERROR(VLOOKUP($A16&amp;BW$2,纏め表!$D:$Q,14,FALSE),"")</f>
        <v/>
      </c>
      <c r="CE16" s="560" t="str">
        <f>IFERROR(IF(VLOOKUP($A16&amp;BW$2,纏め表!$D:$Q,2,FALSE)=0,"",VLOOKUP($A16&amp;BW$2,纏め表!$D:$Q,2,FALSE)),"")</f>
        <v/>
      </c>
      <c r="CF16" s="742"/>
      <c r="CG16" s="711"/>
      <c r="CH16" s="736"/>
      <c r="CI16" s="713"/>
      <c r="CJ16" s="713"/>
      <c r="CK16" s="578">
        <f>IFERROR(VLOOKUP($A16&amp;CF$2,纏め表!$D:$Q,4,FALSE),"")</f>
        <v>9000827</v>
      </c>
      <c r="CL16" s="579">
        <f>IFERROR(VLOOKUP($A16&amp;CF$2,纏め表!$D:$Q,13,FALSE),"")</f>
        <v>5</v>
      </c>
      <c r="CM16" s="579">
        <f>IFERROR(VLOOKUP($A16&amp;CF$2,纏め表!$D:$Q,14,FALSE),"")</f>
        <v>3</v>
      </c>
      <c r="CN16" s="560" t="str">
        <f>IFERROR(IF(VLOOKUP($A16&amp;CF$2,纏め表!$D:$Q,2,FALSE)=0,"",VLOOKUP($A16&amp;CF$2,纏め表!$D:$Q,2,FALSE)),"")</f>
        <v/>
      </c>
      <c r="CO16" s="742"/>
      <c r="CP16" s="711"/>
      <c r="CQ16" s="736"/>
      <c r="CR16" s="713"/>
      <c r="CS16" s="713"/>
      <c r="CT16" s="578" t="str">
        <f>IFERROR(VLOOKUP($A16&amp;CO$2,纏め表!$D:$Q,4,FALSE),"")</f>
        <v/>
      </c>
      <c r="CU16" s="579" t="str">
        <f>IFERROR(VLOOKUP($A16&amp;CO$2,纏め表!$D:$Q,13,FALSE),"")</f>
        <v/>
      </c>
      <c r="CV16" s="579" t="str">
        <f>IFERROR(VLOOKUP($A16&amp;CO$2,纏め表!$D:$Q,14,FALSE),"")</f>
        <v/>
      </c>
      <c r="CW16" s="560" t="str">
        <f>IFERROR(IF(VLOOKUP($A16&amp;CO$2,纏め表!$D:$Q,2,FALSE)=0,"",VLOOKUP($A16&amp;CO$2,纏め表!$D:$Q,2,FALSE)),"")</f>
        <v/>
      </c>
      <c r="CX16" s="710"/>
      <c r="CY16" s="719"/>
      <c r="CZ16" s="722"/>
      <c r="DA16" s="713"/>
      <c r="DB16" s="713"/>
      <c r="DC16" s="578" t="str">
        <f>IFERROR(VLOOKUP($A16&amp;CX$2,纏め表!$D:$Q,4,FALSE),"")</f>
        <v/>
      </c>
      <c r="DD16" s="579" t="str">
        <f>IFERROR(VLOOKUP($A16&amp;CX$2,纏め表!$D:$Q,13,FALSE),"")</f>
        <v/>
      </c>
      <c r="DE16" s="579" t="str">
        <f>IFERROR(VLOOKUP($A16&amp;CX$2,纏め表!$D:$Q,14,FALSE),"")</f>
        <v/>
      </c>
      <c r="DF16" s="560" t="str">
        <f>IFERROR(IF(VLOOKUP($A16&amp;CX$2,纏め表!$D:$Q,2,FALSE)=0,"",VLOOKUP($A16&amp;CX$2,纏め表!$D:$Q,2,FALSE)),"")</f>
        <v/>
      </c>
      <c r="DG16" s="710"/>
      <c r="DH16" s="719"/>
      <c r="DI16" s="722"/>
      <c r="DJ16" s="713"/>
      <c r="DK16" s="713"/>
    </row>
    <row r="17" spans="1:115" s="575" customFormat="1">
      <c r="A17" s="558" t="s">
        <v>2341</v>
      </c>
      <c r="B17" s="743"/>
      <c r="C17" s="706"/>
      <c r="D17" s="737"/>
      <c r="E17" s="706"/>
      <c r="F17" s="708"/>
      <c r="G17" s="578" t="str">
        <f>IFERROR(VLOOKUP($A17&amp;B$2,纏め表!$D:$Q,4,FALSE),"")</f>
        <v/>
      </c>
      <c r="H17" s="579" t="str">
        <f>IFERROR(VLOOKUP($A17&amp;B$2,纏め表!$D:$Q,13,FALSE),"")</f>
        <v/>
      </c>
      <c r="I17" s="579" t="str">
        <f>IFERROR(VLOOKUP($A17&amp;B$2,纏め表!$D:$Q,14,FALSE),"")</f>
        <v/>
      </c>
      <c r="J17" s="666" t="str">
        <f>IFERROR(IF(VLOOKUP($A17&amp;B$2,纏め表!$D:$Q,2,FALSE)=0,"",VLOOKUP($A17&amp;B$2,纏め表!$D:$Q,2,FALSE)),"")</f>
        <v/>
      </c>
      <c r="K17" s="560"/>
      <c r="L17" s="743"/>
      <c r="M17" s="706"/>
      <c r="N17" s="737"/>
      <c r="O17" s="708"/>
      <c r="P17" s="708"/>
      <c r="Q17" s="581" t="str">
        <f>IFERROR(VLOOKUP($A17&amp;L$2,纏め表!$D:$Q,4,FALSE),"")</f>
        <v/>
      </c>
      <c r="R17" s="552" t="str">
        <f>IFERROR(VLOOKUP($A17&amp;L$2,纏め表!$D:$Q,13,FALSE),"")</f>
        <v/>
      </c>
      <c r="S17" s="552" t="str">
        <f>IFERROR(VLOOKUP($A17&amp;L$2,纏め表!$D:$Q,14,FALSE),"")</f>
        <v/>
      </c>
      <c r="T17" s="560" t="str">
        <f>IFERROR(IF(VLOOKUP($A17&amp;L$2,纏め表!$D:$Q,2,FALSE)=0,"",VLOOKUP($A17&amp;L$2,纏め表!$D:$Q,2,FALSE)),"")</f>
        <v/>
      </c>
      <c r="U17" s="743"/>
      <c r="V17" s="706"/>
      <c r="W17" s="737"/>
      <c r="X17" s="708"/>
      <c r="Y17" s="708"/>
      <c r="Z17" s="581" t="str">
        <f>IFERROR(VLOOKUP($A17&amp;U$2,纏め表!$D:$Q,4,FALSE),"")</f>
        <v/>
      </c>
      <c r="AA17" s="552" t="str">
        <f>IFERROR(VLOOKUP($A17&amp;U$2,纏め表!$D:$Q,13,FALSE),"")</f>
        <v/>
      </c>
      <c r="AB17" s="552" t="str">
        <f>IFERROR(VLOOKUP($A17&amp;U$2,纏め表!$D:$Q,14,FALSE),"")</f>
        <v/>
      </c>
      <c r="AC17" s="560" t="str">
        <f>IFERROR(IF(VLOOKUP($A17&amp;U$2,纏め表!$D:$Q,2,FALSE)=0,"",VLOOKUP($A17&amp;U$2,纏め表!$D:$Q,2,FALSE)),"")</f>
        <v/>
      </c>
      <c r="AD17" s="743"/>
      <c r="AE17" s="706"/>
      <c r="AF17" s="737"/>
      <c r="AG17" s="708"/>
      <c r="AH17" s="708"/>
      <c r="AI17" s="581" t="str">
        <f>IFERROR(VLOOKUP($A17&amp;AD$2,纏め表!$D:$Q,4,FALSE),"")</f>
        <v/>
      </c>
      <c r="AJ17" s="552" t="str">
        <f>IFERROR(VLOOKUP($A17&amp;AD$2,纏め表!$D:$Q,13,FALSE),"")</f>
        <v/>
      </c>
      <c r="AK17" s="552" t="str">
        <f>IFERROR(VLOOKUP($A17&amp;AD$2,纏め表!$D:$Q,14,FALSE),"")</f>
        <v/>
      </c>
      <c r="AL17" s="560" t="str">
        <f>IFERROR(IF(VLOOKUP($A17&amp;AD$2,纏め表!$D:$Q,2,FALSE)=0,"",VLOOKUP($A17&amp;AD$2,纏め表!$D:$Q,2,FALSE)),"")</f>
        <v/>
      </c>
      <c r="AM17" s="743"/>
      <c r="AN17" s="706"/>
      <c r="AO17" s="737"/>
      <c r="AP17" s="708"/>
      <c r="AQ17" s="708"/>
      <c r="AR17" s="578" t="str">
        <f>IFERROR(VLOOKUP($A17&amp;AM$2,纏め表!$D:$Q,4,FALSE),"")</f>
        <v/>
      </c>
      <c r="AS17" s="579" t="str">
        <f>IFERROR(VLOOKUP($A17&amp;AM$2,纏め表!$D:$Q,13,FALSE),"")</f>
        <v/>
      </c>
      <c r="AT17" s="579" t="str">
        <f>IFERROR(VLOOKUP($A17&amp;AM$2,纏め表!$D:$Q,14,FALSE),"")</f>
        <v/>
      </c>
      <c r="AU17" s="560" t="str">
        <f>IFERROR(IF(VLOOKUP($A17&amp;AM$2,纏め表!$D:$Q,2,FALSE)=0,"",VLOOKUP($A17&amp;AM$2,纏め表!$D:$Q,2,FALSE)),"")</f>
        <v/>
      </c>
      <c r="AV17" s="743"/>
      <c r="AW17" s="706"/>
      <c r="AX17" s="737"/>
      <c r="AY17" s="708"/>
      <c r="AZ17" s="708"/>
      <c r="BA17" s="578" t="str">
        <f>IFERROR(VLOOKUP($A17&amp;AV$2,纏め表!$D:$Q,4,FALSE),"")</f>
        <v/>
      </c>
      <c r="BB17" s="579" t="str">
        <f>IFERROR(VLOOKUP($A17&amp;AV$2,纏め表!$D:$Q,13,FALSE),"")</f>
        <v/>
      </c>
      <c r="BC17" s="579" t="str">
        <f>IFERROR(VLOOKUP($A17&amp;AV$2,纏め表!$D:$Q,14,FALSE),"")</f>
        <v/>
      </c>
      <c r="BD17" s="560" t="str">
        <f>IFERROR(IF(VLOOKUP($A17&amp;AV$2,纏め表!$D:$Q,2,FALSE)=0,"",VLOOKUP($A17&amp;AV$2,纏め表!$D:$Q,2,FALSE)),"")</f>
        <v/>
      </c>
      <c r="BE17" s="743"/>
      <c r="BF17" s="706"/>
      <c r="BG17" s="737"/>
      <c r="BH17" s="708"/>
      <c r="BI17" s="708"/>
      <c r="BJ17" s="578" t="str">
        <f>IFERROR(VLOOKUP($A17&amp;BE$2,纏め表!$D:$Q,4,FALSE),"")</f>
        <v/>
      </c>
      <c r="BK17" s="579" t="str">
        <f>IFERROR(VLOOKUP($A17&amp;BE$2,纏め表!$D:$Q,13,FALSE),"")</f>
        <v/>
      </c>
      <c r="BL17" s="579" t="str">
        <f>IFERROR(VLOOKUP($A17&amp;BE$2,纏め表!$D:$Q,14,FALSE),"")</f>
        <v/>
      </c>
      <c r="BM17" s="560" t="str">
        <f>IFERROR(IF(VLOOKUP($A17&amp;BE$2,纏め表!$D:$Q,2,FALSE)=0,"",VLOOKUP($A17&amp;BE$2,纏め表!$D:$Q,2,FALSE)),"")</f>
        <v/>
      </c>
      <c r="BN17" s="743"/>
      <c r="BO17" s="706"/>
      <c r="BP17" s="737"/>
      <c r="BQ17" s="708"/>
      <c r="BR17" s="708"/>
      <c r="BS17" s="578" t="str">
        <f>IFERROR(VLOOKUP($A17&amp;BN$2,纏め表!$D:$Q,4,FALSE),"")</f>
        <v/>
      </c>
      <c r="BT17" s="579" t="str">
        <f>IFERROR(VLOOKUP($A17&amp;BN$2,纏め表!$D:$Q,13,FALSE),"")</f>
        <v/>
      </c>
      <c r="BU17" s="579" t="str">
        <f>IFERROR(VLOOKUP($A17&amp;BN$2,纏め表!$D:$Q,14,FALSE),"")</f>
        <v/>
      </c>
      <c r="BV17" s="560" t="str">
        <f>IFERROR(IF(VLOOKUP($A17&amp;BN$2,纏め表!$D:$Q,2,FALSE)=0,"",VLOOKUP($A17&amp;BN$2,纏め表!$D:$Q,2,FALSE)),"")</f>
        <v/>
      </c>
      <c r="BW17" s="743"/>
      <c r="BX17" s="706"/>
      <c r="BY17" s="737"/>
      <c r="BZ17" s="708"/>
      <c r="CA17" s="708"/>
      <c r="CB17" s="578" t="str">
        <f>IFERROR(VLOOKUP($A17&amp;BW$2,纏め表!$D:$Q,4,FALSE),"")</f>
        <v/>
      </c>
      <c r="CC17" s="579" t="str">
        <f>IFERROR(VLOOKUP($A17&amp;BW$2,纏め表!$D:$Q,13,FALSE),"")</f>
        <v/>
      </c>
      <c r="CD17" s="579" t="str">
        <f>IFERROR(VLOOKUP($A17&amp;BW$2,纏め表!$D:$Q,14,FALSE),"")</f>
        <v/>
      </c>
      <c r="CE17" s="560" t="str">
        <f>IFERROR(IF(VLOOKUP($A17&amp;BW$2,纏め表!$D:$Q,2,FALSE)=0,"",VLOOKUP($A17&amp;BW$2,纏め表!$D:$Q,2,FALSE)),"")</f>
        <v/>
      </c>
      <c r="CF17" s="743"/>
      <c r="CG17" s="706"/>
      <c r="CH17" s="737"/>
      <c r="CI17" s="708"/>
      <c r="CJ17" s="708"/>
      <c r="CK17" s="578">
        <f>IFERROR(VLOOKUP($A17&amp;CF$2,纏め表!$D:$Q,4,FALSE),"")</f>
        <v>9000921</v>
      </c>
      <c r="CL17" s="579">
        <f>IFERROR(VLOOKUP($A17&amp;CF$2,纏め表!$D:$Q,13,FALSE),"")</f>
        <v>2</v>
      </c>
      <c r="CM17" s="579">
        <f>IFERROR(VLOOKUP($A17&amp;CF$2,纏め表!$D:$Q,14,FALSE),"")</f>
        <v>10</v>
      </c>
      <c r="CN17" s="560" t="str">
        <f>IFERROR(IF(VLOOKUP($A17&amp;CF$2,纏め表!$D:$Q,2,FALSE)=0,"",VLOOKUP($A17&amp;CF$2,纏め表!$D:$Q,2,FALSE)),"")</f>
        <v/>
      </c>
      <c r="CO17" s="743"/>
      <c r="CP17" s="706"/>
      <c r="CQ17" s="737"/>
      <c r="CR17" s="708"/>
      <c r="CS17" s="708"/>
      <c r="CT17" s="578" t="str">
        <f>IFERROR(VLOOKUP($A17&amp;CO$2,纏め表!$D:$Q,4,FALSE),"")</f>
        <v/>
      </c>
      <c r="CU17" s="579" t="str">
        <f>IFERROR(VLOOKUP($A17&amp;CO$2,纏め表!$D:$Q,13,FALSE),"")</f>
        <v/>
      </c>
      <c r="CV17" s="579" t="str">
        <f>IFERROR(VLOOKUP($A17&amp;CO$2,纏め表!$D:$Q,14,FALSE),"")</f>
        <v/>
      </c>
      <c r="CW17" s="560" t="str">
        <f>IFERROR(IF(VLOOKUP($A17&amp;CO$2,纏め表!$D:$Q,2,FALSE)=0,"",VLOOKUP($A17&amp;CO$2,纏め表!$D:$Q,2,FALSE)),"")</f>
        <v/>
      </c>
      <c r="CX17" s="705"/>
      <c r="CY17" s="720"/>
      <c r="CZ17" s="723"/>
      <c r="DA17" s="708"/>
      <c r="DB17" s="708"/>
      <c r="DC17" s="578" t="str">
        <f>IFERROR(VLOOKUP($A17&amp;CX$2,纏め表!$D:$Q,4,FALSE),"")</f>
        <v/>
      </c>
      <c r="DD17" s="579" t="str">
        <f>IFERROR(VLOOKUP($A17&amp;CX$2,纏め表!$D:$Q,13,FALSE),"")</f>
        <v/>
      </c>
      <c r="DE17" s="579" t="str">
        <f>IFERROR(VLOOKUP($A17&amp;CX$2,纏め表!$D:$Q,14,FALSE),"")</f>
        <v/>
      </c>
      <c r="DF17" s="560" t="str">
        <f>IFERROR(IF(VLOOKUP($A17&amp;CX$2,纏め表!$D:$Q,2,FALSE)=0,"",VLOOKUP($A17&amp;CX$2,纏め表!$D:$Q,2,FALSE)),"")</f>
        <v/>
      </c>
      <c r="DG17" s="705"/>
      <c r="DH17" s="720"/>
      <c r="DI17" s="723"/>
      <c r="DJ17" s="708"/>
      <c r="DK17" s="708"/>
    </row>
    <row r="18" spans="1:115" s="575" customFormat="1" ht="14.25" thickBot="1">
      <c r="A18" s="582" t="s">
        <v>2761</v>
      </c>
      <c r="B18" s="583">
        <f>員数サマリ!I9</f>
        <v>0</v>
      </c>
      <c r="C18" s="584">
        <f>員数サマリ!J9</f>
        <v>0</v>
      </c>
      <c r="D18" s="585"/>
      <c r="E18" s="584">
        <f>1-COUNTIF(H18,"")-COUNTIF(J18,"休")</f>
        <v>0</v>
      </c>
      <c r="F18" s="586">
        <f t="shared" si="21"/>
        <v>0</v>
      </c>
      <c r="G18" s="587" t="str">
        <f>IFERROR(VLOOKUP($A18&amp;B$2,纏め表!$D:$Q,4,FALSE),"")</f>
        <v/>
      </c>
      <c r="H18" s="588" t="str">
        <f>IFERROR(VLOOKUP($A18&amp;B$2,纏め表!$D:$Q,13,FALSE),"")</f>
        <v/>
      </c>
      <c r="I18" s="588" t="str">
        <f>IFERROR(VLOOKUP($A18&amp;B$2,纏め表!$D:$Q,14,FALSE),"")</f>
        <v/>
      </c>
      <c r="J18" s="668" t="str">
        <f>IFERROR(IF(VLOOKUP($A18&amp;B$2,纏め表!$D:$Q,2,FALSE)=0,"",VLOOKUP($A18&amp;B$2,纏め表!$D:$Q,2,FALSE)),"")</f>
        <v/>
      </c>
      <c r="K18" s="589"/>
      <c r="L18" s="583">
        <f>員数サマリ!M9</f>
        <v>0</v>
      </c>
      <c r="M18" s="584">
        <f>員数サマリ!N9</f>
        <v>0</v>
      </c>
      <c r="N18" s="585"/>
      <c r="O18" s="586">
        <f>1-COUNTIF(R18,"")-COUNTIF(T18,"休")</f>
        <v>0</v>
      </c>
      <c r="P18" s="586">
        <f>O18-N18</f>
        <v>0</v>
      </c>
      <c r="Q18" s="587" t="str">
        <f>IFERROR(VLOOKUP($A18&amp;L$2,纏め表!$D:$Q,4,FALSE),"")</f>
        <v/>
      </c>
      <c r="R18" s="588" t="str">
        <f>IFERROR(VLOOKUP($A18&amp;L$2,纏め表!$D:$Q,13,FALSE),"")</f>
        <v/>
      </c>
      <c r="S18" s="588" t="str">
        <f>IFERROR(VLOOKUP($A18&amp;L$2,纏め表!$D:$Q,14,FALSE),"")</f>
        <v/>
      </c>
      <c r="T18" s="589" t="str">
        <f>IFERROR(IF(VLOOKUP($A18&amp;L$2,纏め表!$D:$Q,2,FALSE)=0,"",VLOOKUP($A18&amp;L$2,纏め表!$D:$Q,2,FALSE)),"")</f>
        <v/>
      </c>
      <c r="U18" s="583">
        <f>員数サマリ!AB9</f>
        <v>0</v>
      </c>
      <c r="V18" s="584">
        <f>員数サマリ!AC9</f>
        <v>0</v>
      </c>
      <c r="W18" s="585"/>
      <c r="X18" s="586">
        <f>1-COUNTIF(AA18,"")-COUNTIF(AC18,"休")</f>
        <v>1</v>
      </c>
      <c r="Y18" s="586">
        <f t="shared" ref="Y18" si="33">X18-W18</f>
        <v>1</v>
      </c>
      <c r="Z18" s="587">
        <f>IFERROR(VLOOKUP($A18&amp;U$2,纏め表!$D:$Q,4,FALSE),"")</f>
        <v>9000523</v>
      </c>
      <c r="AA18" s="588">
        <f>IFERROR(VLOOKUP($A18&amp;U$2,纏め表!$D:$Q,13,FALSE),"")</f>
        <v>6</v>
      </c>
      <c r="AB18" s="588">
        <f>IFERROR(VLOOKUP($A18&amp;U$2,纏め表!$D:$Q,14,FALSE),"")</f>
        <v>22</v>
      </c>
      <c r="AC18" s="589" t="str">
        <f>IFERROR(IF(VLOOKUP($A18&amp;U$2,纏め表!$D:$Q,2,FALSE)=0,"",VLOOKUP($A18&amp;U$2,纏め表!$D:$Q,2,FALSE)),"")</f>
        <v/>
      </c>
      <c r="AD18" s="583">
        <f>員数サマリ!Y9</f>
        <v>0</v>
      </c>
      <c r="AE18" s="584">
        <f>員数サマリ!Z9</f>
        <v>0</v>
      </c>
      <c r="AF18" s="585"/>
      <c r="AG18" s="586">
        <f>1-COUNTIF(AJ18,"")-COUNTIF(AL18,"休")</f>
        <v>0</v>
      </c>
      <c r="AH18" s="586">
        <f t="shared" ref="AH18" si="34">AG18-AF18</f>
        <v>0</v>
      </c>
      <c r="AI18" s="587" t="str">
        <f>IFERROR(VLOOKUP($A18&amp;AD$2,纏め表!$D:$Q,4,FALSE),"")</f>
        <v/>
      </c>
      <c r="AJ18" s="588" t="str">
        <f>IFERROR(VLOOKUP($A18&amp;AD$2,纏め表!$D:$Q,13,FALSE),"")</f>
        <v/>
      </c>
      <c r="AK18" s="588" t="str">
        <f>IFERROR(VLOOKUP($A18&amp;AD$2,纏め表!$D:$Q,14,FALSE),"")</f>
        <v/>
      </c>
      <c r="AL18" s="589" t="str">
        <f>IFERROR(IF(VLOOKUP($A18&amp;AD$2,纏め表!$D:$Q,2,FALSE)=0,"",VLOOKUP($A18&amp;AD$2,纏め表!$D:$Q,2,FALSE)),"")</f>
        <v/>
      </c>
      <c r="AM18" s="583">
        <f>員数サマリ!AB9</f>
        <v>0</v>
      </c>
      <c r="AN18" s="584">
        <f>員数サマリ!AC9</f>
        <v>0</v>
      </c>
      <c r="AO18" s="585">
        <v>1</v>
      </c>
      <c r="AP18" s="586">
        <f>1-COUNTIF(AS18,"")-COUNTIF(AU18,"休")</f>
        <v>0</v>
      </c>
      <c r="AQ18" s="586">
        <f t="shared" ref="AQ18" si="35">AP18-AO18</f>
        <v>-1</v>
      </c>
      <c r="AR18" s="587" t="str">
        <f>IFERROR(VLOOKUP($A18&amp;AM$2,纏め表!$D:$Q,4,FALSE),"")</f>
        <v/>
      </c>
      <c r="AS18" s="588" t="str">
        <f>IFERROR(VLOOKUP($A18&amp;AM$2,纏め表!$D:$Q,13,FALSE),"")</f>
        <v/>
      </c>
      <c r="AT18" s="588" t="str">
        <f>IFERROR(VLOOKUP($A18&amp;AM$2,纏め表!$D:$Q,14,FALSE),"")</f>
        <v/>
      </c>
      <c r="AU18" s="589" t="str">
        <f>IFERROR(IF(VLOOKUP($A18&amp;AM$2,纏め表!$D:$Q,2,FALSE)=0,"",VLOOKUP($A18&amp;AM$2,纏め表!$D:$Q,2,FALSE)),"")</f>
        <v/>
      </c>
      <c r="AV18" s="583">
        <f>員数サマリ!AN9</f>
        <v>0</v>
      </c>
      <c r="AW18" s="584">
        <f>員数サマリ!AO9</f>
        <v>0</v>
      </c>
      <c r="AX18" s="585"/>
      <c r="AY18" s="586">
        <f>1-COUNTIF(BB18,"")-COUNTIF(BD18,"休")</f>
        <v>0</v>
      </c>
      <c r="AZ18" s="586">
        <f t="shared" ref="AZ18" si="36">AY18-AX18</f>
        <v>0</v>
      </c>
      <c r="BA18" s="587" t="str">
        <f>IFERROR(VLOOKUP($A18&amp;AV$2,纏め表!$D:$Q,4,FALSE),"")</f>
        <v/>
      </c>
      <c r="BB18" s="588" t="str">
        <f>IFERROR(VLOOKUP($A18&amp;AV$2,纏め表!$D:$Q,13,FALSE),"")</f>
        <v/>
      </c>
      <c r="BC18" s="588" t="str">
        <f>IFERROR(VLOOKUP($A18&amp;AV$2,纏め表!$D:$Q,14,FALSE),"")</f>
        <v/>
      </c>
      <c r="BD18" s="589" t="str">
        <f>IFERROR(IF(VLOOKUP($A18&amp;AV$2,纏め表!$D:$Q,2,FALSE)=0,"",VLOOKUP($A18&amp;AV$2,纏め表!$D:$Q,2,FALSE)),"")</f>
        <v/>
      </c>
      <c r="BE18" s="583">
        <f>員数サマリ!P9</f>
        <v>0</v>
      </c>
      <c r="BF18" s="584">
        <f>員数サマリ!Q9</f>
        <v>0</v>
      </c>
      <c r="BG18" s="585"/>
      <c r="BH18" s="586">
        <f>1-COUNTIF(BK18,"")-COUNTIF(BM18,"休")</f>
        <v>1</v>
      </c>
      <c r="BI18" s="586">
        <f t="shared" ref="BI18" si="37">BH18-BG18</f>
        <v>1</v>
      </c>
      <c r="BJ18" s="587">
        <f>IFERROR(VLOOKUP($A18&amp;BE$2,纏め表!$D:$Q,4,FALSE),"")</f>
        <v>9000542</v>
      </c>
      <c r="BK18" s="588">
        <f>IFERROR(VLOOKUP($A18&amp;BE$2,纏め表!$D:$Q,13,FALSE),"")</f>
        <v>5</v>
      </c>
      <c r="BL18" s="588">
        <f>IFERROR(VLOOKUP($A18&amp;BE$2,纏め表!$D:$Q,14,FALSE),"")</f>
        <v>10</v>
      </c>
      <c r="BM18" s="589" t="str">
        <f>IFERROR(IF(VLOOKUP($A18&amp;BE$2,纏め表!$D:$Q,2,FALSE)=0,"",VLOOKUP($A18&amp;BE$2,纏め表!$D:$Q,2,FALSE)),"")</f>
        <v/>
      </c>
      <c r="BN18" s="583">
        <f>員数サマリ!AH9</f>
        <v>0</v>
      </c>
      <c r="BO18" s="584">
        <f>員数サマリ!AI9</f>
        <v>0</v>
      </c>
      <c r="BP18" s="585"/>
      <c r="BQ18" s="586">
        <f>1-COUNTIF(BT18,"")-COUNTIF(BV18,"休")</f>
        <v>1</v>
      </c>
      <c r="BR18" s="586">
        <f t="shared" ref="BR18" si="38">BQ18-BP18</f>
        <v>1</v>
      </c>
      <c r="BS18" s="587">
        <f>IFERROR(VLOOKUP($A18&amp;BN$2,纏め表!$D:$Q,4,FALSE),"")</f>
        <v>9000796</v>
      </c>
      <c r="BT18" s="588">
        <f>IFERROR(VLOOKUP($A18&amp;BN$2,纏め表!$D:$Q,13,FALSE),"")</f>
        <v>3</v>
      </c>
      <c r="BU18" s="588">
        <f>IFERROR(VLOOKUP($A18&amp;BN$2,纏め表!$D:$Q,14,FALSE),"")</f>
        <v>3</v>
      </c>
      <c r="BV18" s="589" t="str">
        <f>IFERROR(IF(VLOOKUP($A18&amp;BN$2,纏め表!$D:$Q,2,FALSE)=0,"",VLOOKUP($A18&amp;BN$2,纏め表!$D:$Q,2,FALSE)),"")</f>
        <v/>
      </c>
      <c r="BW18" s="583">
        <f>員数サマリ!AK9</f>
        <v>0</v>
      </c>
      <c r="BX18" s="584">
        <f>員数サマリ!AL9</f>
        <v>0</v>
      </c>
      <c r="BY18" s="585"/>
      <c r="BZ18" s="586">
        <f>1-COUNTIF(CC18,"")-COUNTIF(CE18,"休")</f>
        <v>0</v>
      </c>
      <c r="CA18" s="586">
        <f t="shared" ref="CA18" si="39">BZ18-BY18</f>
        <v>0</v>
      </c>
      <c r="CB18" s="587" t="str">
        <f>IFERROR(VLOOKUP($A18&amp;BW$2,纏め表!$D:$Q,4,FALSE),"")</f>
        <v/>
      </c>
      <c r="CC18" s="588" t="str">
        <f>IFERROR(VLOOKUP($A18&amp;BW$2,纏め表!$D:$Q,13,FALSE),"")</f>
        <v/>
      </c>
      <c r="CD18" s="588" t="str">
        <f>IFERROR(VLOOKUP($A18&amp;BW$2,纏め表!$D:$Q,14,FALSE),"")</f>
        <v/>
      </c>
      <c r="CE18" s="589" t="str">
        <f>IFERROR(IF(VLOOKUP($A18&amp;BW$2,纏め表!$D:$Q,2,FALSE)=0,"",VLOOKUP($A18&amp;BW$2,纏め表!$D:$Q,2,FALSE)),"")</f>
        <v/>
      </c>
      <c r="CF18" s="583">
        <f>員数サマリ!S9</f>
        <v>0</v>
      </c>
      <c r="CG18" s="584">
        <f>員数サマリ!T9</f>
        <v>0</v>
      </c>
      <c r="CH18" s="585"/>
      <c r="CI18" s="586">
        <f>1-COUNTIF(CL18,"")-COUNTIF(CN18,"休")</f>
        <v>1</v>
      </c>
      <c r="CJ18" s="586">
        <f t="shared" ref="CJ18" si="40">CI18-CH18</f>
        <v>1</v>
      </c>
      <c r="CK18" s="587">
        <f>IFERROR(VLOOKUP($A18&amp;CF$2,纏め表!$D:$Q,4,FALSE),"")</f>
        <v>9000672</v>
      </c>
      <c r="CL18" s="588">
        <f>IFERROR(VLOOKUP($A18&amp;CF$2,纏め表!$D:$Q,13,FALSE),"")</f>
        <v>3</v>
      </c>
      <c r="CM18" s="588">
        <f>IFERROR(VLOOKUP($A18&amp;CF$2,纏め表!$D:$Q,14,FALSE),"")</f>
        <v>0</v>
      </c>
      <c r="CN18" s="589" t="str">
        <f>IFERROR(IF(VLOOKUP($A18&amp;CF$2,纏め表!$D:$Q,2,FALSE)=0,"",VLOOKUP($A18&amp;CF$2,纏め表!$D:$Q,2,FALSE)),"")</f>
        <v/>
      </c>
      <c r="CO18" s="583">
        <f>員数サマリ!AE9</f>
        <v>0</v>
      </c>
      <c r="CP18" s="584">
        <f>員数サマリ!AF9</f>
        <v>0</v>
      </c>
      <c r="CQ18" s="585">
        <v>1</v>
      </c>
      <c r="CR18" s="586">
        <f>1-COUNTIF(CU18,"")-COUNTIF(CW18,"休")</f>
        <v>0</v>
      </c>
      <c r="CS18" s="586">
        <f t="shared" ref="CS18" si="41">CR18-CQ18</f>
        <v>-1</v>
      </c>
      <c r="CT18" s="587" t="str">
        <f>IFERROR(VLOOKUP($A18&amp;CO$2,纏め表!$D:$Q,4,FALSE),"")</f>
        <v/>
      </c>
      <c r="CU18" s="588" t="str">
        <f>IFERROR(VLOOKUP($A18&amp;CO$2,纏め表!$D:$Q,13,FALSE),"")</f>
        <v/>
      </c>
      <c r="CV18" s="588" t="str">
        <f>IFERROR(VLOOKUP($A18&amp;CO$2,纏め表!$D:$Q,14,FALSE),"")</f>
        <v/>
      </c>
      <c r="CW18" s="589" t="str">
        <f>IFERROR(IF(VLOOKUP($A18&amp;CO$2,纏め表!$D:$Q,2,FALSE)=0,"",VLOOKUP($A18&amp;CO$2,纏め表!$D:$Q,2,FALSE)),"")</f>
        <v/>
      </c>
      <c r="CX18" s="583">
        <f>員数サマリ!AW9</f>
        <v>0</v>
      </c>
      <c r="CY18" s="584">
        <f>員数サマリ!AX9</f>
        <v>0</v>
      </c>
      <c r="CZ18" s="585"/>
      <c r="DA18" s="586">
        <f>1-COUNTIF(DD18,"")-COUNTIF(DF18,"休")</f>
        <v>0</v>
      </c>
      <c r="DB18" s="586">
        <f t="shared" ref="DB18" si="42">DA18-CZ18</f>
        <v>0</v>
      </c>
      <c r="DC18" s="587" t="str">
        <f>IFERROR(VLOOKUP($A18&amp;CX$2,纏め表!$D:$Q,4,FALSE),"")</f>
        <v/>
      </c>
      <c r="DD18" s="588" t="str">
        <f>IFERROR(VLOOKUP($A18&amp;CX$2,纏め表!$D:$Q,13,FALSE),"")</f>
        <v/>
      </c>
      <c r="DE18" s="588" t="str">
        <f>IFERROR(VLOOKUP($A18&amp;CX$2,纏め表!$D:$Q,14,FALSE),"")</f>
        <v/>
      </c>
      <c r="DF18" s="589" t="str">
        <f>IFERROR(IF(VLOOKUP($A18&amp;CX$2,纏め表!$D:$Q,2,FALSE)=0,"",VLOOKUP($A18&amp;CX$2,纏め表!$D:$Q,2,FALSE)),"")</f>
        <v/>
      </c>
      <c r="DG18" s="583">
        <f>員数サマリ!BF9</f>
        <v>0</v>
      </c>
      <c r="DH18" s="584">
        <f>員数サマリ!BG9</f>
        <v>0</v>
      </c>
      <c r="DI18" s="585"/>
      <c r="DJ18" s="586">
        <f>1-COUNTIF(DM18,"")-COUNTIF(DO18,"休")</f>
        <v>0</v>
      </c>
      <c r="DK18" s="586">
        <f t="shared" ref="DK18" si="43">DJ18-DI18</f>
        <v>0</v>
      </c>
    </row>
    <row r="19" spans="1:115" s="575" customFormat="1" ht="14.25" thickBot="1">
      <c r="A19" s="590" t="s">
        <v>2359</v>
      </c>
      <c r="B19" s="591"/>
      <c r="C19" s="592"/>
      <c r="D19" s="592">
        <f t="shared" ref="D19:F19" si="44">SUM(D4:D18)</f>
        <v>5</v>
      </c>
      <c r="E19" s="592">
        <f t="shared" si="44"/>
        <v>7</v>
      </c>
      <c r="F19" s="593">
        <f t="shared" si="44"/>
        <v>0</v>
      </c>
      <c r="G19" s="594" t="str">
        <f>IFERROR(VLOOKUP($A19&amp;B$2,纏め表!$D:$Q,4,FALSE),"")</f>
        <v/>
      </c>
      <c r="H19" s="595" t="str">
        <f>IFERROR(VLOOKUP($A19&amp;B$2,纏め表!$D:$Q,13,FALSE),"")</f>
        <v/>
      </c>
      <c r="I19" s="595" t="str">
        <f>IFERROR(VLOOKUP($A19&amp;B$2,纏め表!$D:$Q,14,FALSE),"")</f>
        <v/>
      </c>
      <c r="J19" s="595" t="str">
        <f>IFERROR(IF(VLOOKUP($A19&amp;B$2,纏め表!$D:$Q,2,FALSE)=0,"",VLOOKUP($A19&amp;B$2,纏め表!$D:$Q,2,FALSE)),"")</f>
        <v/>
      </c>
      <c r="K19" s="596"/>
      <c r="L19" s="597"/>
      <c r="M19" s="592"/>
      <c r="N19" s="592">
        <f t="shared" ref="N19:P19" si="45">SUM(N4:N18)</f>
        <v>5</v>
      </c>
      <c r="O19" s="593">
        <f t="shared" si="45"/>
        <v>7</v>
      </c>
      <c r="P19" s="593">
        <f t="shared" si="45"/>
        <v>2</v>
      </c>
      <c r="Q19" s="594" t="str">
        <f>IFERROR(VLOOKUP($A19&amp;L$2,纏め表!$D:$Q,4,FALSE),"")</f>
        <v/>
      </c>
      <c r="R19" s="595" t="str">
        <f>IFERROR(VLOOKUP($A19&amp;L$2,纏め表!$D:$Q,13,FALSE),"")</f>
        <v/>
      </c>
      <c r="S19" s="595" t="str">
        <f>IFERROR(VLOOKUP($A19&amp;L$2,纏め表!$D:$Q,14,FALSE),"")</f>
        <v/>
      </c>
      <c r="T19" s="596" t="str">
        <f>IFERROR(IF(VLOOKUP($A19&amp;L$2,纏め表!$D:$Q,2,FALSE)=0,"",VLOOKUP($A19&amp;L$2,纏め表!$D:$Q,2,FALSE)),"")</f>
        <v/>
      </c>
      <c r="U19" s="597"/>
      <c r="V19" s="592"/>
      <c r="W19" s="592">
        <f t="shared" ref="W19" si="46">SUM(W4:W18)</f>
        <v>6</v>
      </c>
      <c r="X19" s="593">
        <f t="shared" ref="X19" si="47">SUM(X4:X18)</f>
        <v>6</v>
      </c>
      <c r="Y19" s="593">
        <f t="shared" ref="Y19" si="48">SUM(Y4:Y18)</f>
        <v>0</v>
      </c>
      <c r="Z19" s="594" t="str">
        <f>IFERROR(VLOOKUP($A19&amp;U$2,纏め表!$D:$Q,4,FALSE),"")</f>
        <v/>
      </c>
      <c r="AA19" s="595" t="str">
        <f>IFERROR(VLOOKUP($A19&amp;U$2,纏め表!$D:$Q,13,FALSE),"")</f>
        <v/>
      </c>
      <c r="AB19" s="595" t="str">
        <f>IFERROR(VLOOKUP($A19&amp;U$2,纏め表!$D:$Q,14,FALSE),"")</f>
        <v/>
      </c>
      <c r="AC19" s="596" t="str">
        <f>IFERROR(IF(VLOOKUP($A19&amp;U$2,纏め表!$D:$Q,2,FALSE)=0,"",VLOOKUP($A19&amp;U$2,纏め表!$D:$Q,2,FALSE)),"")</f>
        <v/>
      </c>
      <c r="AD19" s="597"/>
      <c r="AE19" s="592"/>
      <c r="AF19" s="592">
        <f t="shared" ref="AF19" si="49">SUM(AF4:AF18)</f>
        <v>6</v>
      </c>
      <c r="AG19" s="593">
        <f t="shared" ref="AG19" si="50">SUM(AG4:AG18)</f>
        <v>6</v>
      </c>
      <c r="AH19" s="593">
        <f t="shared" ref="AH19" si="51">SUM(AH4:AH18)</f>
        <v>0</v>
      </c>
      <c r="AI19" s="594" t="str">
        <f>IFERROR(VLOOKUP($A19&amp;AD$2,纏め表!$D:$Q,4,FALSE),"")</f>
        <v/>
      </c>
      <c r="AJ19" s="595" t="str">
        <f>IFERROR(VLOOKUP($A19&amp;AD$2,纏め表!$D:$Q,13,FALSE),"")</f>
        <v/>
      </c>
      <c r="AK19" s="595" t="str">
        <f>IFERROR(VLOOKUP($A19&amp;AD$2,纏め表!$D:$Q,14,FALSE),"")</f>
        <v/>
      </c>
      <c r="AL19" s="596" t="str">
        <f>IFERROR(IF(VLOOKUP($A19&amp;AD$2,纏め表!$D:$Q,2,FALSE)=0,"",VLOOKUP($A19&amp;AD$2,纏め表!$D:$Q,2,FALSE)),"")</f>
        <v/>
      </c>
      <c r="AM19" s="597"/>
      <c r="AN19" s="592"/>
      <c r="AO19" s="592">
        <f t="shared" ref="AO19" si="52">SUM(AO4:AO18)</f>
        <v>8</v>
      </c>
      <c r="AP19" s="593">
        <f t="shared" ref="AP19" si="53">SUM(AP4:AP18)</f>
        <v>7</v>
      </c>
      <c r="AQ19" s="593">
        <f t="shared" ref="AQ19" si="54">SUM(AQ4:AQ18)</f>
        <v>0</v>
      </c>
      <c r="AR19" s="594" t="str">
        <f>IFERROR(VLOOKUP($A19&amp;AM$2,纏め表!$D:$Q,4,FALSE),"")</f>
        <v/>
      </c>
      <c r="AS19" s="595" t="str">
        <f>IFERROR(VLOOKUP($A19&amp;AM$2,纏め表!$D:$Q,13,FALSE),"")</f>
        <v/>
      </c>
      <c r="AT19" s="595" t="str">
        <f>IFERROR(VLOOKUP($A19&amp;AM$2,纏め表!$D:$Q,14,FALSE),"")</f>
        <v/>
      </c>
      <c r="AU19" s="596" t="str">
        <f>IFERROR(IF(VLOOKUP($A19&amp;AM$2,纏め表!$D:$Q,2,FALSE)=0,"",VLOOKUP($A19&amp;AM$2,纏め表!$D:$Q,2,FALSE)),"")</f>
        <v/>
      </c>
      <c r="AV19" s="597"/>
      <c r="AW19" s="592"/>
      <c r="AX19" s="592">
        <f t="shared" ref="AX19:AZ19" si="55">SUM(AX4:AX18)</f>
        <v>1</v>
      </c>
      <c r="AY19" s="593">
        <f t="shared" si="55"/>
        <v>7</v>
      </c>
      <c r="AZ19" s="593">
        <f t="shared" si="55"/>
        <v>6</v>
      </c>
      <c r="BA19" s="594" t="str">
        <f>IFERROR(VLOOKUP($A19&amp;AV$2,纏め表!$D:$Q,4,FALSE),"")</f>
        <v/>
      </c>
      <c r="BB19" s="595" t="str">
        <f>IFERROR(VLOOKUP($A19&amp;AV$2,纏め表!$D:$Q,13,FALSE),"")</f>
        <v/>
      </c>
      <c r="BC19" s="595" t="str">
        <f>IFERROR(VLOOKUP($A19&amp;AV$2,纏め表!$D:$Q,14,FALSE),"")</f>
        <v/>
      </c>
      <c r="BD19" s="596" t="str">
        <f>IFERROR(IF(VLOOKUP($A19&amp;AV$2,纏め表!$D:$Q,2,FALSE)=0,"",VLOOKUP($A19&amp;AV$2,纏め表!$D:$Q,2,FALSE)),"")</f>
        <v/>
      </c>
      <c r="BE19" s="597"/>
      <c r="BF19" s="592"/>
      <c r="BG19" s="592">
        <f t="shared" ref="BG19:BI19" si="56">SUM(BG4:BG18)</f>
        <v>4</v>
      </c>
      <c r="BH19" s="593">
        <f t="shared" si="56"/>
        <v>8</v>
      </c>
      <c r="BI19" s="593">
        <f t="shared" si="56"/>
        <v>4</v>
      </c>
      <c r="BJ19" s="594" t="str">
        <f>IFERROR(VLOOKUP($A19&amp;BE$2,纏め表!$D:$Q,4,FALSE),"")</f>
        <v/>
      </c>
      <c r="BK19" s="595" t="str">
        <f>IFERROR(VLOOKUP($A19&amp;BE$2,纏め表!$D:$Q,13,FALSE),"")</f>
        <v/>
      </c>
      <c r="BL19" s="595" t="str">
        <f>IFERROR(VLOOKUP($A19&amp;BE$2,纏め表!$D:$Q,14,FALSE),"")</f>
        <v/>
      </c>
      <c r="BM19" s="596" t="str">
        <f>IFERROR(IF(VLOOKUP($A19&amp;BE$2,纏め表!$D:$Q,2,FALSE)=0,"",VLOOKUP($A19&amp;BE$2,纏め表!$D:$Q,2,FALSE)),"")</f>
        <v/>
      </c>
      <c r="BN19" s="597"/>
      <c r="BO19" s="592"/>
      <c r="BP19" s="592">
        <f t="shared" ref="BP19:BR19" si="57">SUM(BP4:BP18)</f>
        <v>6</v>
      </c>
      <c r="BQ19" s="593">
        <f t="shared" si="57"/>
        <v>11</v>
      </c>
      <c r="BR19" s="593">
        <f t="shared" si="57"/>
        <v>5</v>
      </c>
      <c r="BS19" s="594" t="str">
        <f>IFERROR(VLOOKUP($A19&amp;BN$2,纏め表!$D:$Q,4,FALSE),"")</f>
        <v/>
      </c>
      <c r="BT19" s="595" t="str">
        <f>IFERROR(VLOOKUP($A19&amp;BN$2,纏め表!$D:$Q,13,FALSE),"")</f>
        <v/>
      </c>
      <c r="BU19" s="595" t="str">
        <f>IFERROR(VLOOKUP($A19&amp;BN$2,纏め表!$D:$Q,14,FALSE),"")</f>
        <v/>
      </c>
      <c r="BV19" s="596" t="str">
        <f>IFERROR(IF(VLOOKUP($A19&amp;BN$2,纏め表!$D:$Q,2,FALSE)=0,"",VLOOKUP($A19&amp;BN$2,纏め表!$D:$Q,2,FALSE)),"")</f>
        <v/>
      </c>
      <c r="BW19" s="597"/>
      <c r="BX19" s="592"/>
      <c r="BY19" s="592">
        <f t="shared" ref="BY19" si="58">SUM(BY4:BY18)</f>
        <v>6</v>
      </c>
      <c r="BZ19" s="593">
        <f>SUM(BZ4:BZ18)</f>
        <v>8</v>
      </c>
      <c r="CA19" s="593">
        <f t="shared" ref="CA19" si="59">SUM(CA4:CA18)</f>
        <v>2</v>
      </c>
      <c r="CB19" s="594" t="str">
        <f>IFERROR(VLOOKUP($A19&amp;BW$2,纏め表!$D:$Q,4,FALSE),"")</f>
        <v/>
      </c>
      <c r="CC19" s="595" t="str">
        <f>IFERROR(VLOOKUP($A19&amp;BW$2,纏め表!$D:$Q,13,FALSE),"")</f>
        <v/>
      </c>
      <c r="CD19" s="595" t="str">
        <f>IFERROR(VLOOKUP($A19&amp;BW$2,纏め表!$D:$Q,14,FALSE),"")</f>
        <v/>
      </c>
      <c r="CE19" s="596" t="str">
        <f>IFERROR(IF(VLOOKUP($A19&amp;BW$2,纏め表!$D:$Q,2,FALSE)=0,"",VLOOKUP($A19&amp;BW$2,纏め表!$D:$Q,2,FALSE)),"")</f>
        <v/>
      </c>
      <c r="CF19" s="597"/>
      <c r="CG19" s="592"/>
      <c r="CH19" s="592">
        <f t="shared" ref="CH19:CJ19" si="60">SUM(CH4:CH18)</f>
        <v>6</v>
      </c>
      <c r="CI19" s="593">
        <f t="shared" si="60"/>
        <v>11</v>
      </c>
      <c r="CJ19" s="593">
        <f t="shared" si="60"/>
        <v>5</v>
      </c>
      <c r="CK19" s="594" t="str">
        <f>IFERROR(VLOOKUP($A19&amp;CF$2,纏め表!$D:$Q,4,FALSE),"")</f>
        <v/>
      </c>
      <c r="CL19" s="595" t="str">
        <f>IFERROR(VLOOKUP($A19&amp;CF$2,纏め表!$D:$Q,13,FALSE),"")</f>
        <v/>
      </c>
      <c r="CM19" s="595" t="str">
        <f>IFERROR(VLOOKUP($A19&amp;CF$2,纏め表!$D:$Q,14,FALSE),"")</f>
        <v/>
      </c>
      <c r="CN19" s="596" t="str">
        <f>IFERROR(IF(VLOOKUP($A19&amp;CF$2,纏め表!$D:$Q,2,FALSE)=0,"",VLOOKUP($A19&amp;CF$2,纏め表!$D:$Q,2,FALSE)),"")</f>
        <v/>
      </c>
      <c r="CO19" s="597"/>
      <c r="CP19" s="592"/>
      <c r="CQ19" s="592">
        <f t="shared" ref="CQ19:CS19" si="61">SUM(CQ4:CQ18)</f>
        <v>7</v>
      </c>
      <c r="CR19" s="593">
        <f t="shared" si="61"/>
        <v>1</v>
      </c>
      <c r="CS19" s="593">
        <f t="shared" si="61"/>
        <v>-6</v>
      </c>
      <c r="CT19" s="594" t="str">
        <f>IFERROR(VLOOKUP($A19&amp;CO$2,纏め表!$D:$Q,4,FALSE),"")</f>
        <v/>
      </c>
      <c r="CU19" s="595" t="str">
        <f>IFERROR(VLOOKUP($A19&amp;CO$2,纏め表!$D:$Q,13,FALSE),"")</f>
        <v/>
      </c>
      <c r="CV19" s="595" t="str">
        <f>IFERROR(VLOOKUP($A19&amp;CO$2,纏め表!$D:$Q,14,FALSE),"")</f>
        <v/>
      </c>
      <c r="CW19" s="596" t="str">
        <f>IFERROR(IF(VLOOKUP($A19&amp;CO$2,纏め表!$D:$Q,2,FALSE)=0,"",VLOOKUP($A19&amp;CO$2,纏め表!$D:$Q,2,FALSE)),"")</f>
        <v/>
      </c>
      <c r="CX19" s="597">
        <f t="shared" ref="CX19:DB19" si="62">SUM(CX4:CX18)</f>
        <v>0</v>
      </c>
      <c r="CY19" s="592">
        <f t="shared" si="62"/>
        <v>0</v>
      </c>
      <c r="CZ19" s="592">
        <f t="shared" si="62"/>
        <v>1</v>
      </c>
      <c r="DA19" s="593">
        <f t="shared" si="62"/>
        <v>1</v>
      </c>
      <c r="DB19" s="593">
        <f t="shared" si="62"/>
        <v>0</v>
      </c>
      <c r="DC19" s="594" t="str">
        <f>IFERROR(VLOOKUP($A19&amp;CX$2,纏め表!$D:$Q,4,FALSE),"")</f>
        <v/>
      </c>
      <c r="DD19" s="595" t="str">
        <f>IFERROR(VLOOKUP($A19&amp;CX$2,纏め表!$D:$Q,13,FALSE),"")</f>
        <v/>
      </c>
      <c r="DE19" s="595" t="str">
        <f>IFERROR(VLOOKUP($A19&amp;CX$2,纏め表!$D:$Q,14,FALSE),"")</f>
        <v/>
      </c>
      <c r="DF19" s="596" t="str">
        <f>IFERROR(IF(VLOOKUP($A19&amp;CX$2,纏め表!$D:$Q,2,FALSE)=0,"",VLOOKUP($A19&amp;CX$2,纏め表!$D:$Q,2,FALSE)),"")</f>
        <v/>
      </c>
      <c r="DG19" s="597">
        <f t="shared" ref="DG19:DK19" si="63">SUM(DG4:DG18)</f>
        <v>0</v>
      </c>
      <c r="DH19" s="592">
        <f t="shared" si="63"/>
        <v>0</v>
      </c>
      <c r="DI19" s="592">
        <f t="shared" si="63"/>
        <v>1</v>
      </c>
      <c r="DJ19" s="593">
        <f t="shared" si="63"/>
        <v>0</v>
      </c>
      <c r="DK19" s="593">
        <f t="shared" si="63"/>
        <v>-1</v>
      </c>
    </row>
    <row r="20" spans="1:115" s="575" customFormat="1">
      <c r="A20" s="598" t="s">
        <v>2360</v>
      </c>
      <c r="B20" s="724"/>
      <c r="C20" s="725"/>
      <c r="D20" s="726">
        <v>1</v>
      </c>
      <c r="E20" s="725">
        <f>2-COUNTIF(H20:H21,"")-COUNTIF(J20:J21,"休")</f>
        <v>1</v>
      </c>
      <c r="F20" s="729">
        <f t="shared" si="21"/>
        <v>0</v>
      </c>
      <c r="G20" s="599">
        <f>IFERROR(VLOOKUP($A20&amp;B$2,纏め表!$D:$Q,4,FALSE),"")</f>
        <v>9000020</v>
      </c>
      <c r="H20" s="600">
        <f>IFERROR(VLOOKUP($A20&amp;B$2,纏め表!$D:$Q,13,FALSE),"")</f>
        <v>5</v>
      </c>
      <c r="I20" s="600">
        <f>IFERROR(VLOOKUP($A20&amp;B$2,纏め表!$D:$Q,14,FALSE),"")</f>
        <v>16</v>
      </c>
      <c r="J20" s="669" t="str">
        <f>IFERROR(IF(VLOOKUP($A20&amp;B$2,纏め表!$D:$Q,2,FALSE)=0,"",VLOOKUP($A20&amp;B$2,纏め表!$D:$Q,2,FALSE)),"")</f>
        <v/>
      </c>
      <c r="K20" s="601"/>
      <c r="L20" s="724"/>
      <c r="M20" s="726"/>
      <c r="N20" s="726">
        <v>1</v>
      </c>
      <c r="O20" s="728">
        <f>2-COUNTIF(R20:R21,"")-COUNTIF(T20:T21,"休")</f>
        <v>1</v>
      </c>
      <c r="P20" s="729">
        <f>O20-N20</f>
        <v>0</v>
      </c>
      <c r="Q20" s="599">
        <f>IFERROR(VLOOKUP($A20&amp;L$2,纏め表!$D:$Q,4,FALSE),"")</f>
        <v>9000074</v>
      </c>
      <c r="R20" s="600">
        <f>IFERROR(VLOOKUP($A20&amp;L$2,纏め表!$D:$Q,13,FALSE),"")</f>
        <v>5</v>
      </c>
      <c r="S20" s="600">
        <f>IFERROR(VLOOKUP($A20&amp;L$2,纏め表!$D:$Q,14,FALSE),"")</f>
        <v>23</v>
      </c>
      <c r="T20" s="601" t="str">
        <f>IFERROR(IF(VLOOKUP($A20&amp;L$2,纏め表!$D:$Q,2,FALSE)=0,"",VLOOKUP($A20&amp;L$2,纏め表!$D:$Q,2,FALSE)),"")</f>
        <v/>
      </c>
      <c r="U20" s="724"/>
      <c r="V20" s="726"/>
      <c r="W20" s="726">
        <v>1</v>
      </c>
      <c r="X20" s="728">
        <f>2-COUNTIF(AA20:AA21,"")-COUNTIF(AC20:AC21,"休")</f>
        <v>1</v>
      </c>
      <c r="Y20" s="729">
        <f t="shared" ref="Y20" si="64">X20-W20</f>
        <v>0</v>
      </c>
      <c r="Z20" s="599">
        <f>IFERROR(VLOOKUP($A20&amp;U$2,纏め表!$D:$Q,4,FALSE),"")</f>
        <v>9000072</v>
      </c>
      <c r="AA20" s="600">
        <f>IFERROR(VLOOKUP($A20&amp;U$2,纏め表!$D:$Q,13,FALSE),"")</f>
        <v>4</v>
      </c>
      <c r="AB20" s="600">
        <f>IFERROR(VLOOKUP($A20&amp;U$2,纏め表!$D:$Q,14,FALSE),"")</f>
        <v>25</v>
      </c>
      <c r="AC20" s="601" t="str">
        <f>IFERROR(IF(VLOOKUP($A20&amp;U$2,纏め表!$D:$Q,2,FALSE)=0,"",VLOOKUP($A20&amp;U$2,纏め表!$D:$Q,2,FALSE)),"")</f>
        <v/>
      </c>
      <c r="AD20" s="724"/>
      <c r="AE20" s="726"/>
      <c r="AF20" s="726">
        <v>1</v>
      </c>
      <c r="AG20" s="728">
        <f>2-COUNTIF(AJ20:AJ21,"")-COUNTIF(AL20:AL21,"休")</f>
        <v>1</v>
      </c>
      <c r="AH20" s="729">
        <f t="shared" ref="AH20" si="65">AG20-AF20</f>
        <v>0</v>
      </c>
      <c r="AI20" s="599">
        <f>IFERROR(VLOOKUP($A20&amp;AD$2,纏め表!$D:$Q,4,FALSE),"")</f>
        <v>9000008</v>
      </c>
      <c r="AJ20" s="600">
        <f>IFERROR(VLOOKUP($A20&amp;AD$2,纏め表!$D:$Q,13,FALSE),"")</f>
        <v>4</v>
      </c>
      <c r="AK20" s="600">
        <f>IFERROR(VLOOKUP($A20&amp;AD$2,纏め表!$D:$Q,14,FALSE),"")</f>
        <v>24</v>
      </c>
      <c r="AL20" s="601" t="str">
        <f>IFERROR(IF(VLOOKUP($A20&amp;AD$2,纏め表!$D:$Q,2,FALSE)=0,"",VLOOKUP($A20&amp;AD$2,纏め表!$D:$Q,2,FALSE)),"")</f>
        <v/>
      </c>
      <c r="AM20" s="724"/>
      <c r="AN20" s="725"/>
      <c r="AO20" s="726">
        <v>1</v>
      </c>
      <c r="AP20" s="728">
        <f>2-COUNTIF(AS20:AS21,"")-COUNTIF(AU20:AU21,"休")</f>
        <v>2</v>
      </c>
      <c r="AQ20" s="729">
        <f t="shared" ref="AQ20" si="66">AP20-AO20</f>
        <v>1</v>
      </c>
      <c r="AR20" s="599">
        <f>IFERROR(VLOOKUP($A20&amp;AM$2,纏め表!$D:$Q,4,FALSE),"")</f>
        <v>9000075</v>
      </c>
      <c r="AS20" s="600">
        <f>IFERROR(VLOOKUP($A20&amp;AM$2,纏め表!$D:$Q,13,FALSE),"")</f>
        <v>7</v>
      </c>
      <c r="AT20" s="600">
        <f>IFERROR(VLOOKUP($A20&amp;AM$2,纏め表!$D:$Q,14,FALSE),"")</f>
        <v>23</v>
      </c>
      <c r="AU20" s="601" t="str">
        <f>IFERROR(IF(VLOOKUP($A20&amp;AM$2,纏め表!$D:$Q,2,FALSE)=0,"",VLOOKUP($A20&amp;AM$2,纏め表!$D:$Q,2,FALSE)),"")</f>
        <v/>
      </c>
      <c r="AV20" s="724"/>
      <c r="AW20" s="725"/>
      <c r="AX20" s="726">
        <v>1</v>
      </c>
      <c r="AY20" s="728">
        <f>2-COUNTIF(BB20:BB21,"")-COUNTIF(BD20:BD21,"休")</f>
        <v>1</v>
      </c>
      <c r="AZ20" s="729">
        <f t="shared" ref="AZ20" si="67">AY20-AX20</f>
        <v>0</v>
      </c>
      <c r="BA20" s="599">
        <f>IFERROR(VLOOKUP($A20&amp;AV$2,纏め表!$D:$Q,4,FALSE),"")</f>
        <v>9000120</v>
      </c>
      <c r="BB20" s="600">
        <f>IFERROR(VLOOKUP($A20&amp;AV$2,纏め表!$D:$Q,13,FALSE),"")</f>
        <v>2</v>
      </c>
      <c r="BC20" s="600">
        <f>IFERROR(VLOOKUP($A20&amp;AV$2,纏め表!$D:$Q,14,FALSE),"")</f>
        <v>16</v>
      </c>
      <c r="BD20" s="601" t="str">
        <f>IFERROR(IF(VLOOKUP($A20&amp;AV$2,纏め表!$D:$Q,2,FALSE)=0,"",VLOOKUP($A20&amp;AV$2,纏め表!$D:$Q,2,FALSE)),"")</f>
        <v/>
      </c>
      <c r="BE20" s="724"/>
      <c r="BF20" s="725"/>
      <c r="BG20" s="726">
        <v>1</v>
      </c>
      <c r="BH20" s="728">
        <f>2-COUNTIF(BK20:BK21,"")-COUNTIF(BM20:BM21,"休")</f>
        <v>0</v>
      </c>
      <c r="BI20" s="729">
        <f t="shared" ref="BI20" si="68">BH20-BG20</f>
        <v>-1</v>
      </c>
      <c r="BJ20" s="599" t="str">
        <f>IFERROR(VLOOKUP($A20&amp;BE$2,纏め表!$D:$Q,4,FALSE),"")</f>
        <v/>
      </c>
      <c r="BK20" s="600" t="str">
        <f>IFERROR(VLOOKUP($A20&amp;BE$2,纏め表!$D:$Q,13,FALSE),"")</f>
        <v/>
      </c>
      <c r="BL20" s="600" t="str">
        <f>IFERROR(VLOOKUP($A20&amp;BE$2,纏め表!$D:$Q,14,FALSE),"")</f>
        <v/>
      </c>
      <c r="BM20" s="601" t="str">
        <f>IFERROR(IF(VLOOKUP($A20&amp;BE$2,纏め表!$D:$Q,2,FALSE)=0,"",VLOOKUP($A20&amp;BE$2,纏め表!$D:$Q,2,FALSE)),"")</f>
        <v/>
      </c>
      <c r="BN20" s="724"/>
      <c r="BO20" s="725"/>
      <c r="BP20" s="726">
        <v>1</v>
      </c>
      <c r="BQ20" s="728">
        <f>2-COUNTIF(BT20:BT21,"")-COUNTIF(BV20:BV21,"休")</f>
        <v>2</v>
      </c>
      <c r="BR20" s="729">
        <f t="shared" ref="BR20" si="69">BQ20-BP20</f>
        <v>1</v>
      </c>
      <c r="BS20" s="599">
        <f>IFERROR(VLOOKUP($A20&amp;BN$2,纏め表!$D:$Q,4,FALSE),"")</f>
        <v>9000468</v>
      </c>
      <c r="BT20" s="600">
        <f>IFERROR(VLOOKUP($A20&amp;BN$2,纏め表!$D:$Q,13,FALSE),"")</f>
        <v>3</v>
      </c>
      <c r="BU20" s="600">
        <f>IFERROR(VLOOKUP($A20&amp;BN$2,纏め表!$D:$Q,14,FALSE),"")</f>
        <v>13</v>
      </c>
      <c r="BV20" s="601" t="str">
        <f>IFERROR(IF(VLOOKUP($A20&amp;BN$2,纏め表!$D:$Q,2,FALSE)=0,"",VLOOKUP($A20&amp;BN$2,纏め表!$D:$Q,2,FALSE)),"")</f>
        <v/>
      </c>
      <c r="BW20" s="724"/>
      <c r="BX20" s="725"/>
      <c r="BY20" s="726">
        <v>1</v>
      </c>
      <c r="BZ20" s="728">
        <f>2-COUNTIF(CC20:CC21,"")-COUNTIF(CE20:CE21,"休")</f>
        <v>2</v>
      </c>
      <c r="CA20" s="729">
        <f t="shared" ref="CA20" si="70">BZ20-BY20</f>
        <v>1</v>
      </c>
      <c r="CB20" s="599">
        <f>IFERROR(VLOOKUP($A20&amp;BW$2,纏め表!$D:$Q,4,FALSE),"")</f>
        <v>9000001</v>
      </c>
      <c r="CC20" s="600">
        <f>IFERROR(VLOOKUP($A20&amp;BW$2,纏め表!$D:$Q,13,FALSE),"")</f>
        <v>2</v>
      </c>
      <c r="CD20" s="600">
        <f>IFERROR(VLOOKUP($A20&amp;BW$2,纏め表!$D:$Q,14,FALSE),"")</f>
        <v>0</v>
      </c>
      <c r="CE20" s="601" t="str">
        <f>IFERROR(IF(VLOOKUP($A20&amp;BW$2,纏め表!$D:$Q,2,FALSE)=0,"",VLOOKUP($A20&amp;BW$2,纏め表!$D:$Q,2,FALSE)),"")</f>
        <v/>
      </c>
      <c r="CF20" s="724"/>
      <c r="CG20" s="725"/>
      <c r="CH20" s="726">
        <v>1</v>
      </c>
      <c r="CI20" s="728">
        <f>2-COUNTIF(CL20:CL21,"")-COUNTIF(CN20:CN21,"休")</f>
        <v>1</v>
      </c>
      <c r="CJ20" s="729">
        <f>CI20-CH20</f>
        <v>0</v>
      </c>
      <c r="CK20" s="599">
        <f>IFERROR(VLOOKUP($A20&amp;CF$2,纏め表!$D:$Q,4,FALSE),"")</f>
        <v>9000188</v>
      </c>
      <c r="CL20" s="600">
        <f>IFERROR(VLOOKUP($A20&amp;CF$2,纏め表!$D:$Q,13,FALSE),"")</f>
        <v>5</v>
      </c>
      <c r="CM20" s="600">
        <f>IFERROR(VLOOKUP($A20&amp;CF$2,纏め表!$D:$Q,14,FALSE),"")</f>
        <v>13</v>
      </c>
      <c r="CN20" s="601" t="str">
        <f>IFERROR(IF(VLOOKUP($A20&amp;CF$2,纏め表!$D:$Q,2,FALSE)=0,"",VLOOKUP($A20&amp;CF$2,纏め表!$D:$Q,2,FALSE)),"")</f>
        <v/>
      </c>
      <c r="CO20" s="724"/>
      <c r="CP20" s="725"/>
      <c r="CQ20" s="726">
        <v>1</v>
      </c>
      <c r="CR20" s="728">
        <f>2-COUNTIF(CU20:CU21,"")-COUNTIF(CW20:CW21,"休")</f>
        <v>1</v>
      </c>
      <c r="CS20" s="729">
        <f t="shared" ref="CS20" si="71">CR20-CQ20</f>
        <v>0</v>
      </c>
      <c r="CT20" s="599">
        <f>IFERROR(VLOOKUP($A20&amp;CO$2,纏め表!$D:$Q,4,FALSE),"")</f>
        <v>9000071</v>
      </c>
      <c r="CU20" s="600">
        <f>IFERROR(VLOOKUP($A20&amp;CO$2,纏め表!$D:$Q,13,FALSE),"")</f>
        <v>4</v>
      </c>
      <c r="CV20" s="600">
        <f>IFERROR(VLOOKUP($A20&amp;CO$2,纏め表!$D:$Q,14,FALSE),"")</f>
        <v>28</v>
      </c>
      <c r="CW20" s="601" t="str">
        <f>IFERROR(IF(VLOOKUP($A20&amp;CO$2,纏め表!$D:$Q,2,FALSE)=0,"",VLOOKUP($A20&amp;CO$2,纏め表!$D:$Q,2,FALSE)),"")</f>
        <v/>
      </c>
      <c r="CX20" s="724"/>
      <c r="CY20" s="725"/>
      <c r="CZ20" s="726">
        <v>1</v>
      </c>
      <c r="DA20" s="728">
        <f>2-COUNTIF(DD20:DD21,"")-COUNTIF(DF20:DF21,"休")</f>
        <v>0</v>
      </c>
      <c r="DB20" s="729">
        <f t="shared" ref="DB20" si="72">DA20-CZ20</f>
        <v>-1</v>
      </c>
      <c r="DC20" s="599" t="str">
        <f>IFERROR(VLOOKUP($A20&amp;CX$2,纏め表!$D:$Q,4,FALSE),"")</f>
        <v/>
      </c>
      <c r="DD20" s="600" t="str">
        <f>IFERROR(VLOOKUP($A20&amp;CX$2,纏め表!$D:$Q,13,FALSE),"")</f>
        <v/>
      </c>
      <c r="DE20" s="600" t="str">
        <f>IFERROR(VLOOKUP($A20&amp;CX$2,纏め表!$D:$Q,14,FALSE),"")</f>
        <v/>
      </c>
      <c r="DF20" s="601" t="str">
        <f>IFERROR(IF(VLOOKUP($A20&amp;CX$2,纏め表!$D:$Q,2,FALSE)=0,"",VLOOKUP($A20&amp;CX$2,纏め表!$D:$Q,2,FALSE)),"")</f>
        <v/>
      </c>
      <c r="DG20" s="724"/>
      <c r="DH20" s="725"/>
      <c r="DI20" s="726">
        <v>1</v>
      </c>
      <c r="DJ20" s="728">
        <f>2-COUNTIF(DM20:DM21,"")-COUNTIF(DO20:DO21,"休")</f>
        <v>0</v>
      </c>
      <c r="DK20" s="729">
        <f t="shared" ref="DK20" si="73">DJ20-DI20</f>
        <v>-1</v>
      </c>
    </row>
    <row r="21" spans="1:115" s="575" customFormat="1">
      <c r="A21" s="558" t="s">
        <v>2369</v>
      </c>
      <c r="B21" s="705"/>
      <c r="C21" s="706"/>
      <c r="D21" s="727"/>
      <c r="E21" s="706"/>
      <c r="F21" s="730"/>
      <c r="G21" s="602" t="str">
        <f>IFERROR(VLOOKUP($A21&amp;B$2,纏め表!$D:$Q,4,FALSE),"")</f>
        <v/>
      </c>
      <c r="H21" s="552" t="str">
        <f>IFERROR(VLOOKUP($A21&amp;B$2,纏め表!$D:$Q,13,FALSE),"")</f>
        <v/>
      </c>
      <c r="I21" s="552" t="str">
        <f>IFERROR(VLOOKUP($A21&amp;B$2,纏め表!$D:$Q,14,FALSE),"")</f>
        <v/>
      </c>
      <c r="J21" s="666" t="str">
        <f>IFERROR(IF(VLOOKUP($A21&amp;B$2,纏め表!$D:$Q,2,FALSE)=0,"",VLOOKUP($A21&amp;B$2,纏め表!$D:$Q,2,FALSE)),"")</f>
        <v/>
      </c>
      <c r="K21" s="560"/>
      <c r="L21" s="705"/>
      <c r="M21" s="727"/>
      <c r="N21" s="727"/>
      <c r="O21" s="708"/>
      <c r="P21" s="730"/>
      <c r="Q21" s="602" t="str">
        <f>IFERROR(VLOOKUP($A21&amp;L$2,纏め表!$D:$Q,4,FALSE),"")</f>
        <v/>
      </c>
      <c r="R21" s="552" t="str">
        <f>IFERROR(VLOOKUP($A21&amp;L$2,纏め表!$D:$Q,13,FALSE),"")</f>
        <v/>
      </c>
      <c r="S21" s="552" t="str">
        <f>IFERROR(VLOOKUP($A21&amp;L$2,纏め表!$D:$Q,14,FALSE),"")</f>
        <v/>
      </c>
      <c r="T21" s="560" t="str">
        <f>IFERROR(IF(VLOOKUP($A21&amp;L$2,纏め表!$D:$Q,2,FALSE)=0,"",VLOOKUP($A21&amp;L$2,纏め表!$D:$Q,2,FALSE)),"")</f>
        <v/>
      </c>
      <c r="U21" s="705"/>
      <c r="V21" s="727"/>
      <c r="W21" s="727"/>
      <c r="X21" s="708"/>
      <c r="Y21" s="730"/>
      <c r="Z21" s="602" t="str">
        <f>IFERROR(VLOOKUP($A21&amp;U$2,纏め表!$D:$Q,4,FALSE),"")</f>
        <v/>
      </c>
      <c r="AA21" s="552" t="str">
        <f>IFERROR(VLOOKUP($A21&amp;U$2,纏め表!$D:$Q,13,FALSE),"")</f>
        <v/>
      </c>
      <c r="AB21" s="552" t="str">
        <f>IFERROR(VLOOKUP($A21&amp;U$2,纏め表!$D:$Q,14,FALSE),"")</f>
        <v/>
      </c>
      <c r="AC21" s="560" t="str">
        <f>IFERROR(IF(VLOOKUP($A21&amp;U$2,纏め表!$D:$Q,2,FALSE)=0,"",VLOOKUP($A21&amp;U$2,纏め表!$D:$Q,2,FALSE)),"")</f>
        <v/>
      </c>
      <c r="AD21" s="705"/>
      <c r="AE21" s="727"/>
      <c r="AF21" s="727"/>
      <c r="AG21" s="708"/>
      <c r="AH21" s="730"/>
      <c r="AI21" s="602" t="str">
        <f>IFERROR(VLOOKUP($A21&amp;AD$2,纏め表!$D:$Q,4,FALSE),"")</f>
        <v/>
      </c>
      <c r="AJ21" s="552" t="str">
        <f>IFERROR(VLOOKUP($A21&amp;AD$2,纏め表!$D:$Q,13,FALSE),"")</f>
        <v/>
      </c>
      <c r="AK21" s="552" t="str">
        <f>IFERROR(VLOOKUP($A21&amp;AD$2,纏め表!$D:$Q,14,FALSE),"")</f>
        <v/>
      </c>
      <c r="AL21" s="560" t="str">
        <f>IFERROR(IF(VLOOKUP($A21&amp;AD$2,纏め表!$D:$Q,2,FALSE)=0,"",VLOOKUP($A21&amp;AD$2,纏め表!$D:$Q,2,FALSE)),"")</f>
        <v/>
      </c>
      <c r="AM21" s="705"/>
      <c r="AN21" s="706"/>
      <c r="AO21" s="727"/>
      <c r="AP21" s="708"/>
      <c r="AQ21" s="730"/>
      <c r="AR21" s="602">
        <f>IFERROR(VLOOKUP($A21&amp;AM$2,纏め表!$D:$Q,4,FALSE),"")</f>
        <v>9000463</v>
      </c>
      <c r="AS21" s="552">
        <f>IFERROR(VLOOKUP($A21&amp;AM$2,纏め表!$D:$Q,13,FALSE),"")</f>
        <v>2</v>
      </c>
      <c r="AT21" s="552">
        <f>IFERROR(VLOOKUP($A21&amp;AM$2,纏め表!$D:$Q,14,FALSE),"")</f>
        <v>21</v>
      </c>
      <c r="AU21" s="560" t="str">
        <f>IFERROR(IF(VLOOKUP($A21&amp;AM$2,纏め表!$D:$Q,2,FALSE)=0,"",VLOOKUP($A21&amp;AM$2,纏め表!$D:$Q,2,FALSE)),"")</f>
        <v/>
      </c>
      <c r="AV21" s="705"/>
      <c r="AW21" s="706"/>
      <c r="AX21" s="727"/>
      <c r="AY21" s="708"/>
      <c r="AZ21" s="730"/>
      <c r="BA21" s="602" t="str">
        <f>IFERROR(VLOOKUP($A21&amp;AV$2,纏め表!$D:$Q,4,FALSE),"")</f>
        <v/>
      </c>
      <c r="BB21" s="552" t="str">
        <f>IFERROR(VLOOKUP($A21&amp;AV$2,纏め表!$D:$Q,13,FALSE),"")</f>
        <v/>
      </c>
      <c r="BC21" s="552" t="str">
        <f>IFERROR(VLOOKUP($A21&amp;AV$2,纏め表!$D:$Q,14,FALSE),"")</f>
        <v/>
      </c>
      <c r="BD21" s="560" t="str">
        <f>IFERROR(IF(VLOOKUP($A21&amp;AV$2,纏め表!$D:$Q,2,FALSE)=0,"",VLOOKUP($A21&amp;AV$2,纏め表!$D:$Q,2,FALSE)),"")</f>
        <v/>
      </c>
      <c r="BE21" s="705"/>
      <c r="BF21" s="706"/>
      <c r="BG21" s="727"/>
      <c r="BH21" s="708"/>
      <c r="BI21" s="730"/>
      <c r="BJ21" s="602" t="str">
        <f>IFERROR(VLOOKUP($A21&amp;BE$2,纏め表!$D:$Q,4,FALSE),"")</f>
        <v/>
      </c>
      <c r="BK21" s="552" t="str">
        <f>IFERROR(VLOOKUP($A21&amp;BE$2,纏め表!$D:$Q,13,FALSE),"")</f>
        <v/>
      </c>
      <c r="BL21" s="552" t="str">
        <f>IFERROR(VLOOKUP($A21&amp;BE$2,纏め表!$D:$Q,14,FALSE),"")</f>
        <v/>
      </c>
      <c r="BM21" s="560" t="str">
        <f>IFERROR(IF(VLOOKUP($A21&amp;BE$2,纏め表!$D:$Q,2,FALSE)=0,"",VLOOKUP($A21&amp;BE$2,纏め表!$D:$Q,2,FALSE)),"")</f>
        <v/>
      </c>
      <c r="BN21" s="705"/>
      <c r="BO21" s="706"/>
      <c r="BP21" s="727"/>
      <c r="BQ21" s="708"/>
      <c r="BR21" s="730"/>
      <c r="BS21" s="602">
        <f>IFERROR(VLOOKUP($A21&amp;BN$2,纏め表!$D:$Q,4,FALSE),"")</f>
        <v>9000002</v>
      </c>
      <c r="BT21" s="552">
        <f>IFERROR(VLOOKUP($A21&amp;BN$2,纏め表!$D:$Q,13,FALSE),"")</f>
        <v>3</v>
      </c>
      <c r="BU21" s="552">
        <f>IFERROR(VLOOKUP($A21&amp;BN$2,纏め表!$D:$Q,14,FALSE),"")</f>
        <v>38</v>
      </c>
      <c r="BV21" s="560" t="str">
        <f>IFERROR(IF(VLOOKUP($A21&amp;BN$2,纏め表!$D:$Q,2,FALSE)=0,"",VLOOKUP($A21&amp;BN$2,纏め表!$D:$Q,2,FALSE)),"")</f>
        <v/>
      </c>
      <c r="BW21" s="705"/>
      <c r="BX21" s="706"/>
      <c r="BY21" s="727"/>
      <c r="BZ21" s="708"/>
      <c r="CA21" s="730"/>
      <c r="CB21" s="602">
        <f>IFERROR(VLOOKUP($A21&amp;BW$2,纏め表!$D:$Q,4,FALSE),"")</f>
        <v>9000128</v>
      </c>
      <c r="CC21" s="552">
        <f>IFERROR(VLOOKUP($A21&amp;BW$2,纏め表!$D:$Q,13,FALSE),"")</f>
        <v>2</v>
      </c>
      <c r="CD21" s="552">
        <f>IFERROR(VLOOKUP($A21&amp;BW$2,纏め表!$D:$Q,14,FALSE),"")</f>
        <v>0</v>
      </c>
      <c r="CE21" s="560" t="str">
        <f>IFERROR(IF(VLOOKUP($A21&amp;BW$2,纏め表!$D:$Q,2,FALSE)=0,"",VLOOKUP($A21&amp;BW$2,纏め表!$D:$Q,2,FALSE)),"")</f>
        <v/>
      </c>
      <c r="CF21" s="705"/>
      <c r="CG21" s="706"/>
      <c r="CH21" s="727"/>
      <c r="CI21" s="708"/>
      <c r="CJ21" s="730"/>
      <c r="CK21" s="602" t="str">
        <f>IFERROR(VLOOKUP($A21&amp;CF$2,纏め表!$D:$Q,4,FALSE),"")</f>
        <v/>
      </c>
      <c r="CL21" s="552" t="str">
        <f>IFERROR(VLOOKUP($A21&amp;CF$2,纏め表!$D:$Q,13,FALSE),"")</f>
        <v/>
      </c>
      <c r="CM21" s="552" t="str">
        <f>IFERROR(VLOOKUP($A21&amp;CF$2,纏め表!$D:$Q,14,FALSE),"")</f>
        <v/>
      </c>
      <c r="CN21" s="560" t="str">
        <f>IFERROR(IF(VLOOKUP($A21&amp;CF$2,纏め表!$D:$Q,2,FALSE)=0,"",VLOOKUP($A21&amp;CF$2,纏め表!$D:$Q,2,FALSE)),"")</f>
        <v/>
      </c>
      <c r="CO21" s="705"/>
      <c r="CP21" s="706"/>
      <c r="CQ21" s="727"/>
      <c r="CR21" s="708"/>
      <c r="CS21" s="730"/>
      <c r="CT21" s="602" t="str">
        <f>IFERROR(VLOOKUP($A21&amp;CO$2,纏め表!$D:$Q,4,FALSE),"")</f>
        <v/>
      </c>
      <c r="CU21" s="552" t="str">
        <f>IFERROR(VLOOKUP($A21&amp;CO$2,纏め表!$D:$Q,13,FALSE),"")</f>
        <v/>
      </c>
      <c r="CV21" s="552" t="str">
        <f>IFERROR(VLOOKUP($A21&amp;CO$2,纏め表!$D:$Q,14,FALSE),"")</f>
        <v/>
      </c>
      <c r="CW21" s="560" t="str">
        <f>IFERROR(IF(VLOOKUP($A21&amp;CO$2,纏め表!$D:$Q,2,FALSE)=0,"",VLOOKUP($A21&amp;CO$2,纏め表!$D:$Q,2,FALSE)),"")</f>
        <v/>
      </c>
      <c r="CX21" s="705"/>
      <c r="CY21" s="706"/>
      <c r="CZ21" s="727"/>
      <c r="DA21" s="708"/>
      <c r="DB21" s="730"/>
      <c r="DC21" s="602" t="str">
        <f>IFERROR(VLOOKUP($A21&amp;CX$2,纏め表!$D:$Q,4,FALSE),"")</f>
        <v/>
      </c>
      <c r="DD21" s="552" t="str">
        <f>IFERROR(VLOOKUP($A21&amp;CX$2,纏め表!$D:$Q,13,FALSE),"")</f>
        <v/>
      </c>
      <c r="DE21" s="552" t="str">
        <f>IFERROR(VLOOKUP($A21&amp;CX$2,纏め表!$D:$Q,14,FALSE),"")</f>
        <v/>
      </c>
      <c r="DF21" s="560" t="str">
        <f>IFERROR(IF(VLOOKUP($A21&amp;CX$2,纏め表!$D:$Q,2,FALSE)=0,"",VLOOKUP($A21&amp;CX$2,纏め表!$D:$Q,2,FALSE)),"")</f>
        <v/>
      </c>
      <c r="DG21" s="705"/>
      <c r="DH21" s="706"/>
      <c r="DI21" s="727"/>
      <c r="DJ21" s="708"/>
      <c r="DK21" s="730"/>
    </row>
    <row r="22" spans="1:115" s="575" customFormat="1">
      <c r="A22" s="550" t="s">
        <v>2766</v>
      </c>
      <c r="B22" s="693"/>
      <c r="C22" s="695"/>
      <c r="D22" s="715">
        <f>SUM(D30:D52)/7</f>
        <v>1.4428571428571426</v>
      </c>
      <c r="E22" s="695">
        <f>4-COUNTIF(H22:H25,"")-COUNTIF(J22:J25,"休")</f>
        <v>1</v>
      </c>
      <c r="F22" s="715">
        <f>E26+E22-D22</f>
        <v>-0.44285714285714262</v>
      </c>
      <c r="G22" s="603">
        <f>IFERROR(VLOOKUP($A22&amp;B$2,纏め表!$D:$Q,4,FALSE),"")</f>
        <v>9000048</v>
      </c>
      <c r="H22" s="557">
        <f>IFERROR(VLOOKUP($A22&amp;B$2,纏め表!$D:$Q,13,FALSE),"")</f>
        <v>2</v>
      </c>
      <c r="I22" s="557">
        <f>IFERROR(VLOOKUP($A22&amp;B$2,纏め表!$D:$Q,14,FALSE),"")</f>
        <v>20</v>
      </c>
      <c r="J22" s="665" t="str">
        <f>IFERROR(IF(VLOOKUP($A22&amp;B$2,纏め表!$D:$Q,2,FALSE)=0,"",VLOOKUP($A22&amp;B$2,纏め表!$D:$Q,2,FALSE)),"")</f>
        <v/>
      </c>
      <c r="K22" s="553"/>
      <c r="L22" s="693"/>
      <c r="M22" s="695"/>
      <c r="N22" s="715">
        <f>SUM(N30:N52)/7</f>
        <v>1.5857142857142856</v>
      </c>
      <c r="O22" s="699">
        <f>4-COUNTIF(R22:R25,"")-COUNTIF(T22:T25,"休")</f>
        <v>1</v>
      </c>
      <c r="P22" s="715">
        <f>O26+O22-N22</f>
        <v>0.41428571428571437</v>
      </c>
      <c r="Q22" s="603">
        <f>IFERROR(VLOOKUP($A22&amp;L$2,纏め表!$D:$Q,4,FALSE),"")</f>
        <v>9000112</v>
      </c>
      <c r="R22" s="557">
        <f>IFERROR(VLOOKUP($A22&amp;L$2,纏め表!$D:$Q,13,FALSE),"")</f>
        <v>4</v>
      </c>
      <c r="S22" s="557">
        <f>IFERROR(VLOOKUP($A22&amp;L$2,纏め表!$D:$Q,14,FALSE),"")</f>
        <v>28</v>
      </c>
      <c r="T22" s="553" t="str">
        <f>IFERROR(IF(VLOOKUP($A22&amp;L$2,纏め表!$D:$Q,2,FALSE)=0,"",VLOOKUP($A22&amp;L$2,纏め表!$D:$Q,2,FALSE)),"")</f>
        <v/>
      </c>
      <c r="U22" s="693"/>
      <c r="V22" s="695"/>
      <c r="W22" s="715">
        <f>SUM(W30:W52)/7</f>
        <v>1.7428571428571431</v>
      </c>
      <c r="X22" s="699">
        <f>4-COUNTIF(AA22:AA25,"")-COUNTIF(AC22:AC25,"休")</f>
        <v>0</v>
      </c>
      <c r="Y22" s="715">
        <f>X26+X22-W22</f>
        <v>-0.7428571428571431</v>
      </c>
      <c r="Z22" s="603" t="str">
        <f>IFERROR(VLOOKUP($A22&amp;U$2,纏め表!$D:$Q,4,FALSE),"")</f>
        <v/>
      </c>
      <c r="AA22" s="557" t="str">
        <f>IFERROR(VLOOKUP($A22&amp;U$2,纏め表!$D:$Q,13,FALSE),"")</f>
        <v/>
      </c>
      <c r="AB22" s="557" t="str">
        <f>IFERROR(VLOOKUP($A22&amp;U$2,纏め表!$D:$Q,14,FALSE),"")</f>
        <v/>
      </c>
      <c r="AC22" s="553" t="str">
        <f>IFERROR(IF(VLOOKUP($A22&amp;U$2,纏め表!$D:$Q,2,FALSE)=0,"",VLOOKUP($A22&amp;U$2,纏め表!$D:$Q,2,FALSE)),"")</f>
        <v/>
      </c>
      <c r="AD22" s="693"/>
      <c r="AE22" s="695"/>
      <c r="AF22" s="715">
        <f>SUM(AF30:AF52)/7</f>
        <v>1.8000000000000003</v>
      </c>
      <c r="AG22" s="699">
        <f>4-COUNTIF(AJ22:AJ25,"")-COUNTIF(AL22:AL25,"休")</f>
        <v>1</v>
      </c>
      <c r="AH22" s="715">
        <f>AG26+AG22-AF22</f>
        <v>0.19999999999999973</v>
      </c>
      <c r="AI22" s="603">
        <f>IFERROR(VLOOKUP($A22&amp;AD$2,纏め表!$D:$Q,4,FALSE),"")</f>
        <v>9000021</v>
      </c>
      <c r="AJ22" s="557">
        <f>IFERROR(VLOOKUP($A22&amp;AD$2,纏め表!$D:$Q,13,FALSE),"")</f>
        <v>3</v>
      </c>
      <c r="AK22" s="557">
        <f>IFERROR(VLOOKUP($A22&amp;AD$2,纏め表!$D:$Q,14,FALSE),"")</f>
        <v>14</v>
      </c>
      <c r="AL22" s="553" t="str">
        <f>IFERROR(IF(VLOOKUP($A22&amp;AD$2,纏め表!$D:$Q,2,FALSE)=0,"",VLOOKUP($A22&amp;AD$2,纏め表!$D:$Q,2,FALSE)),"")</f>
        <v/>
      </c>
      <c r="AM22" s="693"/>
      <c r="AN22" s="695"/>
      <c r="AO22" s="715">
        <f>SUM(AO30:AO52)/7</f>
        <v>1.9714285714285715</v>
      </c>
      <c r="AP22" s="699">
        <f>4-COUNTIF(AS22:AS25,"")-COUNTIF(AU22:AU25,"休")</f>
        <v>2</v>
      </c>
      <c r="AQ22" s="715">
        <f>AP26+AP22-AO22</f>
        <v>1.0285714285714285</v>
      </c>
      <c r="AR22" s="603">
        <f>IFERROR(VLOOKUP($A22&amp;AM$2,纏め表!$D:$Q,4,FALSE),"")</f>
        <v>9000077</v>
      </c>
      <c r="AS22" s="557">
        <f>IFERROR(VLOOKUP($A22&amp;AM$2,纏め表!$D:$Q,13,FALSE),"")</f>
        <v>3</v>
      </c>
      <c r="AT22" s="557">
        <f>IFERROR(VLOOKUP($A22&amp;AM$2,纏め表!$D:$Q,14,FALSE),"")</f>
        <v>19</v>
      </c>
      <c r="AU22" s="553" t="str">
        <f>IFERROR(IF(VLOOKUP($A22&amp;AM$2,纏め表!$D:$Q,2,FALSE)=0,"",VLOOKUP($A22&amp;AM$2,纏め表!$D:$Q,2,FALSE)),"")</f>
        <v/>
      </c>
      <c r="AV22" s="693"/>
      <c r="AW22" s="695"/>
      <c r="AX22" s="715">
        <f>SUM(AX30:AX52)/7</f>
        <v>2.5</v>
      </c>
      <c r="AY22" s="699">
        <f>4-COUNTIF(BB22:BB25,"")-COUNTIF(BD22:BD25,"休")</f>
        <v>2</v>
      </c>
      <c r="AZ22" s="715">
        <f>AY26+AY22-AX22</f>
        <v>0.5</v>
      </c>
      <c r="BA22" s="603">
        <f>IFERROR(VLOOKUP($A22&amp;AV$2,纏め表!$D:$Q,4,FALSE),"")</f>
        <v>9000115</v>
      </c>
      <c r="BB22" s="557">
        <f>IFERROR(VLOOKUP($A22&amp;AV$2,纏め表!$D:$Q,13,FALSE),"")</f>
        <v>11</v>
      </c>
      <c r="BC22" s="557">
        <f>IFERROR(VLOOKUP($A22&amp;AV$2,纏め表!$D:$Q,14,FALSE),"")</f>
        <v>19</v>
      </c>
      <c r="BD22" s="553" t="str">
        <f>IFERROR(IF(VLOOKUP($A22&amp;AV$2,纏め表!$D:$Q,2,FALSE)=0,"",VLOOKUP($A22&amp;AV$2,纏め表!$D:$Q,2,FALSE)),"")</f>
        <v/>
      </c>
      <c r="BE22" s="693"/>
      <c r="BF22" s="695"/>
      <c r="BG22" s="715">
        <f>SUM(BG30:BG52)/7</f>
        <v>1.5857142857142859</v>
      </c>
      <c r="BH22" s="699">
        <f>4-COUNTIF(BK22:BK25,"")-COUNTIF(BM22:BM25,"休")</f>
        <v>3</v>
      </c>
      <c r="BI22" s="715">
        <f>BH26+BH22-BG22</f>
        <v>1.4142857142857141</v>
      </c>
      <c r="BJ22" s="603">
        <f>IFERROR(VLOOKUP($A22&amp;BE$2,纏め表!$D:$Q,4,FALSE),"")</f>
        <v>9000006</v>
      </c>
      <c r="BK22" s="557">
        <f>IFERROR(VLOOKUP($A22&amp;BE$2,纏め表!$D:$Q,13,FALSE),"")</f>
        <v>8</v>
      </c>
      <c r="BL22" s="557">
        <f>IFERROR(VLOOKUP($A22&amp;BE$2,纏め表!$D:$Q,14,FALSE),"")</f>
        <v>30</v>
      </c>
      <c r="BM22" s="553" t="str">
        <f>IFERROR(IF(VLOOKUP($A22&amp;BE$2,纏め表!$D:$Q,2,FALSE)=0,"",VLOOKUP($A22&amp;BE$2,纏め表!$D:$Q,2,FALSE)),"")</f>
        <v/>
      </c>
      <c r="BN22" s="693"/>
      <c r="BO22" s="695"/>
      <c r="BP22" s="715">
        <f>SUM(BP30:BP52)/7</f>
        <v>1.9571428571428573</v>
      </c>
      <c r="BQ22" s="699">
        <f>4-COUNTIF(BT22:BT25,"")-COUNTIF(BV22:BV25,"休")</f>
        <v>-1</v>
      </c>
      <c r="BR22" s="715">
        <f>BQ26+BQ22-BP22</f>
        <v>-2.9571428571428573</v>
      </c>
      <c r="BS22" s="603" t="str">
        <f>IFERROR(VLOOKUP($A22&amp;BN$2,纏め表!$D:$Q,4,FALSE),"")</f>
        <v/>
      </c>
      <c r="BT22" s="557" t="str">
        <f>IFERROR(VLOOKUP($A22&amp;BN$2,纏め表!$D:$Q,13,FALSE),"")</f>
        <v/>
      </c>
      <c r="BU22" s="557" t="str">
        <f>IFERROR(VLOOKUP($A22&amp;BN$2,纏め表!$D:$Q,14,FALSE),"")</f>
        <v/>
      </c>
      <c r="BV22" s="553" t="str">
        <f>IFERROR(IF(VLOOKUP($A22&amp;BN$2,纏め表!$D:$Q,2,FALSE)=0,"",VLOOKUP($A22&amp;BN$2,纏め表!$D:$Q,2,FALSE)),"")</f>
        <v/>
      </c>
      <c r="BW22" s="693"/>
      <c r="BX22" s="695"/>
      <c r="BY22" s="715">
        <f>SUM(BY30:BY52)/7</f>
        <v>1.9</v>
      </c>
      <c r="BZ22" s="699">
        <f>4-COUNTIF(CC22:CC25,"")-COUNTIF(CE22:CE25,"休")</f>
        <v>4</v>
      </c>
      <c r="CA22" s="715">
        <f>BZ26+BZ22-BY22</f>
        <v>3.1</v>
      </c>
      <c r="CB22" s="603">
        <f>IFERROR(VLOOKUP($A22&amp;BW$2,纏め表!$D:$Q,4,FALSE),"")</f>
        <v>9000185</v>
      </c>
      <c r="CC22" s="557">
        <f>IFERROR(VLOOKUP($A22&amp;BW$2,纏め表!$D:$Q,13,FALSE),"")</f>
        <v>2</v>
      </c>
      <c r="CD22" s="557">
        <f>IFERROR(VLOOKUP($A22&amp;BW$2,纏め表!$D:$Q,14,FALSE),"")</f>
        <v>13</v>
      </c>
      <c r="CE22" s="553" t="str">
        <f>IFERROR(IF(VLOOKUP($A22&amp;BW$2,纏め表!$D:$Q,2,FALSE)=0,"",VLOOKUP($A22&amp;BW$2,纏め表!$D:$Q,2,FALSE)),"")</f>
        <v/>
      </c>
      <c r="CF22" s="693"/>
      <c r="CG22" s="695"/>
      <c r="CH22" s="715">
        <f>SUM(CH30:CH52)/7</f>
        <v>3.1857142857142859</v>
      </c>
      <c r="CI22" s="699">
        <f>4-COUNTIF(CL22:CL25,"")-COUNTIF(CN22:CN25,"休")</f>
        <v>2</v>
      </c>
      <c r="CJ22" s="715">
        <f>CI26+CI22-CH22</f>
        <v>-0.18571428571428594</v>
      </c>
      <c r="CK22" s="603">
        <f>IFERROR(VLOOKUP($A22&amp;CF$2,纏め表!$D:$Q,4,FALSE),"")</f>
        <v>9000514</v>
      </c>
      <c r="CL22" s="557">
        <f>IFERROR(VLOOKUP($A22&amp;CF$2,纏め表!$D:$Q,13,FALSE),"")</f>
        <v>4</v>
      </c>
      <c r="CM22" s="557">
        <f>IFERROR(VLOOKUP($A22&amp;CF$2,纏め表!$D:$Q,14,FALSE),"")</f>
        <v>17</v>
      </c>
      <c r="CN22" s="553" t="str">
        <f>IFERROR(IF(VLOOKUP($A22&amp;CF$2,纏め表!$D:$Q,2,FALSE)=0,"",VLOOKUP($A22&amp;CF$2,纏め表!$D:$Q,2,FALSE)),"")</f>
        <v/>
      </c>
      <c r="CO22" s="693"/>
      <c r="CP22" s="695"/>
      <c r="CQ22" s="715">
        <f>SUM(CQ30:CQ52)/7</f>
        <v>0.55714285714285716</v>
      </c>
      <c r="CR22" s="699">
        <f>4-COUNTIF(CU22:CU25,"")-COUNTIF(CW22:CW25,"休")</f>
        <v>0</v>
      </c>
      <c r="CS22" s="715">
        <f>CR26+CR22-CQ22</f>
        <v>-0.55714285714285716</v>
      </c>
      <c r="CT22" s="603" t="str">
        <f>IFERROR(VLOOKUP($A22&amp;CO$2,纏め表!$D:$Q,4,FALSE),"")</f>
        <v/>
      </c>
      <c r="CU22" s="557" t="str">
        <f>IFERROR(VLOOKUP($A22&amp;CO$2,纏め表!$D:$Q,13,FALSE),"")</f>
        <v/>
      </c>
      <c r="CV22" s="557" t="str">
        <f>IFERROR(VLOOKUP($A22&amp;CO$2,纏め表!$D:$Q,14,FALSE),"")</f>
        <v/>
      </c>
      <c r="CW22" s="553" t="str">
        <f>IFERROR(IF(VLOOKUP($A22&amp;CO$2,纏め表!$D:$Q,2,FALSE)=0,"",VLOOKUP($A22&amp;CO$2,纏め表!$D:$Q,2,FALSE)),"")</f>
        <v/>
      </c>
      <c r="CX22" s="693"/>
      <c r="CY22" s="695"/>
      <c r="CZ22" s="715"/>
      <c r="DA22" s="699">
        <f>4-COUNTIF(DD22:DD25,"")-COUNTIF(DF22:DF25,"休")</f>
        <v>0</v>
      </c>
      <c r="DB22" s="715">
        <f>DA26+DA22-CZ22</f>
        <v>-1</v>
      </c>
      <c r="DC22" s="603" t="str">
        <f>IFERROR(VLOOKUP($A22&amp;CX$2,纏め表!$D:$Q,4,FALSE),"")</f>
        <v/>
      </c>
      <c r="DD22" s="557" t="str">
        <f>IFERROR(VLOOKUP($A22&amp;CX$2,纏め表!$D:$Q,13,FALSE),"")</f>
        <v/>
      </c>
      <c r="DE22" s="557" t="str">
        <f>IFERROR(VLOOKUP($A22&amp;CX$2,纏め表!$D:$Q,14,FALSE),"")</f>
        <v/>
      </c>
      <c r="DF22" s="553" t="str">
        <f>IFERROR(IF(VLOOKUP($A22&amp;CX$2,纏め表!$D:$Q,2,FALSE)=0,"",VLOOKUP($A22&amp;CX$2,纏め表!$D:$Q,2,FALSE)),"")</f>
        <v/>
      </c>
      <c r="DG22" s="693"/>
      <c r="DH22" s="695"/>
      <c r="DI22" s="715"/>
      <c r="DJ22" s="699">
        <f>4-COUNTIF(DM22:DM25,"")-COUNTIF(DO22:DO25,"休")</f>
        <v>0</v>
      </c>
      <c r="DK22" s="715">
        <f>DJ26+DJ22-DI22</f>
        <v>-1</v>
      </c>
    </row>
    <row r="23" spans="1:115" s="575" customFormat="1">
      <c r="A23" s="558" t="s">
        <v>2767</v>
      </c>
      <c r="B23" s="710"/>
      <c r="C23" s="711"/>
      <c r="D23" s="716"/>
      <c r="E23" s="711"/>
      <c r="F23" s="716"/>
      <c r="G23" s="604" t="str">
        <f>IFERROR(VLOOKUP($A23&amp;B$2,纏め表!$D:$Q,4,FALSE),"")</f>
        <v/>
      </c>
      <c r="H23" s="552" t="str">
        <f>IFERROR(VLOOKUP($A23&amp;B$2,纏め表!$D:$Q,13,FALSE),"")</f>
        <v/>
      </c>
      <c r="I23" s="552" t="str">
        <f>IFERROR(VLOOKUP($A23&amp;B$2,纏め表!$D:$Q,14,FALSE),"")</f>
        <v/>
      </c>
      <c r="J23" s="666" t="str">
        <f>IFERROR(IF(VLOOKUP($A23&amp;B$2,纏め表!$D:$Q,2,FALSE)=0,"",VLOOKUP($A23&amp;B$2,纏め表!$D:$Q,2,FALSE)),"")</f>
        <v/>
      </c>
      <c r="K23" s="560"/>
      <c r="L23" s="710"/>
      <c r="M23" s="711"/>
      <c r="N23" s="716"/>
      <c r="O23" s="713"/>
      <c r="P23" s="716"/>
      <c r="Q23" s="604" t="str">
        <f>IFERROR(VLOOKUP($A23&amp;L$2,纏め表!$D:$Q,4,FALSE),"")</f>
        <v/>
      </c>
      <c r="R23" s="552" t="str">
        <f>IFERROR(VLOOKUP($A23&amp;L$2,纏め表!$D:$Q,13,FALSE),"")</f>
        <v/>
      </c>
      <c r="S23" s="552" t="str">
        <f>IFERROR(VLOOKUP($A23&amp;L$2,纏め表!$D:$Q,14,FALSE),"")</f>
        <v/>
      </c>
      <c r="T23" s="560" t="str">
        <f>IFERROR(IF(VLOOKUP($A23&amp;L$2,纏め表!$D:$Q,2,FALSE)=0,"",VLOOKUP($A23&amp;L$2,纏め表!$D:$Q,2,FALSE)),"")</f>
        <v/>
      </c>
      <c r="U23" s="710"/>
      <c r="V23" s="711"/>
      <c r="W23" s="716"/>
      <c r="X23" s="713"/>
      <c r="Y23" s="716"/>
      <c r="Z23" s="604" t="str">
        <f>IFERROR(VLOOKUP($A23&amp;U$2,纏め表!$D:$Q,4,FALSE),"")</f>
        <v/>
      </c>
      <c r="AA23" s="552" t="str">
        <f>IFERROR(VLOOKUP($A23&amp;U$2,纏め表!$D:$Q,13,FALSE),"")</f>
        <v/>
      </c>
      <c r="AB23" s="552" t="str">
        <f>IFERROR(VLOOKUP($A23&amp;U$2,纏め表!$D:$Q,14,FALSE),"")</f>
        <v/>
      </c>
      <c r="AC23" s="560" t="str">
        <f>IFERROR(IF(VLOOKUP($A23&amp;U$2,纏め表!$D:$Q,2,FALSE)=0,"",VLOOKUP($A23&amp;U$2,纏め表!$D:$Q,2,FALSE)),"")</f>
        <v/>
      </c>
      <c r="AD23" s="710"/>
      <c r="AE23" s="711"/>
      <c r="AF23" s="716"/>
      <c r="AG23" s="713"/>
      <c r="AH23" s="716"/>
      <c r="AI23" s="604" t="str">
        <f>IFERROR(VLOOKUP($A23&amp;AD$2,纏め表!$D:$Q,4,FALSE),"")</f>
        <v/>
      </c>
      <c r="AJ23" s="552" t="str">
        <f>IFERROR(VLOOKUP($A23&amp;AD$2,纏め表!$D:$Q,13,FALSE),"")</f>
        <v/>
      </c>
      <c r="AK23" s="552" t="str">
        <f>IFERROR(VLOOKUP($A23&amp;AD$2,纏め表!$D:$Q,14,FALSE),"")</f>
        <v/>
      </c>
      <c r="AL23" s="560" t="str">
        <f>IFERROR(IF(VLOOKUP($A23&amp;AD$2,纏め表!$D:$Q,2,FALSE)=0,"",VLOOKUP($A23&amp;AD$2,纏め表!$D:$Q,2,FALSE)),"")</f>
        <v/>
      </c>
      <c r="AM23" s="710"/>
      <c r="AN23" s="711"/>
      <c r="AO23" s="716"/>
      <c r="AP23" s="713"/>
      <c r="AQ23" s="716"/>
      <c r="AR23" s="604">
        <f>IFERROR(VLOOKUP($A23&amp;AM$2,纏め表!$D:$Q,4,FALSE),"")</f>
        <v>9000081</v>
      </c>
      <c r="AS23" s="552">
        <f>IFERROR(VLOOKUP($A23&amp;AM$2,纏め表!$D:$Q,13,FALSE),"")</f>
        <v>5</v>
      </c>
      <c r="AT23" s="552">
        <f>IFERROR(VLOOKUP($A23&amp;AM$2,纏め表!$D:$Q,14,FALSE),"")</f>
        <v>18</v>
      </c>
      <c r="AU23" s="560" t="str">
        <f>IFERROR(IF(VLOOKUP($A23&amp;AM$2,纏め表!$D:$Q,2,FALSE)=0,"",VLOOKUP($A23&amp;AM$2,纏め表!$D:$Q,2,FALSE)),"")</f>
        <v/>
      </c>
      <c r="AV23" s="710"/>
      <c r="AW23" s="711"/>
      <c r="AX23" s="716"/>
      <c r="AY23" s="713"/>
      <c r="AZ23" s="716"/>
      <c r="BA23" s="604">
        <f>IFERROR(VLOOKUP($A23&amp;AV$2,纏め表!$D:$Q,4,FALSE),"")</f>
        <v>9000176</v>
      </c>
      <c r="BB23" s="552">
        <f>IFERROR(VLOOKUP($A23&amp;AV$2,纏め表!$D:$Q,13,FALSE),"")</f>
        <v>3</v>
      </c>
      <c r="BC23" s="552">
        <f>IFERROR(VLOOKUP($A23&amp;AV$2,纏め表!$D:$Q,14,FALSE),"")</f>
        <v>10</v>
      </c>
      <c r="BD23" s="560" t="str">
        <f>IFERROR(IF(VLOOKUP($A23&amp;AV$2,纏め表!$D:$Q,2,FALSE)=0,"",VLOOKUP($A23&amp;AV$2,纏め表!$D:$Q,2,FALSE)),"")</f>
        <v/>
      </c>
      <c r="BE23" s="710"/>
      <c r="BF23" s="711"/>
      <c r="BG23" s="716"/>
      <c r="BH23" s="713"/>
      <c r="BI23" s="716"/>
      <c r="BJ23" s="604">
        <f>IFERROR(VLOOKUP($A23&amp;BE$2,纏め表!$D:$Q,4,FALSE),"")</f>
        <v>9000283</v>
      </c>
      <c r="BK23" s="552">
        <f>IFERROR(VLOOKUP($A23&amp;BE$2,纏め表!$D:$Q,13,FALSE),"")</f>
        <v>4</v>
      </c>
      <c r="BL23" s="552">
        <f>IFERROR(VLOOKUP($A23&amp;BE$2,纏め表!$D:$Q,14,FALSE),"")</f>
        <v>21</v>
      </c>
      <c r="BM23" s="560" t="str">
        <f>IFERROR(IF(VLOOKUP($A23&amp;BE$2,纏め表!$D:$Q,2,FALSE)=0,"",VLOOKUP($A23&amp;BE$2,纏め表!$D:$Q,2,FALSE)),"")</f>
        <v/>
      </c>
      <c r="BN23" s="710"/>
      <c r="BO23" s="711"/>
      <c r="BP23" s="716"/>
      <c r="BQ23" s="713"/>
      <c r="BR23" s="716"/>
      <c r="BS23" s="604" t="str">
        <f>IFERROR(VLOOKUP($A23&amp;BN$2,纏め表!$D:$Q,4,FALSE),"")</f>
        <v/>
      </c>
      <c r="BT23" s="552" t="str">
        <f>IFERROR(VLOOKUP($A23&amp;BN$2,纏め表!$D:$Q,13,FALSE),"")</f>
        <v/>
      </c>
      <c r="BU23" s="552" t="str">
        <f>IFERROR(VLOOKUP($A23&amp;BN$2,纏め表!$D:$Q,14,FALSE),"")</f>
        <v/>
      </c>
      <c r="BV23" s="560" t="str">
        <f>IFERROR(IF(VLOOKUP($A23&amp;BN$2,纏め表!$D:$Q,2,FALSE)=0,"",VLOOKUP($A23&amp;BN$2,纏め表!$D:$Q,2,FALSE)),"")</f>
        <v/>
      </c>
      <c r="BW23" s="710"/>
      <c r="BX23" s="711"/>
      <c r="BY23" s="716"/>
      <c r="BZ23" s="713"/>
      <c r="CA23" s="716"/>
      <c r="CB23" s="604">
        <f>IFERROR(VLOOKUP($A23&amp;BW$2,纏め表!$D:$Q,4,FALSE),"")</f>
        <v>9000473</v>
      </c>
      <c r="CC23" s="552">
        <f>IFERROR(VLOOKUP($A23&amp;BW$2,纏め表!$D:$Q,13,FALSE),"")</f>
        <v>6</v>
      </c>
      <c r="CD23" s="552">
        <f>IFERROR(VLOOKUP($A23&amp;BW$2,纏め表!$D:$Q,14,FALSE),"")</f>
        <v>22</v>
      </c>
      <c r="CE23" s="560" t="str">
        <f>IFERROR(IF(VLOOKUP($A23&amp;BW$2,纏め表!$D:$Q,2,FALSE)=0,"",VLOOKUP($A23&amp;BW$2,纏め表!$D:$Q,2,FALSE)),"")</f>
        <v/>
      </c>
      <c r="CF23" s="710"/>
      <c r="CG23" s="711"/>
      <c r="CH23" s="716"/>
      <c r="CI23" s="713"/>
      <c r="CJ23" s="716"/>
      <c r="CK23" s="604">
        <f>IFERROR(VLOOKUP($A23&amp;CF$2,纏め表!$D:$Q,4,FALSE),"")</f>
        <v>9000278</v>
      </c>
      <c r="CL23" s="552">
        <f>IFERROR(VLOOKUP($A23&amp;CF$2,纏め表!$D:$Q,13,FALSE),"")</f>
        <v>2</v>
      </c>
      <c r="CM23" s="552">
        <f>IFERROR(VLOOKUP($A23&amp;CF$2,纏め表!$D:$Q,14,FALSE),"")</f>
        <v>18</v>
      </c>
      <c r="CN23" s="560" t="str">
        <f>IFERROR(IF(VLOOKUP($A23&amp;CF$2,纏め表!$D:$Q,2,FALSE)=0,"",VLOOKUP($A23&amp;CF$2,纏め表!$D:$Q,2,FALSE)),"")</f>
        <v/>
      </c>
      <c r="CO23" s="710"/>
      <c r="CP23" s="711"/>
      <c r="CQ23" s="716"/>
      <c r="CR23" s="713"/>
      <c r="CS23" s="716"/>
      <c r="CT23" s="604" t="str">
        <f>IFERROR(VLOOKUP($A23&amp;CO$2,纏め表!$D:$Q,4,FALSE),"")</f>
        <v/>
      </c>
      <c r="CU23" s="552" t="str">
        <f>IFERROR(VLOOKUP($A23&amp;CO$2,纏め表!$D:$Q,13,FALSE),"")</f>
        <v/>
      </c>
      <c r="CV23" s="552" t="str">
        <f>IFERROR(VLOOKUP($A23&amp;CO$2,纏め表!$D:$Q,14,FALSE),"")</f>
        <v/>
      </c>
      <c r="CW23" s="560" t="str">
        <f>IFERROR(IF(VLOOKUP($A23&amp;CO$2,纏め表!$D:$Q,2,FALSE)=0,"",VLOOKUP($A23&amp;CO$2,纏め表!$D:$Q,2,FALSE)),"")</f>
        <v/>
      </c>
      <c r="CX23" s="710"/>
      <c r="CY23" s="711"/>
      <c r="CZ23" s="716"/>
      <c r="DA23" s="713"/>
      <c r="DB23" s="716"/>
      <c r="DC23" s="604" t="str">
        <f>IFERROR(VLOOKUP($A23&amp;CX$2,纏め表!$D:$Q,4,FALSE),"")</f>
        <v/>
      </c>
      <c r="DD23" s="552" t="str">
        <f>IFERROR(VLOOKUP($A23&amp;CX$2,纏め表!$D:$Q,13,FALSE),"")</f>
        <v/>
      </c>
      <c r="DE23" s="552" t="str">
        <f>IFERROR(VLOOKUP($A23&amp;CX$2,纏め表!$D:$Q,14,FALSE),"")</f>
        <v/>
      </c>
      <c r="DF23" s="560" t="str">
        <f>IFERROR(IF(VLOOKUP($A23&amp;CX$2,纏め表!$D:$Q,2,FALSE)=0,"",VLOOKUP($A23&amp;CX$2,纏め表!$D:$Q,2,FALSE)),"")</f>
        <v/>
      </c>
      <c r="DG23" s="710"/>
      <c r="DH23" s="711"/>
      <c r="DI23" s="716"/>
      <c r="DJ23" s="713"/>
      <c r="DK23" s="716"/>
    </row>
    <row r="24" spans="1:115" s="575" customFormat="1">
      <c r="A24" s="605" t="s">
        <v>2375</v>
      </c>
      <c r="B24" s="710"/>
      <c r="C24" s="711"/>
      <c r="D24" s="716"/>
      <c r="E24" s="711"/>
      <c r="F24" s="716"/>
      <c r="G24" s="604" t="str">
        <f>IFERROR(VLOOKUP($A24&amp;B$2,纏め表!$D:$Q,4,FALSE),"")</f>
        <v/>
      </c>
      <c r="H24" s="552" t="str">
        <f>IFERROR(VLOOKUP($A24&amp;B$2,纏め表!$D:$Q,13,FALSE),"")</f>
        <v/>
      </c>
      <c r="I24" s="552" t="str">
        <f>IFERROR(VLOOKUP($A24&amp;B$2,纏め表!$D:$Q,14,FALSE),"")</f>
        <v/>
      </c>
      <c r="J24" s="666" t="str">
        <f>IFERROR(IF(VLOOKUP($A24&amp;B$2,纏め表!$D:$Q,2,FALSE)=0,"",VLOOKUP($A24&amp;B$2,纏め表!$D:$Q,2,FALSE)),"")</f>
        <v/>
      </c>
      <c r="K24" s="560"/>
      <c r="L24" s="710"/>
      <c r="M24" s="711"/>
      <c r="N24" s="716"/>
      <c r="O24" s="713"/>
      <c r="P24" s="716"/>
      <c r="Q24" s="604" t="str">
        <f>IFERROR(VLOOKUP($A24&amp;L$2,纏め表!$D:$Q,4,FALSE),"")</f>
        <v/>
      </c>
      <c r="R24" s="552" t="str">
        <f>IFERROR(VLOOKUP($A24&amp;L$2,纏め表!$D:$Q,13,FALSE),"")</f>
        <v/>
      </c>
      <c r="S24" s="552" t="str">
        <f>IFERROR(VLOOKUP($A24&amp;L$2,纏め表!$D:$Q,14,FALSE),"")</f>
        <v/>
      </c>
      <c r="T24" s="560" t="str">
        <f>IFERROR(IF(VLOOKUP($A24&amp;L$2,纏め表!$D:$Q,2,FALSE)=0,"",VLOOKUP($A24&amp;L$2,纏め表!$D:$Q,2,FALSE)),"")</f>
        <v/>
      </c>
      <c r="U24" s="710"/>
      <c r="V24" s="711"/>
      <c r="W24" s="716"/>
      <c r="X24" s="713"/>
      <c r="Y24" s="716"/>
      <c r="Z24" s="604" t="str">
        <f>IFERROR(VLOOKUP($A24&amp;U$2,纏め表!$D:$Q,4,FALSE),"")</f>
        <v/>
      </c>
      <c r="AA24" s="552" t="str">
        <f>IFERROR(VLOOKUP($A24&amp;U$2,纏め表!$D:$Q,13,FALSE),"")</f>
        <v/>
      </c>
      <c r="AB24" s="552" t="str">
        <f>IFERROR(VLOOKUP($A24&amp;U$2,纏め表!$D:$Q,14,FALSE),"")</f>
        <v/>
      </c>
      <c r="AC24" s="560" t="str">
        <f>IFERROR(IF(VLOOKUP($A24&amp;U$2,纏め表!$D:$Q,2,FALSE)=0,"",VLOOKUP($A24&amp;U$2,纏め表!$D:$Q,2,FALSE)),"")</f>
        <v/>
      </c>
      <c r="AD24" s="710"/>
      <c r="AE24" s="711"/>
      <c r="AF24" s="716"/>
      <c r="AG24" s="713"/>
      <c r="AH24" s="716"/>
      <c r="AI24" s="604" t="str">
        <f>IFERROR(VLOOKUP($A24&amp;AD$2,纏め表!$D:$Q,4,FALSE),"")</f>
        <v/>
      </c>
      <c r="AJ24" s="552" t="str">
        <f>IFERROR(VLOOKUP($A24&amp;AD$2,纏め表!$D:$Q,13,FALSE),"")</f>
        <v/>
      </c>
      <c r="AK24" s="552" t="str">
        <f>IFERROR(VLOOKUP($A24&amp;AD$2,纏め表!$D:$Q,14,FALSE),"")</f>
        <v/>
      </c>
      <c r="AL24" s="560" t="str">
        <f>IFERROR(IF(VLOOKUP($A24&amp;AD$2,纏め表!$D:$Q,2,FALSE)=0,"",VLOOKUP($A24&amp;AD$2,纏め表!$D:$Q,2,FALSE)),"")</f>
        <v/>
      </c>
      <c r="AM24" s="710"/>
      <c r="AN24" s="711"/>
      <c r="AO24" s="716"/>
      <c r="AP24" s="713"/>
      <c r="AQ24" s="716"/>
      <c r="AR24" s="604" t="str">
        <f>IFERROR(VLOOKUP($A24&amp;AM$2,纏め表!$D:$Q,4,FALSE),"")</f>
        <v/>
      </c>
      <c r="AS24" s="552" t="str">
        <f>IFERROR(VLOOKUP($A24&amp;AM$2,纏め表!$D:$Q,13,FALSE),"")</f>
        <v/>
      </c>
      <c r="AT24" s="552" t="str">
        <f>IFERROR(VLOOKUP($A24&amp;AM$2,纏め表!$D:$Q,14,FALSE),"")</f>
        <v/>
      </c>
      <c r="AU24" s="560" t="str">
        <f>IFERROR(IF(VLOOKUP($A24&amp;AM$2,纏め表!$D:$Q,2,FALSE)=0,"",VLOOKUP($A24&amp;AM$2,纏め表!$D:$Q,2,FALSE)),"")</f>
        <v/>
      </c>
      <c r="AV24" s="710"/>
      <c r="AW24" s="711"/>
      <c r="AX24" s="716"/>
      <c r="AY24" s="713"/>
      <c r="AZ24" s="716"/>
      <c r="BA24" s="604" t="str">
        <f>IFERROR(VLOOKUP($A24&amp;AV$2,纏め表!$D:$Q,4,FALSE),"")</f>
        <v/>
      </c>
      <c r="BB24" s="552" t="str">
        <f>IFERROR(VLOOKUP($A24&amp;AV$2,纏め表!$D:$Q,13,FALSE),"")</f>
        <v/>
      </c>
      <c r="BC24" s="552" t="str">
        <f>IFERROR(VLOOKUP($A24&amp;AV$2,纏め表!$D:$Q,14,FALSE),"")</f>
        <v/>
      </c>
      <c r="BD24" s="560" t="str">
        <f>IFERROR(IF(VLOOKUP($A24&amp;AV$2,纏め表!$D:$Q,2,FALSE)=0,"",VLOOKUP($A24&amp;AV$2,纏め表!$D:$Q,2,FALSE)),"")</f>
        <v/>
      </c>
      <c r="BE24" s="710"/>
      <c r="BF24" s="711"/>
      <c r="BG24" s="716"/>
      <c r="BH24" s="713"/>
      <c r="BI24" s="716"/>
      <c r="BJ24" s="604">
        <f>IFERROR(VLOOKUP($A24&amp;BE$2,纏め表!$D:$Q,4,FALSE),"")</f>
        <v>9000019</v>
      </c>
      <c r="BK24" s="552">
        <f>IFERROR(VLOOKUP($A24&amp;BE$2,纏め表!$D:$Q,13,FALSE),"")</f>
        <v>8</v>
      </c>
      <c r="BL24" s="552">
        <f>IFERROR(VLOOKUP($A24&amp;BE$2,纏め表!$D:$Q,14,FALSE),"")</f>
        <v>11</v>
      </c>
      <c r="BM24" s="560" t="str">
        <f>IFERROR(IF(VLOOKUP($A24&amp;BE$2,纏め表!$D:$Q,2,FALSE)=0,"",VLOOKUP($A24&amp;BE$2,纏め表!$D:$Q,2,FALSE)),"")</f>
        <v/>
      </c>
      <c r="BN24" s="710"/>
      <c r="BO24" s="711"/>
      <c r="BP24" s="716"/>
      <c r="BQ24" s="713"/>
      <c r="BR24" s="716"/>
      <c r="BS24" s="604" t="str">
        <f>IFERROR(VLOOKUP($A24&amp;BN$2,纏め表!$D:$Q,4,FALSE),"")</f>
        <v/>
      </c>
      <c r="BT24" s="552" t="str">
        <f>IFERROR(VLOOKUP($A24&amp;BN$2,纏め表!$D:$Q,13,FALSE),"")</f>
        <v/>
      </c>
      <c r="BU24" s="552" t="str">
        <f>IFERROR(VLOOKUP($A24&amp;BN$2,纏め表!$D:$Q,14,FALSE),"")</f>
        <v/>
      </c>
      <c r="BV24" s="560" t="s">
        <v>2851</v>
      </c>
      <c r="BW24" s="710"/>
      <c r="BX24" s="711"/>
      <c r="BY24" s="716"/>
      <c r="BZ24" s="713"/>
      <c r="CA24" s="716"/>
      <c r="CB24" s="604">
        <f>IFERROR(VLOOKUP($A24&amp;BW$2,纏め表!$D:$Q,4,FALSE),"")</f>
        <v>9000189</v>
      </c>
      <c r="CC24" s="552">
        <f>IFERROR(VLOOKUP($A24&amp;BW$2,纏め表!$D:$Q,13,FALSE),"")</f>
        <v>6</v>
      </c>
      <c r="CD24" s="552">
        <f>IFERROR(VLOOKUP($A24&amp;BW$2,纏め表!$D:$Q,14,FALSE),"")</f>
        <v>15</v>
      </c>
      <c r="CE24" s="560" t="str">
        <f>IFERROR(IF(VLOOKUP($A24&amp;BW$2,纏め表!$D:$Q,2,FALSE)=0,"",VLOOKUP($A24&amp;BW$2,纏め表!$D:$Q,2,FALSE)),"")</f>
        <v/>
      </c>
      <c r="CF24" s="710"/>
      <c r="CG24" s="711"/>
      <c r="CH24" s="716"/>
      <c r="CI24" s="713"/>
      <c r="CJ24" s="716"/>
      <c r="CK24" s="604" t="str">
        <f>IFERROR(VLOOKUP($A24&amp;CF$2,纏め表!$D:$Q,4,FALSE),"")</f>
        <v/>
      </c>
      <c r="CL24" s="552" t="str">
        <f>IFERROR(VLOOKUP($A24&amp;CF$2,纏め表!$D:$Q,13,FALSE),"")</f>
        <v/>
      </c>
      <c r="CM24" s="552" t="str">
        <f>IFERROR(VLOOKUP($A24&amp;CF$2,纏め表!$D:$Q,14,FALSE),"")</f>
        <v/>
      </c>
      <c r="CN24" s="560" t="str">
        <f>IFERROR(IF(VLOOKUP($A24&amp;CF$2,纏め表!$D:$Q,2,FALSE)=0,"",VLOOKUP($A24&amp;CF$2,纏め表!$D:$Q,2,FALSE)),"")</f>
        <v/>
      </c>
      <c r="CO24" s="710"/>
      <c r="CP24" s="711"/>
      <c r="CQ24" s="716"/>
      <c r="CR24" s="713"/>
      <c r="CS24" s="716"/>
      <c r="CT24" s="604" t="str">
        <f>IFERROR(VLOOKUP($A24&amp;CO$2,纏め表!$D:$Q,4,FALSE),"")</f>
        <v/>
      </c>
      <c r="CU24" s="552" t="str">
        <f>IFERROR(VLOOKUP($A24&amp;CO$2,纏め表!$D:$Q,13,FALSE),"")</f>
        <v/>
      </c>
      <c r="CV24" s="552" t="str">
        <f>IFERROR(VLOOKUP($A24&amp;CO$2,纏め表!$D:$Q,14,FALSE),"")</f>
        <v/>
      </c>
      <c r="CW24" s="560" t="str">
        <f>IFERROR(IF(VLOOKUP($A24&amp;CO$2,纏め表!$D:$Q,2,FALSE)=0,"",VLOOKUP($A24&amp;CO$2,纏め表!$D:$Q,2,FALSE)),"")</f>
        <v/>
      </c>
      <c r="CX24" s="710"/>
      <c r="CY24" s="711"/>
      <c r="CZ24" s="716"/>
      <c r="DA24" s="713"/>
      <c r="DB24" s="716"/>
      <c r="DC24" s="604" t="str">
        <f>IFERROR(VLOOKUP($A24&amp;CX$2,纏め表!$D:$Q,4,FALSE),"")</f>
        <v/>
      </c>
      <c r="DD24" s="552" t="str">
        <f>IFERROR(VLOOKUP($A24&amp;CX$2,纏め表!$D:$Q,13,FALSE),"")</f>
        <v/>
      </c>
      <c r="DE24" s="552" t="str">
        <f>IFERROR(VLOOKUP($A24&amp;CX$2,纏め表!$D:$Q,14,FALSE),"")</f>
        <v/>
      </c>
      <c r="DF24" s="560" t="str">
        <f>IFERROR(IF(VLOOKUP($A24&amp;CX$2,纏め表!$D:$Q,2,FALSE)=0,"",VLOOKUP($A24&amp;CX$2,纏め表!$D:$Q,2,FALSE)),"")</f>
        <v/>
      </c>
      <c r="DG24" s="710"/>
      <c r="DH24" s="711"/>
      <c r="DI24" s="716"/>
      <c r="DJ24" s="713"/>
      <c r="DK24" s="716"/>
    </row>
    <row r="25" spans="1:115" s="575" customFormat="1">
      <c r="A25" s="541" t="s">
        <v>2386</v>
      </c>
      <c r="B25" s="705"/>
      <c r="C25" s="706"/>
      <c r="D25" s="716"/>
      <c r="E25" s="706"/>
      <c r="F25" s="716"/>
      <c r="G25" s="606" t="str">
        <f>IFERROR(VLOOKUP($A25&amp;B$2,纏め表!$D:$Q,4,FALSE),"")</f>
        <v/>
      </c>
      <c r="H25" s="555" t="str">
        <f>IFERROR(VLOOKUP($A25&amp;B$2,纏め表!$D:$Q,13,FALSE),"")</f>
        <v/>
      </c>
      <c r="I25" s="555" t="str">
        <f>IFERROR(VLOOKUP($A25&amp;B$2,纏め表!$D:$Q,14,FALSE),"")</f>
        <v/>
      </c>
      <c r="J25" s="664" t="str">
        <f>IFERROR(IF(VLOOKUP($A25&amp;B$2,纏め表!$D:$Q,2,FALSE)=0,"",VLOOKUP($A25&amp;B$2,纏め表!$D:$Q,2,FALSE)),"")</f>
        <v/>
      </c>
      <c r="K25" s="548"/>
      <c r="L25" s="705"/>
      <c r="M25" s="706"/>
      <c r="N25" s="716"/>
      <c r="O25" s="708"/>
      <c r="P25" s="716"/>
      <c r="Q25" s="606" t="str">
        <f>IFERROR(VLOOKUP($A25&amp;L$2,纏め表!$D:$Q,4,FALSE),"")</f>
        <v/>
      </c>
      <c r="R25" s="555" t="str">
        <f>IFERROR(VLOOKUP($A25&amp;L$2,纏め表!$D:$Q,13,FALSE),"")</f>
        <v/>
      </c>
      <c r="S25" s="555" t="str">
        <f>IFERROR(VLOOKUP($A25&amp;L$2,纏め表!$D:$Q,14,FALSE),"")</f>
        <v/>
      </c>
      <c r="T25" s="548" t="str">
        <f>IFERROR(IF(VLOOKUP($A25&amp;L$2,纏め表!$D:$Q,2,FALSE)=0,"",VLOOKUP($A25&amp;L$2,纏め表!$D:$Q,2,FALSE)),"")</f>
        <v/>
      </c>
      <c r="U25" s="705"/>
      <c r="V25" s="706"/>
      <c r="W25" s="716"/>
      <c r="X25" s="708"/>
      <c r="Y25" s="716"/>
      <c r="Z25" s="606" t="str">
        <f>IFERROR(VLOOKUP($A25&amp;U$2,纏め表!$D:$Q,4,FALSE),"")</f>
        <v/>
      </c>
      <c r="AA25" s="555" t="str">
        <f>IFERROR(VLOOKUP($A25&amp;U$2,纏め表!$D:$Q,13,FALSE),"")</f>
        <v/>
      </c>
      <c r="AB25" s="555" t="str">
        <f>IFERROR(VLOOKUP($A25&amp;U$2,纏め表!$D:$Q,14,FALSE),"")</f>
        <v/>
      </c>
      <c r="AC25" s="548" t="str">
        <f>IFERROR(IF(VLOOKUP($A25&amp;U$2,纏め表!$D:$Q,2,FALSE)=0,"",VLOOKUP($A25&amp;U$2,纏め表!$D:$Q,2,FALSE)),"")</f>
        <v/>
      </c>
      <c r="AD25" s="705"/>
      <c r="AE25" s="706"/>
      <c r="AF25" s="716"/>
      <c r="AG25" s="708"/>
      <c r="AH25" s="716"/>
      <c r="AI25" s="606" t="str">
        <f>IFERROR(VLOOKUP($A25&amp;AD$2,纏め表!$D:$Q,4,FALSE),"")</f>
        <v/>
      </c>
      <c r="AJ25" s="555" t="str">
        <f>IFERROR(VLOOKUP($A25&amp;AD$2,纏め表!$D:$Q,13,FALSE),"")</f>
        <v/>
      </c>
      <c r="AK25" s="555" t="str">
        <f>IFERROR(VLOOKUP($A25&amp;AD$2,纏め表!$D:$Q,14,FALSE),"")</f>
        <v/>
      </c>
      <c r="AL25" s="548" t="str">
        <f>IFERROR(IF(VLOOKUP($A25&amp;AD$2,纏め表!$D:$Q,2,FALSE)=0,"",VLOOKUP($A25&amp;AD$2,纏め表!$D:$Q,2,FALSE)),"")</f>
        <v/>
      </c>
      <c r="AM25" s="705"/>
      <c r="AN25" s="706"/>
      <c r="AO25" s="716"/>
      <c r="AP25" s="708"/>
      <c r="AQ25" s="716"/>
      <c r="AR25" s="606" t="str">
        <f>IFERROR(VLOOKUP($A25&amp;AM$2,纏め表!$D:$Q,4,FALSE),"")</f>
        <v/>
      </c>
      <c r="AS25" s="555" t="str">
        <f>IFERROR(VLOOKUP($A25&amp;AM$2,纏め表!$D:$Q,13,FALSE),"")</f>
        <v/>
      </c>
      <c r="AT25" s="555" t="str">
        <f>IFERROR(VLOOKUP($A25&amp;AM$2,纏め表!$D:$Q,14,FALSE),"")</f>
        <v/>
      </c>
      <c r="AU25" s="548" t="str">
        <f>IFERROR(IF(VLOOKUP($A25&amp;AM$2,纏め表!$D:$Q,2,FALSE)=0,"",VLOOKUP($A25&amp;AM$2,纏め表!$D:$Q,2,FALSE)),"")</f>
        <v/>
      </c>
      <c r="AV25" s="705"/>
      <c r="AW25" s="706"/>
      <c r="AX25" s="716"/>
      <c r="AY25" s="708"/>
      <c r="AZ25" s="716"/>
      <c r="BA25" s="606" t="str">
        <f>IFERROR(VLOOKUP($A25&amp;AV$2,纏め表!$D:$Q,4,FALSE),"")</f>
        <v/>
      </c>
      <c r="BB25" s="555" t="str">
        <f>IFERROR(VLOOKUP($A25&amp;AV$2,纏め表!$D:$Q,13,FALSE),"")</f>
        <v/>
      </c>
      <c r="BC25" s="555" t="str">
        <f>IFERROR(VLOOKUP($A25&amp;AV$2,纏め表!$D:$Q,14,FALSE),"")</f>
        <v/>
      </c>
      <c r="BD25" s="548" t="str">
        <f>IFERROR(IF(VLOOKUP($A25&amp;AV$2,纏め表!$D:$Q,2,FALSE)=0,"",VLOOKUP($A25&amp;AV$2,纏め表!$D:$Q,2,FALSE)),"")</f>
        <v/>
      </c>
      <c r="BE25" s="705"/>
      <c r="BF25" s="706"/>
      <c r="BG25" s="716"/>
      <c r="BH25" s="708"/>
      <c r="BI25" s="716"/>
      <c r="BJ25" s="606" t="str">
        <f>IFERROR(VLOOKUP($A25&amp;BE$2,纏め表!$D:$Q,4,FALSE),"")</f>
        <v/>
      </c>
      <c r="BK25" s="555" t="str">
        <f>IFERROR(VLOOKUP($A25&amp;BE$2,纏め表!$D:$Q,13,FALSE),"")</f>
        <v/>
      </c>
      <c r="BL25" s="555" t="str">
        <f>IFERROR(VLOOKUP($A25&amp;BE$2,纏め表!$D:$Q,14,FALSE),"")</f>
        <v/>
      </c>
      <c r="BM25" s="548" t="str">
        <f>IFERROR(IF(VLOOKUP($A25&amp;BE$2,纏め表!$D:$Q,2,FALSE)=0,"",VLOOKUP($A25&amp;BE$2,纏め表!$D:$Q,2,FALSE)),"")</f>
        <v/>
      </c>
      <c r="BN25" s="705"/>
      <c r="BO25" s="706"/>
      <c r="BP25" s="716"/>
      <c r="BQ25" s="708"/>
      <c r="BR25" s="716"/>
      <c r="BS25" s="606" t="str">
        <f>IFERROR(VLOOKUP($A25&amp;BN$2,纏め表!$D:$Q,4,FALSE),"")</f>
        <v/>
      </c>
      <c r="BT25" s="555" t="str">
        <f>IFERROR(VLOOKUP($A25&amp;BN$2,纏め表!$D:$Q,13,FALSE),"")</f>
        <v/>
      </c>
      <c r="BU25" s="555" t="str">
        <f>IFERROR(VLOOKUP($A25&amp;BN$2,纏め表!$D:$Q,14,FALSE),"")</f>
        <v/>
      </c>
      <c r="BV25" s="548" t="str">
        <f>IFERROR(IF(VLOOKUP($A25&amp;BN$2,纏め表!$D:$Q,2,FALSE)=0,"",VLOOKUP($A25&amp;BN$2,纏め表!$D:$Q,2,FALSE)),"")</f>
        <v/>
      </c>
      <c r="BW25" s="705"/>
      <c r="BX25" s="706"/>
      <c r="BY25" s="716"/>
      <c r="BZ25" s="708"/>
      <c r="CA25" s="716"/>
      <c r="CB25" s="606">
        <f>IFERROR(VLOOKUP($A25&amp;BW$2,纏め表!$D:$Q,4,FALSE),"")</f>
        <v>9000238</v>
      </c>
      <c r="CC25" s="555">
        <f>IFERROR(VLOOKUP($A25&amp;BW$2,纏め表!$D:$Q,13,FALSE),"")</f>
        <v>3</v>
      </c>
      <c r="CD25" s="555">
        <f>IFERROR(VLOOKUP($A25&amp;BW$2,纏め表!$D:$Q,14,FALSE),"")</f>
        <v>8</v>
      </c>
      <c r="CE25" s="548" t="str">
        <f>IFERROR(IF(VLOOKUP($A25&amp;BW$2,纏め表!$D:$Q,2,FALSE)=0,"",VLOOKUP($A25&amp;BW$2,纏め表!$D:$Q,2,FALSE)),"")</f>
        <v/>
      </c>
      <c r="CF25" s="705"/>
      <c r="CG25" s="706"/>
      <c r="CH25" s="716"/>
      <c r="CI25" s="708"/>
      <c r="CJ25" s="716"/>
      <c r="CK25" s="606" t="str">
        <f>IFERROR(VLOOKUP($A25&amp;CF$2,纏め表!$D:$Q,4,FALSE),"")</f>
        <v/>
      </c>
      <c r="CL25" s="555" t="str">
        <f>IFERROR(VLOOKUP($A25&amp;CF$2,纏め表!$D:$Q,13,FALSE),"")</f>
        <v/>
      </c>
      <c r="CM25" s="555" t="str">
        <f>IFERROR(VLOOKUP($A25&amp;CF$2,纏め表!$D:$Q,14,FALSE),"")</f>
        <v/>
      </c>
      <c r="CN25" s="548" t="str">
        <f>IFERROR(IF(VLOOKUP($A25&amp;CF$2,纏め表!$D:$Q,2,FALSE)=0,"",VLOOKUP($A25&amp;CF$2,纏め表!$D:$Q,2,FALSE)),"")</f>
        <v/>
      </c>
      <c r="CO25" s="705"/>
      <c r="CP25" s="706"/>
      <c r="CQ25" s="716"/>
      <c r="CR25" s="708"/>
      <c r="CS25" s="716"/>
      <c r="CT25" s="606" t="str">
        <f>IFERROR(VLOOKUP($A25&amp;CO$2,纏め表!$D:$Q,4,FALSE),"")</f>
        <v/>
      </c>
      <c r="CU25" s="555" t="str">
        <f>IFERROR(VLOOKUP($A25&amp;CO$2,纏め表!$D:$Q,13,FALSE),"")</f>
        <v/>
      </c>
      <c r="CV25" s="555" t="str">
        <f>IFERROR(VLOOKUP($A25&amp;CO$2,纏め表!$D:$Q,14,FALSE),"")</f>
        <v/>
      </c>
      <c r="CW25" s="548" t="str">
        <f>IFERROR(IF(VLOOKUP($A25&amp;CO$2,纏め表!$D:$Q,2,FALSE)=0,"",VLOOKUP($A25&amp;CO$2,纏め表!$D:$Q,2,FALSE)),"")</f>
        <v/>
      </c>
      <c r="CX25" s="705"/>
      <c r="CY25" s="706"/>
      <c r="CZ25" s="716"/>
      <c r="DA25" s="708"/>
      <c r="DB25" s="716"/>
      <c r="DC25" s="606" t="str">
        <f>IFERROR(VLOOKUP($A25&amp;CX$2,纏め表!$D:$Q,4,FALSE),"")</f>
        <v/>
      </c>
      <c r="DD25" s="555" t="str">
        <f>IFERROR(VLOOKUP($A25&amp;CX$2,纏め表!$D:$Q,13,FALSE),"")</f>
        <v/>
      </c>
      <c r="DE25" s="555" t="str">
        <f>IFERROR(VLOOKUP($A25&amp;CX$2,纏め表!$D:$Q,14,FALSE),"")</f>
        <v/>
      </c>
      <c r="DF25" s="548" t="str">
        <f>IFERROR(IF(VLOOKUP($A25&amp;CX$2,纏め表!$D:$Q,2,FALSE)=0,"",VLOOKUP($A25&amp;CX$2,纏め表!$D:$Q,2,FALSE)),"")</f>
        <v/>
      </c>
      <c r="DG25" s="705"/>
      <c r="DH25" s="706"/>
      <c r="DI25" s="716"/>
      <c r="DJ25" s="708"/>
      <c r="DK25" s="716"/>
    </row>
    <row r="26" spans="1:115" s="575" customFormat="1">
      <c r="A26" s="558" t="s">
        <v>2400</v>
      </c>
      <c r="B26" s="693"/>
      <c r="C26" s="695"/>
      <c r="D26" s="716"/>
      <c r="E26" s="695">
        <f>3-COUNTIF(H26:H29,"")-COUNTIF(J26:J29,"休")</f>
        <v>0</v>
      </c>
      <c r="F26" s="716"/>
      <c r="G26" s="607">
        <f>IFERROR(VLOOKUP($A26&amp;B$2,纏め表!$D:$Q,4,FALSE),"")</f>
        <v>9000969</v>
      </c>
      <c r="H26" s="579">
        <f>IFERROR(VLOOKUP($A26&amp;B$2,纏め表!$D:$Q,13,FALSE),"")</f>
        <v>2</v>
      </c>
      <c r="I26" s="579">
        <f>IFERROR(VLOOKUP($A26&amp;B$2,纏め表!$D:$Q,14,FALSE),"")</f>
        <v>14</v>
      </c>
      <c r="J26" s="666" t="str">
        <f>IFERROR(IF(VLOOKUP($A26&amp;B$2,纏め表!$D:$Q,2,FALSE)=0,"",VLOOKUP($A26&amp;B$2,纏め表!$D:$Q,2,FALSE)),"")</f>
        <v/>
      </c>
      <c r="K26" s="560"/>
      <c r="L26" s="693"/>
      <c r="M26" s="695"/>
      <c r="N26" s="716"/>
      <c r="O26" s="699">
        <f>3-COUNTIF(R26:R29,"")-COUNTIF(T26:T29,"休")</f>
        <v>1</v>
      </c>
      <c r="P26" s="716"/>
      <c r="Q26" s="607">
        <f>IFERROR(VLOOKUP($A26&amp;L$2,纏め表!$D:$Q,4,FALSE),"")</f>
        <v>9000435</v>
      </c>
      <c r="R26" s="579">
        <f>IFERROR(VLOOKUP($A26&amp;L$2,纏め表!$D:$Q,13,FALSE),"")</f>
        <v>6</v>
      </c>
      <c r="S26" s="579">
        <f>IFERROR(VLOOKUP($A26&amp;L$2,纏め表!$D:$Q,14,FALSE),"")</f>
        <v>11</v>
      </c>
      <c r="T26" s="560" t="str">
        <f>IFERROR(IF(VLOOKUP($A26&amp;L$2,纏め表!$D:$Q,2,FALSE)=0,"",VLOOKUP($A26&amp;L$2,纏め表!$D:$Q,2,FALSE)),"")</f>
        <v/>
      </c>
      <c r="U26" s="693"/>
      <c r="V26" s="695"/>
      <c r="W26" s="716"/>
      <c r="X26" s="699">
        <f>3-COUNTIF(AA26:AA29,"")-COUNTIF(AC26:AC29,"休")</f>
        <v>1</v>
      </c>
      <c r="Y26" s="716"/>
      <c r="Z26" s="607">
        <f>IFERROR(VLOOKUP($A26&amp;U$2,纏め表!$D:$Q,4,FALSE),"")</f>
        <v>9000045</v>
      </c>
      <c r="AA26" s="579">
        <f>IFERROR(VLOOKUP($A26&amp;U$2,纏め表!$D:$Q,13,FALSE),"")</f>
        <v>7</v>
      </c>
      <c r="AB26" s="579">
        <f>IFERROR(VLOOKUP($A26&amp;U$2,纏め表!$D:$Q,14,FALSE),"")</f>
        <v>25</v>
      </c>
      <c r="AC26" s="560" t="str">
        <f>IFERROR(IF(VLOOKUP($A26&amp;U$2,纏め表!$D:$Q,2,FALSE)=0,"",VLOOKUP($A26&amp;U$2,纏め表!$D:$Q,2,FALSE)),"")</f>
        <v/>
      </c>
      <c r="AD26" s="693"/>
      <c r="AE26" s="695"/>
      <c r="AF26" s="716"/>
      <c r="AG26" s="699">
        <f>3-COUNTIF(AJ26:AJ29,"")-COUNTIF(AL26:AL29,"休")</f>
        <v>1</v>
      </c>
      <c r="AH26" s="716"/>
      <c r="AI26" s="607">
        <f>IFERROR(VLOOKUP($A26&amp;AD$2,纏め表!$D:$Q,4,FALSE),"")</f>
        <v>9000966</v>
      </c>
      <c r="AJ26" s="579">
        <f>IFERROR(VLOOKUP($A26&amp;AD$2,纏め表!$D:$Q,13,FALSE),"")</f>
        <v>2</v>
      </c>
      <c r="AK26" s="579">
        <f>IFERROR(VLOOKUP($A26&amp;AD$2,纏め表!$D:$Q,14,FALSE),"")</f>
        <v>6</v>
      </c>
      <c r="AL26" s="560" t="str">
        <f>IFERROR(IF(VLOOKUP($A26&amp;AD$2,纏め表!$D:$Q,2,FALSE)=0,"",VLOOKUP($A26&amp;AD$2,纏め表!$D:$Q,2,FALSE)),"")</f>
        <v/>
      </c>
      <c r="AM26" s="693"/>
      <c r="AN26" s="695"/>
      <c r="AO26" s="716"/>
      <c r="AP26" s="699">
        <f>3-COUNTIF(AS26:AS29,"")-COUNTIF(AU26:AU29,"休")</f>
        <v>1</v>
      </c>
      <c r="AQ26" s="716"/>
      <c r="AR26" s="607">
        <f>IFERROR(VLOOKUP($A26&amp;AM$2,纏め表!$D:$Q,4,FALSE),"")</f>
        <v>9000745</v>
      </c>
      <c r="AS26" s="579">
        <f>IFERROR(VLOOKUP($A26&amp;AM$2,纏め表!$D:$Q,13,FALSE),"")</f>
        <v>3.1</v>
      </c>
      <c r="AT26" s="579">
        <f>IFERROR(VLOOKUP($A26&amp;AM$2,纏め表!$D:$Q,14,FALSE),"")</f>
        <v>21</v>
      </c>
      <c r="AU26" s="560" t="str">
        <f>IFERROR(IF(VLOOKUP($A26&amp;AM$2,纏め表!$D:$Q,2,FALSE)=0,"",VLOOKUP($A26&amp;AM$2,纏め表!$D:$Q,2,FALSE)),"")</f>
        <v/>
      </c>
      <c r="AV26" s="693"/>
      <c r="AW26" s="695"/>
      <c r="AX26" s="716"/>
      <c r="AY26" s="699">
        <f>3-COUNTIF(BB26:BB29,"")-COUNTIF(BD26:BD29,"休")</f>
        <v>1</v>
      </c>
      <c r="AZ26" s="716"/>
      <c r="BA26" s="607">
        <f>IFERROR(VLOOKUP($A26&amp;AV$2,纏め表!$D:$Q,4,FALSE),"")</f>
        <v>9000252</v>
      </c>
      <c r="BB26" s="579">
        <f>IFERROR(VLOOKUP($A26&amp;AV$2,纏め表!$D:$Q,13,FALSE),"")</f>
        <v>9</v>
      </c>
      <c r="BC26" s="579">
        <f>IFERROR(VLOOKUP($A26&amp;AV$2,纏め表!$D:$Q,14,FALSE),"")</f>
        <v>9</v>
      </c>
      <c r="BD26" s="560" t="str">
        <f>IFERROR(IF(VLOOKUP($A26&amp;AV$2,纏め表!$D:$Q,2,FALSE)=0,"",VLOOKUP($A26&amp;AV$2,纏め表!$D:$Q,2,FALSE)),"")</f>
        <v/>
      </c>
      <c r="BE26" s="693"/>
      <c r="BF26" s="695"/>
      <c r="BG26" s="716"/>
      <c r="BH26" s="699">
        <f>3-COUNTIF(BK26:BK29,"")-COUNTIF(BM26:BM29,"休")</f>
        <v>0</v>
      </c>
      <c r="BI26" s="716"/>
      <c r="BJ26" s="607">
        <f>IFERROR(VLOOKUP($A26&amp;BE$2,纏め表!$D:$Q,4,FALSE),"")</f>
        <v>9000970</v>
      </c>
      <c r="BK26" s="579">
        <f>IFERROR(VLOOKUP($A26&amp;BE$2,纏め表!$D:$Q,13,FALSE),"")</f>
        <v>2</v>
      </c>
      <c r="BL26" s="579">
        <f>IFERROR(VLOOKUP($A26&amp;BE$2,纏め表!$D:$Q,14,FALSE),"")</f>
        <v>9</v>
      </c>
      <c r="BM26" s="560" t="str">
        <f>IFERROR(IF(VLOOKUP($A26&amp;BE$2,纏め表!$D:$Q,2,FALSE)=0,"",VLOOKUP($A26&amp;BE$2,纏め表!$D:$Q,2,FALSE)),"")</f>
        <v/>
      </c>
      <c r="BN26" s="693"/>
      <c r="BO26" s="695"/>
      <c r="BP26" s="716"/>
      <c r="BQ26" s="699">
        <f>3-COUNTIF(BT26:BT29,"")-COUNTIF(BV26:BV29,"休")</f>
        <v>0</v>
      </c>
      <c r="BR26" s="716"/>
      <c r="BS26" s="607">
        <f>IFERROR(VLOOKUP($A26&amp;BN$2,纏め表!$D:$Q,4,FALSE),"")</f>
        <v>9000782</v>
      </c>
      <c r="BT26" s="579">
        <f>IFERROR(VLOOKUP($A26&amp;BN$2,纏め表!$D:$Q,13,FALSE),"")</f>
        <v>3</v>
      </c>
      <c r="BU26" s="579">
        <f>IFERROR(VLOOKUP($A26&amp;BN$2,纏め表!$D:$Q,14,FALSE),"")</f>
        <v>10</v>
      </c>
      <c r="BV26" s="560" t="str">
        <f>IFERROR(IF(VLOOKUP($A26&amp;BN$2,纏め表!$D:$Q,2,FALSE)=0,"",VLOOKUP($A26&amp;BN$2,纏め表!$D:$Q,2,FALSE)),"")</f>
        <v/>
      </c>
      <c r="BW26" s="693"/>
      <c r="BX26" s="695"/>
      <c r="BY26" s="716"/>
      <c r="BZ26" s="699">
        <f>3-COUNTIF(CC26:CC29,"")-COUNTIF(CE26:CE29,"休")</f>
        <v>1</v>
      </c>
      <c r="CA26" s="716"/>
      <c r="CB26" s="607">
        <f>IFERROR(VLOOKUP($A26&amp;BW$2,纏め表!$D:$Q,4,FALSE),"")</f>
        <v>9000624</v>
      </c>
      <c r="CC26" s="579">
        <f>IFERROR(VLOOKUP($A26&amp;BW$2,纏め表!$D:$Q,13,FALSE),"")</f>
        <v>5</v>
      </c>
      <c r="CD26" s="579">
        <f>IFERROR(VLOOKUP($A26&amp;BW$2,纏め表!$D:$Q,14,FALSE),"")</f>
        <v>5</v>
      </c>
      <c r="CE26" s="560" t="str">
        <f>IFERROR(IF(VLOOKUP($A26&amp;BW$2,纏め表!$D:$Q,2,FALSE)=0,"",VLOOKUP($A26&amp;BW$2,纏め表!$D:$Q,2,FALSE)),"")</f>
        <v/>
      </c>
      <c r="CF26" s="693"/>
      <c r="CG26" s="695"/>
      <c r="CH26" s="716"/>
      <c r="CI26" s="699">
        <f>3-COUNTIF(CL26:CL29,"")-COUNTIF(CN26:CN29,"休")</f>
        <v>1</v>
      </c>
      <c r="CJ26" s="716"/>
      <c r="CK26" s="607">
        <f>IFERROR(VLOOKUP($A26&amp;CF$2,纏め表!$D:$Q,4,FALSE),"")</f>
        <v>9000636</v>
      </c>
      <c r="CL26" s="579">
        <f>IFERROR(VLOOKUP($A26&amp;CF$2,纏め表!$D:$Q,13,FALSE),"")</f>
        <v>5</v>
      </c>
      <c r="CM26" s="579">
        <f>IFERROR(VLOOKUP($A26&amp;CF$2,纏め表!$D:$Q,14,FALSE),"")</f>
        <v>11</v>
      </c>
      <c r="CN26" s="560" t="str">
        <f>IFERROR(IF(VLOOKUP($A26&amp;CF$2,纏め表!$D:$Q,2,FALSE)=0,"",VLOOKUP($A26&amp;CF$2,纏め表!$D:$Q,2,FALSE)),"")</f>
        <v/>
      </c>
      <c r="CO26" s="693"/>
      <c r="CP26" s="695"/>
      <c r="CQ26" s="716"/>
      <c r="CR26" s="699">
        <f>3-COUNTIF(CU26:CU29,"")-COUNTIF(CW26:CW29,"休")</f>
        <v>0</v>
      </c>
      <c r="CS26" s="716"/>
      <c r="CT26" s="607">
        <f>IFERROR(VLOOKUP($A26&amp;CO$2,纏め表!$D:$Q,4,FALSE),"")</f>
        <v>9000923</v>
      </c>
      <c r="CU26" s="579">
        <f>IFERROR(VLOOKUP($A26&amp;CO$2,纏め表!$D:$Q,13,FALSE),"")</f>
        <v>2</v>
      </c>
      <c r="CV26" s="579">
        <f>IFERROR(VLOOKUP($A26&amp;CO$2,纏め表!$D:$Q,14,FALSE),"")</f>
        <v>19</v>
      </c>
      <c r="CW26" s="560" t="str">
        <f>IFERROR(IF(VLOOKUP($A26&amp;CO$2,纏め表!$D:$Q,2,FALSE)=0,"",VLOOKUP($A26&amp;CO$2,纏め表!$D:$Q,2,FALSE)),"")</f>
        <v/>
      </c>
      <c r="CX26" s="693"/>
      <c r="CY26" s="695"/>
      <c r="CZ26" s="716"/>
      <c r="DA26" s="699">
        <f>3-COUNTIF(DD26:DD29,"")-COUNTIF(DF26:DF29,"休")</f>
        <v>-1</v>
      </c>
      <c r="DB26" s="716"/>
      <c r="DC26" s="607" t="str">
        <f>IFERROR(VLOOKUP($A26&amp;CX$2,纏め表!$D:$Q,4,FALSE),"")</f>
        <v/>
      </c>
      <c r="DD26" s="579" t="str">
        <f>IFERROR(VLOOKUP($A26&amp;CX$2,纏め表!$D:$Q,13,FALSE),"")</f>
        <v/>
      </c>
      <c r="DE26" s="579" t="str">
        <f>IFERROR(VLOOKUP($A26&amp;CX$2,纏め表!$D:$Q,14,FALSE),"")</f>
        <v/>
      </c>
      <c r="DF26" s="560" t="str">
        <f>IFERROR(IF(VLOOKUP($A26&amp;CX$2,纏め表!$D:$Q,2,FALSE)=0,"",VLOOKUP($A26&amp;CX$2,纏め表!$D:$Q,2,FALSE)),"")</f>
        <v/>
      </c>
      <c r="DG26" s="693"/>
      <c r="DH26" s="695"/>
      <c r="DI26" s="716"/>
      <c r="DJ26" s="699">
        <f>3-COUNTIF(DM26:DM29,"")-COUNTIF(DO26:DO29,"休")</f>
        <v>-1</v>
      </c>
      <c r="DK26" s="716"/>
    </row>
    <row r="27" spans="1:115" s="575" customFormat="1">
      <c r="A27" s="558" t="s">
        <v>2765</v>
      </c>
      <c r="B27" s="710"/>
      <c r="C27" s="711"/>
      <c r="D27" s="716"/>
      <c r="E27" s="711"/>
      <c r="F27" s="716"/>
      <c r="G27" s="607" t="str">
        <f>IFERROR(VLOOKUP($A27&amp;B$2,纏め表!$D:$Q,4,FALSE),"")</f>
        <v/>
      </c>
      <c r="H27" s="579" t="str">
        <f>IFERROR(VLOOKUP($A27&amp;B$2,纏め表!$D:$Q,13,FALSE),"")</f>
        <v/>
      </c>
      <c r="I27" s="579" t="str">
        <f>IFERROR(VLOOKUP($A27&amp;B$2,纏め表!$D:$Q,14,FALSE),"")</f>
        <v/>
      </c>
      <c r="J27" s="666" t="str">
        <f>IFERROR(IF(VLOOKUP($A27&amp;B$2,纏め表!$D:$Q,2,FALSE)=0,"",VLOOKUP($A27&amp;B$2,纏め表!$D:$Q,2,FALSE)),"")</f>
        <v/>
      </c>
      <c r="K27" s="560"/>
      <c r="L27" s="710"/>
      <c r="M27" s="711"/>
      <c r="N27" s="716"/>
      <c r="O27" s="713"/>
      <c r="P27" s="716"/>
      <c r="Q27" s="607">
        <f>IFERROR(VLOOKUP($A27&amp;L$2,纏め表!$D:$Q,4,FALSE),"")</f>
        <v>9000309</v>
      </c>
      <c r="R27" s="579">
        <f>IFERROR(VLOOKUP($A27&amp;L$2,纏め表!$D:$Q,13,FALSE),"")</f>
        <v>7</v>
      </c>
      <c r="S27" s="579">
        <f>IFERROR(VLOOKUP($A27&amp;L$2,纏め表!$D:$Q,14,FALSE),"")</f>
        <v>8</v>
      </c>
      <c r="T27" s="560" t="str">
        <f>IFERROR(IF(VLOOKUP($A27&amp;L$2,纏め表!$D:$Q,2,FALSE)=0,"",VLOOKUP($A27&amp;L$2,纏め表!$D:$Q,2,FALSE)),"")</f>
        <v/>
      </c>
      <c r="U27" s="710"/>
      <c r="V27" s="711"/>
      <c r="W27" s="716"/>
      <c r="X27" s="713"/>
      <c r="Y27" s="716"/>
      <c r="Z27" s="607">
        <f>IFERROR(VLOOKUP($A27&amp;U$2,纏め表!$D:$Q,4,FALSE),"")</f>
        <v>9000362</v>
      </c>
      <c r="AA27" s="579">
        <f>IFERROR(VLOOKUP($A27&amp;U$2,纏め表!$D:$Q,13,FALSE),"")</f>
        <v>7</v>
      </c>
      <c r="AB27" s="579">
        <f>IFERROR(VLOOKUP($A27&amp;U$2,纏め表!$D:$Q,14,FALSE),"")</f>
        <v>7</v>
      </c>
      <c r="AC27" s="560" t="str">
        <f>IFERROR(IF(VLOOKUP($A27&amp;U$2,纏め表!$D:$Q,2,FALSE)=0,"",VLOOKUP($A27&amp;U$2,纏め表!$D:$Q,2,FALSE)),"")</f>
        <v/>
      </c>
      <c r="AD27" s="710"/>
      <c r="AE27" s="711"/>
      <c r="AF27" s="716"/>
      <c r="AG27" s="713"/>
      <c r="AH27" s="716"/>
      <c r="AI27" s="607">
        <f>IFERROR(VLOOKUP($A27&amp;AD$2,纏め表!$D:$Q,4,FALSE),"")</f>
        <v>9000941</v>
      </c>
      <c r="AJ27" s="579">
        <f>IFERROR(VLOOKUP($A27&amp;AD$2,纏め表!$D:$Q,13,FALSE),"")</f>
        <v>2</v>
      </c>
      <c r="AK27" s="579">
        <f>IFERROR(VLOOKUP($A27&amp;AD$2,纏め表!$D:$Q,14,FALSE),"")</f>
        <v>4</v>
      </c>
      <c r="AL27" s="560" t="str">
        <f>IFERROR(IF(VLOOKUP($A27&amp;AD$2,纏め表!$D:$Q,2,FALSE)=0,"",VLOOKUP($A27&amp;AD$2,纏め表!$D:$Q,2,FALSE)),"")</f>
        <v/>
      </c>
      <c r="AM27" s="710"/>
      <c r="AN27" s="711"/>
      <c r="AO27" s="716"/>
      <c r="AP27" s="713"/>
      <c r="AQ27" s="716"/>
      <c r="AR27" s="607">
        <f>IFERROR(VLOOKUP($A27&amp;AM$2,纏め表!$D:$Q,4,FALSE),"")</f>
        <v>9000955</v>
      </c>
      <c r="AS27" s="579">
        <f>IFERROR(VLOOKUP($A27&amp;AM$2,纏め表!$D:$Q,13,FALSE),"")</f>
        <v>2</v>
      </c>
      <c r="AT27" s="579">
        <f>IFERROR(VLOOKUP($A27&amp;AM$2,纏め表!$D:$Q,14,FALSE),"")</f>
        <v>2</v>
      </c>
      <c r="AU27" s="560" t="str">
        <f>IFERROR(IF(VLOOKUP($A27&amp;AM$2,纏め表!$D:$Q,2,FALSE)=0,"",VLOOKUP($A27&amp;AM$2,纏め表!$D:$Q,2,FALSE)),"")</f>
        <v/>
      </c>
      <c r="AV27" s="710"/>
      <c r="AW27" s="711"/>
      <c r="AX27" s="716"/>
      <c r="AY27" s="713"/>
      <c r="AZ27" s="716"/>
      <c r="BA27" s="607">
        <f>IFERROR(VLOOKUP($A27&amp;AV$2,纏め表!$D:$Q,4,FALSE),"")</f>
        <v>9000613</v>
      </c>
      <c r="BB27" s="579">
        <f>IFERROR(VLOOKUP($A27&amp;AV$2,纏め表!$D:$Q,13,FALSE),"")</f>
        <v>5</v>
      </c>
      <c r="BC27" s="579">
        <f>IFERROR(VLOOKUP($A27&amp;AV$2,纏め表!$D:$Q,14,FALSE),"")</f>
        <v>5</v>
      </c>
      <c r="BD27" s="560" t="str">
        <f>IFERROR(IF(VLOOKUP($A27&amp;AV$2,纏め表!$D:$Q,2,FALSE)=0,"",VLOOKUP($A27&amp;AV$2,纏め表!$D:$Q,2,FALSE)),"")</f>
        <v/>
      </c>
      <c r="BE27" s="710"/>
      <c r="BF27" s="711"/>
      <c r="BG27" s="716"/>
      <c r="BH27" s="713"/>
      <c r="BI27" s="716"/>
      <c r="BJ27" s="607" t="str">
        <f>IFERROR(VLOOKUP($A27&amp;BE$2,纏め表!$D:$Q,4,FALSE),"")</f>
        <v/>
      </c>
      <c r="BK27" s="579" t="str">
        <f>IFERROR(VLOOKUP($A27&amp;BE$2,纏め表!$D:$Q,13,FALSE),"")</f>
        <v/>
      </c>
      <c r="BL27" s="579" t="str">
        <f>IFERROR(VLOOKUP($A27&amp;BE$2,纏め表!$D:$Q,14,FALSE),"")</f>
        <v/>
      </c>
      <c r="BM27" s="560" t="str">
        <f>IFERROR(IF(VLOOKUP($A27&amp;BE$2,纏め表!$D:$Q,2,FALSE)=0,"",VLOOKUP($A27&amp;BE$2,纏め表!$D:$Q,2,FALSE)),"")</f>
        <v/>
      </c>
      <c r="BN27" s="710"/>
      <c r="BO27" s="711"/>
      <c r="BP27" s="716"/>
      <c r="BQ27" s="713"/>
      <c r="BR27" s="716"/>
      <c r="BS27" s="607" t="str">
        <f>IFERROR(VLOOKUP($A27&amp;BN$2,纏め表!$D:$Q,4,FALSE),"")</f>
        <v/>
      </c>
      <c r="BT27" s="579" t="str">
        <f>IFERROR(VLOOKUP($A27&amp;BN$2,纏め表!$D:$Q,13,FALSE),"")</f>
        <v/>
      </c>
      <c r="BU27" s="579" t="str">
        <f>IFERROR(VLOOKUP($A27&amp;BN$2,纏め表!$D:$Q,14,FALSE),"")</f>
        <v/>
      </c>
      <c r="BV27" s="560" t="str">
        <f>IFERROR(IF(VLOOKUP($A27&amp;BN$2,纏め表!$D:$Q,2,FALSE)=0,"",VLOOKUP($A27&amp;BN$2,纏め表!$D:$Q,2,FALSE)),"")</f>
        <v/>
      </c>
      <c r="BW27" s="710"/>
      <c r="BX27" s="711"/>
      <c r="BY27" s="716"/>
      <c r="BZ27" s="713"/>
      <c r="CA27" s="716"/>
      <c r="CB27" s="607">
        <f>IFERROR(VLOOKUP($A27&amp;BW$2,纏め表!$D:$Q,4,FALSE),"")</f>
        <v>9000915</v>
      </c>
      <c r="CC27" s="579">
        <f>IFERROR(VLOOKUP($A27&amp;BW$2,纏め表!$D:$Q,13,FALSE),"")</f>
        <v>2</v>
      </c>
      <c r="CD27" s="579">
        <f>IFERROR(VLOOKUP($A27&amp;BW$2,纏め表!$D:$Q,14,FALSE),"")</f>
        <v>2</v>
      </c>
      <c r="CE27" s="560" t="str">
        <f>IFERROR(IF(VLOOKUP($A27&amp;BW$2,纏め表!$D:$Q,2,FALSE)=0,"",VLOOKUP($A27&amp;BW$2,纏め表!$D:$Q,2,FALSE)),"")</f>
        <v/>
      </c>
      <c r="CF27" s="710"/>
      <c r="CG27" s="711"/>
      <c r="CH27" s="716"/>
      <c r="CI27" s="713"/>
      <c r="CJ27" s="716"/>
      <c r="CK27" s="607">
        <f>IFERROR(VLOOKUP($A27&amp;CF$2,纏め表!$D:$Q,4,FALSE),"")</f>
        <v>9000235</v>
      </c>
      <c r="CL27" s="579">
        <f>IFERROR(VLOOKUP($A27&amp;CF$2,纏め表!$D:$Q,13,FALSE),"")</f>
        <v>5</v>
      </c>
      <c r="CM27" s="579">
        <f>IFERROR(VLOOKUP($A27&amp;CF$2,纏め表!$D:$Q,14,FALSE),"")</f>
        <v>9</v>
      </c>
      <c r="CN27" s="560" t="str">
        <f>IFERROR(IF(VLOOKUP($A27&amp;CF$2,纏め表!$D:$Q,2,FALSE)=0,"",VLOOKUP($A27&amp;CF$2,纏め表!$D:$Q,2,FALSE)),"")</f>
        <v/>
      </c>
      <c r="CO27" s="710"/>
      <c r="CP27" s="711"/>
      <c r="CQ27" s="716"/>
      <c r="CR27" s="713"/>
      <c r="CS27" s="716"/>
      <c r="CT27" s="607" t="str">
        <f>IFERROR(VLOOKUP($A27&amp;CO$2,纏め表!$D:$Q,4,FALSE),"")</f>
        <v/>
      </c>
      <c r="CU27" s="579" t="str">
        <f>IFERROR(VLOOKUP($A27&amp;CO$2,纏め表!$D:$Q,13,FALSE),"")</f>
        <v/>
      </c>
      <c r="CV27" s="579" t="str">
        <f>IFERROR(VLOOKUP($A27&amp;CO$2,纏め表!$D:$Q,14,FALSE),"")</f>
        <v/>
      </c>
      <c r="CW27" s="560" t="str">
        <f>IFERROR(IF(VLOOKUP($A27&amp;CO$2,纏め表!$D:$Q,2,FALSE)=0,"",VLOOKUP($A27&amp;CO$2,纏め表!$D:$Q,2,FALSE)),"")</f>
        <v/>
      </c>
      <c r="CX27" s="710"/>
      <c r="CY27" s="711"/>
      <c r="CZ27" s="716"/>
      <c r="DA27" s="713"/>
      <c r="DB27" s="716"/>
      <c r="DC27" s="607" t="str">
        <f>IFERROR(VLOOKUP($A27&amp;CX$2,纏め表!$D:$Q,4,FALSE),"")</f>
        <v/>
      </c>
      <c r="DD27" s="579" t="str">
        <f>IFERROR(VLOOKUP($A27&amp;CX$2,纏め表!$D:$Q,13,FALSE),"")</f>
        <v/>
      </c>
      <c r="DE27" s="579" t="str">
        <f>IFERROR(VLOOKUP($A27&amp;CX$2,纏め表!$D:$Q,14,FALSE),"")</f>
        <v/>
      </c>
      <c r="DF27" s="560" t="str">
        <f>IFERROR(IF(VLOOKUP($A27&amp;CX$2,纏め表!$D:$Q,2,FALSE)=0,"",VLOOKUP($A27&amp;CX$2,纏め表!$D:$Q,2,FALSE)),"")</f>
        <v/>
      </c>
      <c r="DG27" s="710"/>
      <c r="DH27" s="711"/>
      <c r="DI27" s="716"/>
      <c r="DJ27" s="713"/>
      <c r="DK27" s="716"/>
    </row>
    <row r="28" spans="1:115" s="575" customFormat="1">
      <c r="A28" s="558" t="s">
        <v>2877</v>
      </c>
      <c r="B28" s="710"/>
      <c r="C28" s="711"/>
      <c r="D28" s="716"/>
      <c r="E28" s="711"/>
      <c r="F28" s="716"/>
      <c r="G28" s="607"/>
      <c r="H28" s="579"/>
      <c r="I28" s="579"/>
      <c r="J28" s="666"/>
      <c r="K28" s="560"/>
      <c r="L28" s="710"/>
      <c r="M28" s="711"/>
      <c r="N28" s="716"/>
      <c r="O28" s="713"/>
      <c r="P28" s="716"/>
      <c r="Q28" s="607"/>
      <c r="R28" s="579"/>
      <c r="S28" s="579"/>
      <c r="T28" s="560"/>
      <c r="U28" s="710"/>
      <c r="V28" s="711"/>
      <c r="W28" s="716"/>
      <c r="X28" s="713"/>
      <c r="Y28" s="716"/>
      <c r="Z28" s="607"/>
      <c r="AA28" s="579"/>
      <c r="AB28" s="579"/>
      <c r="AC28" s="560"/>
      <c r="AD28" s="710"/>
      <c r="AE28" s="711"/>
      <c r="AF28" s="716"/>
      <c r="AG28" s="713"/>
      <c r="AH28" s="716"/>
      <c r="AI28" s="607"/>
      <c r="AJ28" s="579"/>
      <c r="AK28" s="579"/>
      <c r="AL28" s="560"/>
      <c r="AM28" s="710"/>
      <c r="AN28" s="711"/>
      <c r="AO28" s="716"/>
      <c r="AP28" s="713"/>
      <c r="AQ28" s="716"/>
      <c r="AR28" s="607"/>
      <c r="AS28" s="579"/>
      <c r="AT28" s="579"/>
      <c r="AU28" s="560"/>
      <c r="AV28" s="710"/>
      <c r="AW28" s="711"/>
      <c r="AX28" s="716"/>
      <c r="AY28" s="713"/>
      <c r="AZ28" s="716"/>
      <c r="BA28" s="607"/>
      <c r="BB28" s="579"/>
      <c r="BC28" s="579"/>
      <c r="BD28" s="560"/>
      <c r="BE28" s="710"/>
      <c r="BF28" s="711"/>
      <c r="BG28" s="716"/>
      <c r="BH28" s="713"/>
      <c r="BI28" s="716"/>
      <c r="BJ28" s="607"/>
      <c r="BK28" s="579"/>
      <c r="BL28" s="579"/>
      <c r="BM28" s="560"/>
      <c r="BN28" s="710"/>
      <c r="BO28" s="711"/>
      <c r="BP28" s="716"/>
      <c r="BQ28" s="713"/>
      <c r="BR28" s="716"/>
      <c r="BS28" s="607"/>
      <c r="BT28" s="579"/>
      <c r="BU28" s="579"/>
      <c r="BV28" s="560"/>
      <c r="BW28" s="710"/>
      <c r="BX28" s="711"/>
      <c r="BY28" s="716"/>
      <c r="BZ28" s="713"/>
      <c r="CA28" s="716"/>
      <c r="CB28" s="607"/>
      <c r="CC28" s="579"/>
      <c r="CD28" s="579"/>
      <c r="CE28" s="560"/>
      <c r="CF28" s="710"/>
      <c r="CG28" s="711"/>
      <c r="CH28" s="716"/>
      <c r="CI28" s="713"/>
      <c r="CJ28" s="716"/>
      <c r="CK28" s="607"/>
      <c r="CL28" s="579"/>
      <c r="CM28" s="579"/>
      <c r="CN28" s="560"/>
      <c r="CO28" s="710"/>
      <c r="CP28" s="711"/>
      <c r="CQ28" s="716"/>
      <c r="CR28" s="713"/>
      <c r="CS28" s="716"/>
      <c r="CT28" s="607"/>
      <c r="CU28" s="579"/>
      <c r="CV28" s="579"/>
      <c r="CW28" s="560"/>
      <c r="CX28" s="710"/>
      <c r="CY28" s="711"/>
      <c r="CZ28" s="716"/>
      <c r="DA28" s="713"/>
      <c r="DB28" s="716"/>
      <c r="DC28" s="607"/>
      <c r="DD28" s="579"/>
      <c r="DE28" s="579"/>
      <c r="DF28" s="560"/>
      <c r="DG28" s="710"/>
      <c r="DH28" s="711"/>
      <c r="DI28" s="716"/>
      <c r="DJ28" s="713"/>
      <c r="DK28" s="716"/>
    </row>
    <row r="29" spans="1:115" s="575" customFormat="1">
      <c r="A29" s="558" t="s">
        <v>2878</v>
      </c>
      <c r="B29" s="705"/>
      <c r="C29" s="706"/>
      <c r="D29" s="717"/>
      <c r="E29" s="711"/>
      <c r="F29" s="717"/>
      <c r="G29" s="608" t="str">
        <f>IFERROR(VLOOKUP($A29&amp;B$2,纏め表!$D:$Q,4,FALSE),"")</f>
        <v/>
      </c>
      <c r="H29" s="552" t="str">
        <f>IFERROR(VLOOKUP($A29&amp;B$2,纏め表!$D:$Q,13,FALSE),"")</f>
        <v/>
      </c>
      <c r="I29" s="552" t="str">
        <f>IFERROR(VLOOKUP($A29&amp;B$2,纏め表!$D:$Q,14,FALSE),"")</f>
        <v/>
      </c>
      <c r="J29" s="666" t="str">
        <f>IFERROR(IF(VLOOKUP($A29&amp;B$2,纏め表!$D:$Q,2,FALSE)=0,"",VLOOKUP($A29&amp;B$2,纏め表!$D:$Q,2,FALSE)),"")</f>
        <v/>
      </c>
      <c r="K29" s="560"/>
      <c r="L29" s="710"/>
      <c r="M29" s="711"/>
      <c r="N29" s="717"/>
      <c r="O29" s="713"/>
      <c r="P29" s="717"/>
      <c r="Q29" s="608" t="str">
        <f>IFERROR(VLOOKUP($A29&amp;L$2,纏め表!$D:$Q,4,FALSE),"")</f>
        <v/>
      </c>
      <c r="R29" s="552" t="str">
        <f>IFERROR(VLOOKUP($A29&amp;L$2,纏め表!$D:$Q,13,FALSE),"")</f>
        <v/>
      </c>
      <c r="S29" s="552" t="str">
        <f>IFERROR(VLOOKUP($A29&amp;L$2,纏め表!$D:$Q,14,FALSE),"")</f>
        <v/>
      </c>
      <c r="T29" s="560" t="str">
        <f>IFERROR(IF(VLOOKUP($A29&amp;L$2,纏め表!$D:$Q,2,FALSE)=0,"",VLOOKUP($A29&amp;L$2,纏め表!$D:$Q,2,FALSE)),"")</f>
        <v/>
      </c>
      <c r="U29" s="710"/>
      <c r="V29" s="711"/>
      <c r="W29" s="717"/>
      <c r="X29" s="713"/>
      <c r="Y29" s="717"/>
      <c r="Z29" s="608" t="str">
        <f>IFERROR(VLOOKUP($A29&amp;U$2,纏め表!$D:$Q,4,FALSE),"")</f>
        <v/>
      </c>
      <c r="AA29" s="552" t="str">
        <f>IFERROR(VLOOKUP($A29&amp;U$2,纏め表!$D:$Q,13,FALSE),"")</f>
        <v/>
      </c>
      <c r="AB29" s="552" t="str">
        <f>IFERROR(VLOOKUP($A29&amp;U$2,纏め表!$D:$Q,14,FALSE),"")</f>
        <v/>
      </c>
      <c r="AC29" s="560" t="str">
        <f>IFERROR(IF(VLOOKUP($A29&amp;U$2,纏め表!$D:$Q,2,FALSE)=0,"",VLOOKUP($A29&amp;U$2,纏め表!$D:$Q,2,FALSE)),"")</f>
        <v/>
      </c>
      <c r="AD29" s="710"/>
      <c r="AE29" s="711"/>
      <c r="AF29" s="717"/>
      <c r="AG29" s="713"/>
      <c r="AH29" s="717"/>
      <c r="AI29" s="608" t="str">
        <f>IFERROR(VLOOKUP($A29&amp;AD$2,纏め表!$D:$Q,4,FALSE),"")</f>
        <v/>
      </c>
      <c r="AJ29" s="552" t="str">
        <f>IFERROR(VLOOKUP($A29&amp;AD$2,纏め表!$D:$Q,13,FALSE),"")</f>
        <v/>
      </c>
      <c r="AK29" s="552" t="str">
        <f>IFERROR(VLOOKUP($A29&amp;AD$2,纏め表!$D:$Q,14,FALSE),"")</f>
        <v/>
      </c>
      <c r="AL29" s="560" t="str">
        <f>IFERROR(IF(VLOOKUP($A29&amp;AD$2,纏め表!$D:$Q,2,FALSE)=0,"",VLOOKUP($A29&amp;AD$2,纏め表!$D:$Q,2,FALSE)),"")</f>
        <v/>
      </c>
      <c r="AM29" s="710"/>
      <c r="AN29" s="711"/>
      <c r="AO29" s="717"/>
      <c r="AP29" s="713"/>
      <c r="AQ29" s="717"/>
      <c r="AR29" s="608" t="str">
        <f>IFERROR(VLOOKUP($A29&amp;AM$2,纏め表!$D:$Q,4,FALSE),"")</f>
        <v/>
      </c>
      <c r="AS29" s="552" t="str">
        <f>IFERROR(VLOOKUP($A29&amp;AM$2,纏め表!$D:$Q,13,FALSE),"")</f>
        <v/>
      </c>
      <c r="AT29" s="552" t="str">
        <f>IFERROR(VLOOKUP($A29&amp;AM$2,纏め表!$D:$Q,14,FALSE),"")</f>
        <v/>
      </c>
      <c r="AU29" s="560" t="str">
        <f>IFERROR(IF(VLOOKUP($A29&amp;AM$2,纏め表!$D:$Q,2,FALSE)=0,"",VLOOKUP($A29&amp;AM$2,纏め表!$D:$Q,2,FALSE)),"")</f>
        <v/>
      </c>
      <c r="AV29" s="710"/>
      <c r="AW29" s="711"/>
      <c r="AX29" s="717"/>
      <c r="AY29" s="713"/>
      <c r="AZ29" s="717"/>
      <c r="BA29" s="607" t="str">
        <f>IFERROR(VLOOKUP($A29&amp;AV$2,纏め表!$D:$Q,4,FALSE),"")</f>
        <v/>
      </c>
      <c r="BB29" s="579" t="str">
        <f>IFERROR(VLOOKUP($A29&amp;AV$2,纏め表!$D:$Q,13,FALSE),"")</f>
        <v/>
      </c>
      <c r="BC29" s="579" t="str">
        <f>IFERROR(VLOOKUP($A29&amp;AV$2,纏め表!$D:$Q,14,FALSE),"")</f>
        <v/>
      </c>
      <c r="BD29" s="560" t="str">
        <f>IFERROR(IF(VLOOKUP($A29&amp;AV$2,纏め表!$D:$Q,2,FALSE)=0,"",VLOOKUP($A29&amp;AV$2,纏め表!$D:$Q,2,FALSE)),"")</f>
        <v/>
      </c>
      <c r="BE29" s="710"/>
      <c r="BF29" s="711"/>
      <c r="BG29" s="717"/>
      <c r="BH29" s="713"/>
      <c r="BI29" s="717"/>
      <c r="BJ29" s="607" t="str">
        <f>IFERROR(VLOOKUP($A29&amp;BE$2,纏め表!$D:$Q,4,FALSE),"")</f>
        <v/>
      </c>
      <c r="BK29" s="579" t="str">
        <f>IFERROR(VLOOKUP($A29&amp;BE$2,纏め表!$D:$Q,13,FALSE),"")</f>
        <v/>
      </c>
      <c r="BL29" s="579" t="str">
        <f>IFERROR(VLOOKUP($A29&amp;BE$2,纏め表!$D:$Q,14,FALSE),"")</f>
        <v/>
      </c>
      <c r="BM29" s="560" t="str">
        <f>IFERROR(IF(VLOOKUP($A29&amp;BE$2,纏め表!$D:$Q,2,FALSE)=0,"",VLOOKUP($A29&amp;BE$2,纏め表!$D:$Q,2,FALSE)),"")</f>
        <v/>
      </c>
      <c r="BN29" s="710"/>
      <c r="BO29" s="711"/>
      <c r="BP29" s="717"/>
      <c r="BQ29" s="713"/>
      <c r="BR29" s="717"/>
      <c r="BS29" s="608" t="str">
        <f>IFERROR(VLOOKUP($A29&amp;BN$2,纏め表!$D:$Q,4,FALSE),"")</f>
        <v/>
      </c>
      <c r="BT29" s="579" t="str">
        <f>IFERROR(VLOOKUP($A29&amp;BN$2,纏め表!$D:$Q,13,FALSE),"")</f>
        <v/>
      </c>
      <c r="BU29" s="579" t="str">
        <f>IFERROR(VLOOKUP($A29&amp;BN$2,纏め表!$D:$Q,14,FALSE),"")</f>
        <v/>
      </c>
      <c r="BV29" s="560" t="str">
        <f>IFERROR(IF(VLOOKUP($A29&amp;BN$2,纏め表!$D:$Q,2,FALSE)=0,"",VLOOKUP($A29&amp;BN$2,纏め表!$D:$Q,2,FALSE)),"")</f>
        <v/>
      </c>
      <c r="BW29" s="710"/>
      <c r="BX29" s="711"/>
      <c r="BY29" s="717"/>
      <c r="BZ29" s="713"/>
      <c r="CA29" s="717"/>
      <c r="CB29" s="608" t="str">
        <f>IFERROR(VLOOKUP($A29&amp;BW$2,纏め表!$D:$Q,4,FALSE),"")</f>
        <v/>
      </c>
      <c r="CC29" s="579" t="str">
        <f>IFERROR(VLOOKUP($A29&amp;BW$2,纏め表!$D:$Q,13,FALSE),"")</f>
        <v/>
      </c>
      <c r="CD29" s="579" t="str">
        <f>IFERROR(VLOOKUP($A29&amp;BW$2,纏め表!$D:$Q,14,FALSE),"")</f>
        <v/>
      </c>
      <c r="CE29" s="560" t="str">
        <f>IFERROR(IF(VLOOKUP($A29&amp;BW$2,纏め表!$D:$Q,2,FALSE)=0,"",VLOOKUP($A29&amp;BW$2,纏め表!$D:$Q,2,FALSE)),"")</f>
        <v/>
      </c>
      <c r="CF29" s="710"/>
      <c r="CG29" s="711"/>
      <c r="CH29" s="717"/>
      <c r="CI29" s="713"/>
      <c r="CJ29" s="717"/>
      <c r="CK29" s="608" t="str">
        <f>IFERROR(VLOOKUP($A29&amp;CF$2,纏め表!$D:$Q,4,FALSE),"")</f>
        <v/>
      </c>
      <c r="CL29" s="579" t="str">
        <f>IFERROR(VLOOKUP($A29&amp;CF$2,纏め表!$D:$Q,13,FALSE),"")</f>
        <v/>
      </c>
      <c r="CM29" s="579" t="str">
        <f>IFERROR(VLOOKUP($A29&amp;CF$2,纏め表!$D:$Q,14,FALSE),"")</f>
        <v/>
      </c>
      <c r="CN29" s="560" t="str">
        <f>IFERROR(IF(VLOOKUP($A29&amp;CF$2,纏め表!$D:$Q,2,FALSE)=0,"",VLOOKUP($A29&amp;CF$2,纏め表!$D:$Q,2,FALSE)),"")</f>
        <v/>
      </c>
      <c r="CO29" s="710"/>
      <c r="CP29" s="711"/>
      <c r="CQ29" s="717"/>
      <c r="CR29" s="713"/>
      <c r="CS29" s="717"/>
      <c r="CT29" s="608" t="str">
        <f>IFERROR(VLOOKUP($A29&amp;CO$2,纏め表!$D:$Q,4,FALSE),"")</f>
        <v/>
      </c>
      <c r="CU29" s="579" t="str">
        <f>IFERROR(VLOOKUP($A29&amp;CO$2,纏め表!$D:$Q,13,FALSE),"")</f>
        <v/>
      </c>
      <c r="CV29" s="579" t="str">
        <f>IFERROR(VLOOKUP($A29&amp;CO$2,纏め表!$D:$Q,14,FALSE),"")</f>
        <v/>
      </c>
      <c r="CW29" s="560" t="str">
        <f>IFERROR(IF(VLOOKUP($A29&amp;CO$2,纏め表!$D:$Q,2,FALSE)=0,"",VLOOKUP($A29&amp;CO$2,纏め表!$D:$Q,2,FALSE)),"")</f>
        <v/>
      </c>
      <c r="CX29" s="710"/>
      <c r="CY29" s="711"/>
      <c r="CZ29" s="717"/>
      <c r="DA29" s="713"/>
      <c r="DB29" s="717"/>
      <c r="DC29" s="608" t="str">
        <f>IFERROR(VLOOKUP($A29&amp;CX$2,纏め表!$D:$Q,4,FALSE),"")</f>
        <v/>
      </c>
      <c r="DD29" s="579" t="str">
        <f>IFERROR(VLOOKUP($A29&amp;CX$2,纏め表!$D:$Q,13,FALSE),"")</f>
        <v/>
      </c>
      <c r="DE29" s="579" t="str">
        <f>IFERROR(VLOOKUP($A29&amp;CX$2,纏め表!$D:$Q,14,FALSE),"")</f>
        <v/>
      </c>
      <c r="DF29" s="560" t="str">
        <f>IFERROR(IF(VLOOKUP($A29&amp;CX$2,纏め表!$D:$Q,2,FALSE)=0,"",VLOOKUP($A29&amp;CX$2,纏め表!$D:$Q,2,FALSE)),"")</f>
        <v/>
      </c>
      <c r="DG29" s="710"/>
      <c r="DH29" s="711"/>
      <c r="DI29" s="717"/>
      <c r="DJ29" s="713"/>
      <c r="DK29" s="717"/>
    </row>
    <row r="30" spans="1:115" s="575" customFormat="1">
      <c r="A30" s="644" t="s">
        <v>2768</v>
      </c>
      <c r="B30" s="744"/>
      <c r="C30" s="735">
        <f>員数サマリ!J13</f>
        <v>7</v>
      </c>
      <c r="D30" s="747">
        <f>IF(B30&gt;=C30,ROUND(B30/3,1),ROUND(C30/3,1))</f>
        <v>2.2999999999999998</v>
      </c>
      <c r="E30" s="735">
        <f>5-COUNTIF(H30:H34,"")-COUNTIF(J30:J34,"休")</f>
        <v>2</v>
      </c>
      <c r="F30" s="701">
        <f t="shared" si="21"/>
        <v>-0.29999999999999982</v>
      </c>
      <c r="G30" s="645">
        <f>IFERROR(VLOOKUP($A30&amp;B$2,纏め表!$D:$Q,4,FALSE),"")</f>
        <v>9000907</v>
      </c>
      <c r="H30" s="557">
        <f>IFERROR(VLOOKUP($A30&amp;B$2,纏め表!$D:$Q,13,FALSE),"")</f>
        <v>2</v>
      </c>
      <c r="I30" s="557">
        <f>IFERROR(VLOOKUP($A30&amp;B$2,纏め表!$D:$Q,14,FALSE),"")</f>
        <v>10</v>
      </c>
      <c r="J30" s="665" t="str">
        <f>IFERROR(IF(VLOOKUP($A30&amp;B$2,纏め表!$D:$Q,2,FALSE)=0,"",VLOOKUP($A30&amp;B$2,纏め表!$D:$Q,2,FALSE)),"")</f>
        <v/>
      </c>
      <c r="K30" s="553"/>
      <c r="L30" s="750">
        <f>員数サマリ!M13</f>
        <v>6</v>
      </c>
      <c r="M30" s="735">
        <f>員数サマリ!N13</f>
        <v>9</v>
      </c>
      <c r="N30" s="747">
        <f>IF(L30&gt;=M30,ROUND(L30/3,1),ROUND(M30/3,1))</f>
        <v>3</v>
      </c>
      <c r="O30" s="738">
        <f>5-COUNTIF(R30:R34,"")-COUNTIF(T30:T34,"休")</f>
        <v>2</v>
      </c>
      <c r="P30" s="701">
        <f>O30-N30</f>
        <v>-1</v>
      </c>
      <c r="Q30" s="645">
        <f>IFERROR(VLOOKUP($A30&amp;L$2,纏め表!$D:$Q,4,FALSE),"")</f>
        <v>9000766</v>
      </c>
      <c r="R30" s="557">
        <f>IFERROR(VLOOKUP($A30&amp;L$2,纏め表!$D:$Q,13,FALSE),"")</f>
        <v>3</v>
      </c>
      <c r="S30" s="557">
        <f>IFERROR(VLOOKUP($A30&amp;L$2,纏め表!$D:$Q,14,FALSE),"")</f>
        <v>18</v>
      </c>
      <c r="T30" s="553" t="str">
        <f>IFERROR(IF(VLOOKUP($A30&amp;L$2,纏め表!$D:$Q,2,FALSE)=0,"",VLOOKUP($A30&amp;L$2,纏め表!$D:$Q,2,FALSE)),"")</f>
        <v/>
      </c>
      <c r="U30" s="744">
        <f>員数サマリ!P13</f>
        <v>6</v>
      </c>
      <c r="V30" s="735">
        <f>員数サマリ!Q13</f>
        <v>5</v>
      </c>
      <c r="W30" s="747">
        <f>IF(U30&gt;=V30,ROUND(U30/3,1),ROUND(V30/3,1))</f>
        <v>2</v>
      </c>
      <c r="X30" s="738">
        <f>5-COUNTIF(AA30:AA34,"")-COUNTIF(AC30:AC34,"休")</f>
        <v>2</v>
      </c>
      <c r="Y30" s="701">
        <f t="shared" ref="Y30" si="74">X30-W30</f>
        <v>0</v>
      </c>
      <c r="Z30" s="645">
        <f>IFERROR(VLOOKUP($A30&amp;U$2,纏め表!$D:$Q,4,FALSE),"")</f>
        <v>9000363</v>
      </c>
      <c r="AA30" s="557">
        <f>IFERROR(VLOOKUP($A30&amp;U$2,纏め表!$D:$Q,13,FALSE),"")</f>
        <v>7</v>
      </c>
      <c r="AB30" s="557">
        <f>IFERROR(VLOOKUP($A30&amp;U$2,纏め表!$D:$Q,14,FALSE),"")</f>
        <v>7</v>
      </c>
      <c r="AC30" s="553" t="str">
        <f>IFERROR(IF(VLOOKUP($A30&amp;U$2,纏め表!$D:$Q,2,FALSE)=0,"",VLOOKUP($A30&amp;U$2,纏め表!$D:$Q,2,FALSE)),"")</f>
        <v/>
      </c>
      <c r="AD30" s="744">
        <f>員数サマリ!S13</f>
        <v>6</v>
      </c>
      <c r="AE30" s="735">
        <f>員数サマリ!T13</f>
        <v>6</v>
      </c>
      <c r="AF30" s="747">
        <f>IF(AD30&gt;=AE30,ROUND(AD30/3,1),ROUND(AE30/3,1))</f>
        <v>2</v>
      </c>
      <c r="AG30" s="738">
        <f>5-COUNTIF(AJ30:AJ34,"")-COUNTIF(AL30:AL34,"休")</f>
        <v>2</v>
      </c>
      <c r="AH30" s="701">
        <f t="shared" ref="AH30" si="75">AG30-AF30</f>
        <v>0</v>
      </c>
      <c r="AI30" s="645">
        <f>IFERROR(VLOOKUP($A30&amp;AD$2,纏め表!$D:$Q,4,FALSE),"")</f>
        <v>9000047</v>
      </c>
      <c r="AJ30" s="557">
        <f>IFERROR(VLOOKUP($A30&amp;AD$2,纏め表!$D:$Q,13,FALSE),"")</f>
        <v>2</v>
      </c>
      <c r="AK30" s="557">
        <f>IFERROR(VLOOKUP($A30&amp;AD$2,纏め表!$D:$Q,14,FALSE),"")</f>
        <v>21</v>
      </c>
      <c r="AL30" s="553" t="str">
        <f>IFERROR(IF(VLOOKUP($A30&amp;AD$2,纏め表!$D:$Q,2,FALSE)=0,"",VLOOKUP($A30&amp;AD$2,纏め表!$D:$Q,2,FALSE)),"")</f>
        <v/>
      </c>
      <c r="AM30" s="744">
        <f>員数サマリ!V13</f>
        <v>9</v>
      </c>
      <c r="AN30" s="735">
        <f>員数サマリ!W13</f>
        <v>9</v>
      </c>
      <c r="AO30" s="747">
        <f>IF(AM30&gt;=AN30,ROUND(AM30/3,1),ROUND(AN30/3,1))</f>
        <v>3</v>
      </c>
      <c r="AP30" s="738">
        <f>5-COUNTIF(AS30:AS34,"")-COUNTIF(AU30:AU34,"休")</f>
        <v>3</v>
      </c>
      <c r="AQ30" s="701">
        <f t="shared" ref="AQ30" si="76">AP30-AO30</f>
        <v>0</v>
      </c>
      <c r="AR30" s="645">
        <f>IFERROR(VLOOKUP($A30&amp;AM$2,纏め表!$D:$Q,4,FALSE),"")</f>
        <v>9000182</v>
      </c>
      <c r="AS30" s="557">
        <f>IFERROR(VLOOKUP($A30&amp;AM$2,纏め表!$D:$Q,13,FALSE),"")</f>
        <v>2</v>
      </c>
      <c r="AT30" s="557">
        <f>IFERROR(VLOOKUP($A30&amp;AM$2,纏め表!$D:$Q,14,FALSE),"")</f>
        <v>10</v>
      </c>
      <c r="AU30" s="553" t="str">
        <f>IFERROR(IF(VLOOKUP($A30&amp;AM$2,纏め表!$D:$Q,2,FALSE)=0,"",VLOOKUP($A30&amp;AM$2,纏め表!$D:$Q,2,FALSE)),"")</f>
        <v/>
      </c>
      <c r="AV30" s="744">
        <f>員数サマリ!Y13</f>
        <v>12</v>
      </c>
      <c r="AW30" s="735">
        <f>員数サマリ!Z13</f>
        <v>12</v>
      </c>
      <c r="AX30" s="747">
        <f>IF(AV30&gt;=AW30,ROUND(AV30/3,1),ROUND(AW30/3,1))</f>
        <v>4</v>
      </c>
      <c r="AY30" s="738">
        <f>5-COUNTIF(BB30:BB34,"")-COUNTIF(BD30:BD34,"休")</f>
        <v>4</v>
      </c>
      <c r="AZ30" s="701">
        <f t="shared" ref="AZ30" si="77">AY30-AX30</f>
        <v>0</v>
      </c>
      <c r="BA30" s="612">
        <f>IFERROR(VLOOKUP($A30&amp;AV$2,纏め表!$D:$Q,4,FALSE),"")</f>
        <v>9000472</v>
      </c>
      <c r="BB30" s="557">
        <f>IFERROR(VLOOKUP($A30&amp;AV$2,纏め表!$D:$Q,13,FALSE),"")</f>
        <v>3</v>
      </c>
      <c r="BC30" s="557">
        <f>IFERROR(VLOOKUP($A30&amp;AV$2,纏め表!$D:$Q,14,FALSE),"")</f>
        <v>12</v>
      </c>
      <c r="BD30" s="553" t="str">
        <f>IFERROR(IF(VLOOKUP($A30&amp;AV$2,纏め表!$D:$Q,2,FALSE)=0,"",VLOOKUP($A30&amp;AV$2,纏め表!$D:$Q,2,FALSE)),"")</f>
        <v/>
      </c>
      <c r="BE30" s="744">
        <f>員数サマリ!AB13</f>
        <v>8</v>
      </c>
      <c r="BF30" s="735">
        <f>員数サマリ!AC13</f>
        <v>8</v>
      </c>
      <c r="BG30" s="747">
        <f>IF(BE30&gt;=BF30,ROUND(BE30/3,1),ROUND(BF30/3,1))</f>
        <v>2.7</v>
      </c>
      <c r="BH30" s="738">
        <f>5-COUNTIF(BK30:BK34,"")-COUNTIF(BM30:BM34,"休")</f>
        <v>3</v>
      </c>
      <c r="BI30" s="701">
        <f t="shared" ref="BI30" si="78">BH30-BG30</f>
        <v>0.29999999999999982</v>
      </c>
      <c r="BJ30" s="645">
        <f>IFERROR(VLOOKUP($A30&amp;BE$2,纏め表!$D:$Q,4,FALSE),"")</f>
        <v>9000619</v>
      </c>
      <c r="BK30" s="557">
        <f>IFERROR(VLOOKUP($A30&amp;BE$2,纏め表!$D:$Q,13,FALSE),"")</f>
        <v>5</v>
      </c>
      <c r="BL30" s="557">
        <f>IFERROR(VLOOKUP($A30&amp;BE$2,纏め表!$D:$Q,14,FALSE),"")</f>
        <v>5</v>
      </c>
      <c r="BM30" s="553" t="str">
        <f>IFERROR(IF(VLOOKUP($A30&amp;BE$2,纏め表!$D:$Q,2,FALSE)=0,"",VLOOKUP($A30&amp;BE$2,纏め表!$D:$Q,2,FALSE)),"")</f>
        <v/>
      </c>
      <c r="BN30" s="744">
        <f>員数サマリ!AE13</f>
        <v>10</v>
      </c>
      <c r="BO30" s="735">
        <f>員数サマリ!AF13</f>
        <v>10</v>
      </c>
      <c r="BP30" s="747">
        <f>IF(BN30&gt;=BO30,ROUND(BN30/3,1),ROUND(BO30/3,1))</f>
        <v>3.3</v>
      </c>
      <c r="BQ30" s="738">
        <f>5-COUNTIF(BT30:BT34,"")-COUNTIF(BV30:BV34,"休")</f>
        <v>3</v>
      </c>
      <c r="BR30" s="701">
        <f t="shared" ref="BR30" si="79">BQ30-BP30</f>
        <v>-0.29999999999999982</v>
      </c>
      <c r="BS30" s="645">
        <f>IFERROR(VLOOKUP($A30&amp;BN$2,纏め表!$D:$Q,4,FALSE),"")</f>
        <v>9000247</v>
      </c>
      <c r="BT30" s="557">
        <f>IFERROR(VLOOKUP($A30&amp;BN$2,纏め表!$D:$Q,13,FALSE),"")</f>
        <v>2</v>
      </c>
      <c r="BU30" s="557">
        <f>IFERROR(VLOOKUP($A30&amp;BN$2,纏め表!$D:$Q,14,FALSE),"")</f>
        <v>23</v>
      </c>
      <c r="BV30" s="553" t="str">
        <f>IFERROR(IF(VLOOKUP($A30&amp;BN$2,纏め表!$D:$Q,2,FALSE)=0,"",VLOOKUP($A30&amp;BN$2,纏め表!$D:$Q,2,FALSE)),"")</f>
        <v/>
      </c>
      <c r="BW30" s="744">
        <f>員数サマリ!AH13</f>
        <v>10</v>
      </c>
      <c r="BX30" s="735">
        <f>員数サマリ!AI13</f>
        <v>10</v>
      </c>
      <c r="BY30" s="747">
        <f>IF(BW30&gt;=BX30,ROUND(BW30/3,1),ROUND(BX30/3,1))</f>
        <v>3.3</v>
      </c>
      <c r="BZ30" s="738">
        <f>5-COUNTIF(CC30:CC34,"")-COUNTIF(CE30:CE34,"休")</f>
        <v>3</v>
      </c>
      <c r="CA30" s="701">
        <f t="shared" ref="CA30" si="80">BZ30-BY30</f>
        <v>-0.29999999999999982</v>
      </c>
      <c r="CB30" s="645">
        <f>IFERROR(VLOOKUP($A30&amp;BW$2,纏め表!$D:$Q,4,FALSE),"")</f>
        <v>9000196</v>
      </c>
      <c r="CC30" s="557">
        <f>IFERROR(VLOOKUP($A30&amp;BW$2,纏め表!$D:$Q,13,FALSE),"")</f>
        <v>6</v>
      </c>
      <c r="CD30" s="557">
        <f>IFERROR(VLOOKUP($A30&amp;BW$2,纏め表!$D:$Q,14,FALSE),"")</f>
        <v>10</v>
      </c>
      <c r="CE30" s="553" t="str">
        <f>IFERROR(IF(VLOOKUP($A30&amp;BW$2,纏め表!$D:$Q,2,FALSE)=0,"",VLOOKUP($A30&amp;BW$2,纏め表!$D:$Q,2,FALSE)),"")</f>
        <v/>
      </c>
      <c r="CF30" s="744">
        <f>員数サマリ!AK13</f>
        <v>18</v>
      </c>
      <c r="CG30" s="735">
        <f>員数サマリ!AL13</f>
        <v>15</v>
      </c>
      <c r="CH30" s="747">
        <f>IF(CF30&gt;=CG30,ROUND(CF30/3,1),ROUND(CG30/3,1))</f>
        <v>6</v>
      </c>
      <c r="CI30" s="738">
        <f>5-COUNTIF(CL30:CL34,"")-COUNTIF(CN30:CN34,"休")</f>
        <v>5</v>
      </c>
      <c r="CJ30" s="701">
        <f t="shared" ref="CJ30" si="81">CI30-CH30</f>
        <v>-1</v>
      </c>
      <c r="CK30" s="645">
        <f>IFERROR(VLOOKUP($A30&amp;CF$2,纏め表!$D:$Q,4,FALSE),"")</f>
        <v>9000825</v>
      </c>
      <c r="CL30" s="557">
        <f>IFERROR(VLOOKUP($A30&amp;CF$2,纏め表!$D:$Q,13,FALSE),"")</f>
        <v>3.1</v>
      </c>
      <c r="CM30" s="557">
        <f>IFERROR(VLOOKUP($A30&amp;CF$2,纏め表!$D:$Q,14,FALSE),"")</f>
        <v>26</v>
      </c>
      <c r="CN30" s="553" t="str">
        <f>IFERROR(IF(VLOOKUP($A30&amp;CF$2,纏め表!$D:$Q,2,FALSE)=0,"",VLOOKUP($A30&amp;CF$2,纏め表!$D:$Q,2,FALSE)),"")</f>
        <v/>
      </c>
      <c r="CO30" s="693">
        <f>員数サマリ!AN13</f>
        <v>3</v>
      </c>
      <c r="CP30" s="695">
        <f>員数サマリ!AO13</f>
        <v>3</v>
      </c>
      <c r="CQ30" s="697">
        <f>IF(CO30&gt;=CP30,ROUND(CO30/3,1),ROUND(CP30/3,1))</f>
        <v>1</v>
      </c>
      <c r="CR30" s="699">
        <f>5-COUNTIF(CU30:CU34,"")-COUNTIF(CW30:CW34,"休")</f>
        <v>0</v>
      </c>
      <c r="CS30" s="701">
        <f t="shared" ref="CS30" si="82">CR30-CQ30</f>
        <v>-1</v>
      </c>
      <c r="CT30" s="611" t="str">
        <f>IFERROR(VLOOKUP($A30&amp;CO$2,纏め表!$D:$Q,4,FALSE),"")</f>
        <v/>
      </c>
      <c r="CU30" s="557" t="str">
        <f>IFERROR(VLOOKUP($A30&amp;CO$2,纏め表!$D:$Q,13,FALSE),"")</f>
        <v/>
      </c>
      <c r="CV30" s="557" t="str">
        <f>IFERROR(VLOOKUP($A30&amp;CO$2,纏め表!$D:$Q,14,FALSE),"")</f>
        <v/>
      </c>
      <c r="CW30" s="553" t="str">
        <f>IFERROR(IF(VLOOKUP($A30&amp;CO$2,纏め表!$D:$Q,2,FALSE)=0,"",VLOOKUP($A30&amp;CO$2,纏め表!$D:$Q,2,FALSE)),"")</f>
        <v/>
      </c>
      <c r="CX30" s="693">
        <f>員数サマリ!AQ13</f>
        <v>0</v>
      </c>
      <c r="CY30" s="695">
        <f>員数サマリ!AR13</f>
        <v>0</v>
      </c>
      <c r="CZ30" s="697">
        <v>1</v>
      </c>
      <c r="DA30" s="699">
        <f>5-COUNTIF(DD30:DD34,"")-COUNTIF(DF30:DF34,"休")</f>
        <v>0</v>
      </c>
      <c r="DB30" s="701">
        <f>DA30-CZ30</f>
        <v>-1</v>
      </c>
      <c r="DC30" s="611" t="str">
        <f>IFERROR(VLOOKUP($A30&amp;CX$2,纏め表!$D:$Q,4,FALSE),"")</f>
        <v/>
      </c>
      <c r="DD30" s="557" t="str">
        <f>IFERROR(VLOOKUP($A30&amp;CX$2,纏め表!$D:$Q,13,FALSE),"")</f>
        <v/>
      </c>
      <c r="DE30" s="557" t="str">
        <f>IFERROR(VLOOKUP($A30&amp;CX$2,纏め表!$D:$Q,14,FALSE),"")</f>
        <v/>
      </c>
      <c r="DF30" s="553" t="str">
        <f>IFERROR(IF(VLOOKUP($A30&amp;CX$2,纏め表!$D:$Q,2,FALSE)=0,"",VLOOKUP($A30&amp;CX$2,纏め表!$D:$Q,2,FALSE)),"")</f>
        <v/>
      </c>
      <c r="DG30" s="693">
        <f>員数サマリ!AZ13</f>
        <v>0</v>
      </c>
      <c r="DH30" s="695">
        <f>員数サマリ!BA13</f>
        <v>0</v>
      </c>
      <c r="DI30" s="697">
        <v>1</v>
      </c>
      <c r="DJ30" s="699">
        <f>5-COUNTIF(DM30:DM34,"")-COUNTIF(DO30:DO34,"休")</f>
        <v>0</v>
      </c>
      <c r="DK30" s="701">
        <f>DJ30-DI30</f>
        <v>-1</v>
      </c>
    </row>
    <row r="31" spans="1:115" s="575" customFormat="1">
      <c r="A31" s="646" t="s">
        <v>2769</v>
      </c>
      <c r="B31" s="745"/>
      <c r="C31" s="736"/>
      <c r="D31" s="748"/>
      <c r="E31" s="736"/>
      <c r="F31" s="714"/>
      <c r="G31" s="581">
        <f>IFERROR(VLOOKUP($A31&amp;B$2,纏め表!$D:$Q,4,FALSE),"")</f>
        <v>9000687</v>
      </c>
      <c r="H31" s="552">
        <f>IFERROR(VLOOKUP($A31&amp;B$2,纏め表!$D:$Q,13,FALSE),"")</f>
        <v>4</v>
      </c>
      <c r="I31" s="552">
        <f>IFERROR(VLOOKUP($A31&amp;B$2,纏め表!$D:$Q,14,FALSE),"")</f>
        <v>4</v>
      </c>
      <c r="J31" s="666" t="str">
        <f>IFERROR(IF(VLOOKUP($A31&amp;B$2,纏め表!$D:$Q,2,FALSE)=0,"",VLOOKUP($A31&amp;B$2,纏め表!$D:$Q,2,FALSE)),"")</f>
        <v/>
      </c>
      <c r="K31" s="560"/>
      <c r="L31" s="751"/>
      <c r="M31" s="736"/>
      <c r="N31" s="748"/>
      <c r="O31" s="739"/>
      <c r="P31" s="714"/>
      <c r="Q31" s="581">
        <f>IFERROR(VLOOKUP($A31&amp;L$2,纏め表!$D:$Q,4,FALSE),"")</f>
        <v>9000083</v>
      </c>
      <c r="R31" s="552">
        <f>IFERROR(VLOOKUP($A31&amp;L$2,纏め表!$D:$Q,13,FALSE),"")</f>
        <v>4</v>
      </c>
      <c r="S31" s="552">
        <f>IFERROR(VLOOKUP($A31&amp;L$2,纏め表!$D:$Q,14,FALSE),"")</f>
        <v>12</v>
      </c>
      <c r="T31" s="560" t="str">
        <f>IFERROR(IF(VLOOKUP($A31&amp;L$2,纏め表!$D:$Q,2,FALSE)=0,"",VLOOKUP($A31&amp;L$2,纏め表!$D:$Q,2,FALSE)),"")</f>
        <v/>
      </c>
      <c r="U31" s="745"/>
      <c r="V31" s="736"/>
      <c r="W31" s="748"/>
      <c r="X31" s="739"/>
      <c r="Y31" s="714"/>
      <c r="Z31" s="581">
        <f>IFERROR(VLOOKUP($A31&amp;U$2,纏め表!$D:$Q,4,FALSE),"")</f>
        <v>9000957</v>
      </c>
      <c r="AA31" s="552">
        <f>IFERROR(VLOOKUP($A31&amp;U$2,纏め表!$D:$Q,13,FALSE),"")</f>
        <v>2</v>
      </c>
      <c r="AB31" s="552">
        <f>IFERROR(VLOOKUP($A31&amp;U$2,纏め表!$D:$Q,14,FALSE),"")</f>
        <v>6</v>
      </c>
      <c r="AC31" s="560" t="str">
        <f>IFERROR(IF(VLOOKUP($A31&amp;U$2,纏め表!$D:$Q,2,FALSE)=0,"",VLOOKUP($A31&amp;U$2,纏め表!$D:$Q,2,FALSE)),"")</f>
        <v/>
      </c>
      <c r="AD31" s="745"/>
      <c r="AE31" s="736"/>
      <c r="AF31" s="748"/>
      <c r="AG31" s="739"/>
      <c r="AH31" s="714"/>
      <c r="AI31" s="581">
        <f>IFERROR(VLOOKUP($A31&amp;AD$2,纏め表!$D:$Q,4,FALSE),"")</f>
        <v>9000605</v>
      </c>
      <c r="AJ31" s="552">
        <f>IFERROR(VLOOKUP($A31&amp;AD$2,纏め表!$D:$Q,13,FALSE),"")</f>
        <v>4</v>
      </c>
      <c r="AK31" s="552">
        <f>IFERROR(VLOOKUP($A31&amp;AD$2,纏め表!$D:$Q,14,FALSE),"")</f>
        <v>5</v>
      </c>
      <c r="AL31" s="560" t="str">
        <f>IFERROR(IF(VLOOKUP($A31&amp;AD$2,纏め表!$D:$Q,2,FALSE)=0,"",VLOOKUP($A31&amp;AD$2,纏め表!$D:$Q,2,FALSE)),"")</f>
        <v/>
      </c>
      <c r="AM31" s="745"/>
      <c r="AN31" s="736"/>
      <c r="AO31" s="748"/>
      <c r="AP31" s="739"/>
      <c r="AQ31" s="714"/>
      <c r="AR31" s="581">
        <f>IFERROR(VLOOKUP($A31&amp;AM$2,纏め表!$D:$Q,4,FALSE),"")</f>
        <v>9000886</v>
      </c>
      <c r="AS31" s="552">
        <f>IFERROR(VLOOKUP($A31&amp;AM$2,纏め表!$D:$Q,13,FALSE),"")</f>
        <v>3</v>
      </c>
      <c r="AT31" s="552">
        <f>IFERROR(VLOOKUP($A31&amp;AM$2,纏め表!$D:$Q,14,FALSE),"")</f>
        <v>9</v>
      </c>
      <c r="AU31" s="560" t="str">
        <f>IFERROR(IF(VLOOKUP($A31&amp;AM$2,纏め表!$D:$Q,2,FALSE)=0,"",VLOOKUP($A31&amp;AM$2,纏め表!$D:$Q,2,FALSE)),"")</f>
        <v/>
      </c>
      <c r="AV31" s="745"/>
      <c r="AW31" s="736"/>
      <c r="AX31" s="748"/>
      <c r="AY31" s="739"/>
      <c r="AZ31" s="714"/>
      <c r="BA31" s="607">
        <f>IFERROR(VLOOKUP($A31&amp;AV$2,纏め表!$D:$Q,4,FALSE),"")</f>
        <v>9000123</v>
      </c>
      <c r="BB31" s="579">
        <f>IFERROR(VLOOKUP($A31&amp;AV$2,纏め表!$D:$Q,13,FALSE),"")</f>
        <v>11</v>
      </c>
      <c r="BC31" s="579">
        <f>IFERROR(VLOOKUP($A31&amp;AV$2,纏め表!$D:$Q,14,FALSE),"")</f>
        <v>11</v>
      </c>
      <c r="BD31" s="560" t="str">
        <f>IFERROR(IF(VLOOKUP($A31&amp;AV$2,纏め表!$D:$Q,2,FALSE)=0,"",VLOOKUP($A31&amp;AV$2,纏め表!$D:$Q,2,FALSE)),"")</f>
        <v/>
      </c>
      <c r="BE31" s="745"/>
      <c r="BF31" s="736"/>
      <c r="BG31" s="748"/>
      <c r="BH31" s="739"/>
      <c r="BI31" s="714"/>
      <c r="BJ31" s="581">
        <f>IFERROR(VLOOKUP($A31&amp;BE$2,纏め表!$D:$Q,4,FALSE),"")</f>
        <v>9000684</v>
      </c>
      <c r="BK31" s="552">
        <f>IFERROR(VLOOKUP($A31&amp;BE$2,纏め表!$D:$Q,13,FALSE),"")</f>
        <v>4</v>
      </c>
      <c r="BL31" s="552">
        <f>IFERROR(VLOOKUP($A31&amp;BE$2,纏め表!$D:$Q,14,FALSE),"")</f>
        <v>4</v>
      </c>
      <c r="BM31" s="560" t="str">
        <f>IFERROR(IF(VLOOKUP($A31&amp;BE$2,纏め表!$D:$Q,2,FALSE)=0,"",VLOOKUP($A31&amp;BE$2,纏め表!$D:$Q,2,FALSE)),"")</f>
        <v/>
      </c>
      <c r="BN31" s="745"/>
      <c r="BO31" s="736"/>
      <c r="BP31" s="748"/>
      <c r="BQ31" s="739"/>
      <c r="BR31" s="714"/>
      <c r="BS31" s="581">
        <f>IFERROR(VLOOKUP($A31&amp;BN$2,纏め表!$D:$Q,4,FALSE),"")</f>
        <v>9000816</v>
      </c>
      <c r="BT31" s="552">
        <f>IFERROR(VLOOKUP($A31&amp;BN$2,纏め表!$D:$Q,13,FALSE),"")</f>
        <v>3</v>
      </c>
      <c r="BU31" s="552">
        <f>IFERROR(VLOOKUP($A31&amp;BN$2,纏め表!$D:$Q,14,FALSE),"")</f>
        <v>17</v>
      </c>
      <c r="BV31" s="560" t="str">
        <f>IFERROR(IF(VLOOKUP($A31&amp;BN$2,纏め表!$D:$Q,2,FALSE)=0,"",VLOOKUP($A31&amp;BN$2,纏め表!$D:$Q,2,FALSE)),"")</f>
        <v/>
      </c>
      <c r="BW31" s="745"/>
      <c r="BX31" s="736"/>
      <c r="BY31" s="748"/>
      <c r="BZ31" s="739"/>
      <c r="CA31" s="714"/>
      <c r="CB31" s="581">
        <f>IFERROR(VLOOKUP($A31&amp;BW$2,纏め表!$D:$Q,4,FALSE),"")</f>
        <v>9000802</v>
      </c>
      <c r="CC31" s="552">
        <f>IFERROR(VLOOKUP($A31&amp;BW$2,纏め表!$D:$Q,13,FALSE),"")</f>
        <v>2</v>
      </c>
      <c r="CD31" s="552">
        <f>IFERROR(VLOOKUP($A31&amp;BW$2,纏め表!$D:$Q,14,FALSE),"")</f>
        <v>10</v>
      </c>
      <c r="CE31" s="560" t="str">
        <f>IFERROR(IF(VLOOKUP($A31&amp;BW$2,纏め表!$D:$Q,2,FALSE)=0,"",VLOOKUP($A31&amp;BW$2,纏め表!$D:$Q,2,FALSE)),"")</f>
        <v/>
      </c>
      <c r="CF31" s="745"/>
      <c r="CG31" s="736"/>
      <c r="CH31" s="748"/>
      <c r="CI31" s="739"/>
      <c r="CJ31" s="714"/>
      <c r="CK31" s="581">
        <f>IFERROR(VLOOKUP($A31&amp;CF$2,纏め表!$D:$Q,4,FALSE),"")</f>
        <v>9000538</v>
      </c>
      <c r="CL31" s="552">
        <f>IFERROR(VLOOKUP($A31&amp;CF$2,纏め表!$D:$Q,13,FALSE),"")</f>
        <v>5</v>
      </c>
      <c r="CM31" s="552">
        <f>IFERROR(VLOOKUP($A31&amp;CF$2,纏め表!$D:$Q,14,FALSE),"")</f>
        <v>23</v>
      </c>
      <c r="CN31" s="560" t="str">
        <f>IFERROR(IF(VLOOKUP($A31&amp;CF$2,纏め表!$D:$Q,2,FALSE)=0,"",VLOOKUP($A31&amp;CF$2,纏め表!$D:$Q,2,FALSE)),"")</f>
        <v/>
      </c>
      <c r="CO31" s="710"/>
      <c r="CP31" s="711"/>
      <c r="CQ31" s="712"/>
      <c r="CR31" s="713"/>
      <c r="CS31" s="714"/>
      <c r="CT31" s="613" t="str">
        <f>IFERROR(VLOOKUP($A31&amp;CO$2,纏め表!$D:$Q,4,FALSE),"")</f>
        <v/>
      </c>
      <c r="CU31" s="552" t="str">
        <f>IFERROR(VLOOKUP($A31&amp;CO$2,纏め表!$D:$Q,13,FALSE),"")</f>
        <v/>
      </c>
      <c r="CV31" s="552" t="str">
        <f>IFERROR(VLOOKUP($A31&amp;CO$2,纏め表!$D:$Q,14,FALSE),"")</f>
        <v/>
      </c>
      <c r="CW31" s="560" t="str">
        <f>IFERROR(IF(VLOOKUP($A31&amp;CO$2,纏め表!$D:$Q,2,FALSE)=0,"",VLOOKUP($A31&amp;CO$2,纏め表!$D:$Q,2,FALSE)),"")</f>
        <v/>
      </c>
      <c r="CX31" s="710"/>
      <c r="CY31" s="711"/>
      <c r="CZ31" s="712"/>
      <c r="DA31" s="713"/>
      <c r="DB31" s="714"/>
      <c r="DC31" s="613" t="str">
        <f>IFERROR(VLOOKUP($A31&amp;CX$2,纏め表!$D:$Q,4,FALSE),"")</f>
        <v/>
      </c>
      <c r="DD31" s="552" t="str">
        <f>IFERROR(VLOOKUP($A31&amp;CX$2,纏め表!$D:$Q,13,FALSE),"")</f>
        <v/>
      </c>
      <c r="DE31" s="552" t="str">
        <f>IFERROR(VLOOKUP($A31&amp;CX$2,纏め表!$D:$Q,14,FALSE),"")</f>
        <v/>
      </c>
      <c r="DF31" s="560" t="str">
        <f>IFERROR(IF(VLOOKUP($A31&amp;CX$2,纏め表!$D:$Q,2,FALSE)=0,"",VLOOKUP($A31&amp;CX$2,纏め表!$D:$Q,2,FALSE)),"")</f>
        <v/>
      </c>
      <c r="DG31" s="710"/>
      <c r="DH31" s="711"/>
      <c r="DI31" s="712"/>
      <c r="DJ31" s="713"/>
      <c r="DK31" s="714"/>
    </row>
    <row r="32" spans="1:115" s="575" customFormat="1">
      <c r="A32" s="646" t="s">
        <v>2783</v>
      </c>
      <c r="B32" s="745"/>
      <c r="C32" s="736"/>
      <c r="D32" s="748"/>
      <c r="E32" s="736"/>
      <c r="F32" s="714"/>
      <c r="G32" s="581" t="str">
        <f>IFERROR(VLOOKUP($A32&amp;B$2,纏め表!$D:$Q,4,FALSE),"")</f>
        <v/>
      </c>
      <c r="H32" s="552" t="str">
        <f>IFERROR(VLOOKUP($A32&amp;B$2,纏め表!$D:$Q,13,FALSE),"")</f>
        <v/>
      </c>
      <c r="I32" s="552" t="str">
        <f>IFERROR(VLOOKUP($A32&amp;B$2,纏め表!$D:$Q,14,FALSE),"")</f>
        <v/>
      </c>
      <c r="J32" s="666" t="str">
        <f>IFERROR(IF(VLOOKUP($A32&amp;B$2,纏め表!$D:$Q,2,FALSE)=0,"",VLOOKUP($A32&amp;B$2,纏め表!$D:$Q,2,FALSE)),"")</f>
        <v/>
      </c>
      <c r="K32" s="560"/>
      <c r="L32" s="751"/>
      <c r="M32" s="736"/>
      <c r="N32" s="748"/>
      <c r="O32" s="739"/>
      <c r="P32" s="714"/>
      <c r="Q32" s="581" t="str">
        <f>IFERROR(VLOOKUP($A32&amp;L$2,纏め表!$D:$Q,4,FALSE),"")</f>
        <v/>
      </c>
      <c r="R32" s="552" t="str">
        <f>IFERROR(VLOOKUP($A32&amp;L$2,纏め表!$D:$Q,13,FALSE),"")</f>
        <v/>
      </c>
      <c r="S32" s="552" t="str">
        <f>IFERROR(VLOOKUP($A32&amp;L$2,纏め表!$D:$Q,14,FALSE),"")</f>
        <v/>
      </c>
      <c r="T32" s="560" t="str">
        <f>IFERROR(IF(VLOOKUP($A32&amp;L$2,纏め表!$D:$Q,2,FALSE)=0,"",VLOOKUP($A32&amp;L$2,纏め表!$D:$Q,2,FALSE)),"")</f>
        <v/>
      </c>
      <c r="U32" s="745"/>
      <c r="V32" s="736"/>
      <c r="W32" s="748"/>
      <c r="X32" s="739"/>
      <c r="Y32" s="714"/>
      <c r="Z32" s="581" t="str">
        <f>IFERROR(VLOOKUP($A32&amp;U$2,纏め表!$D:$Q,4,FALSE),"")</f>
        <v/>
      </c>
      <c r="AA32" s="552" t="str">
        <f>IFERROR(VLOOKUP($A32&amp;U$2,纏め表!$D:$Q,13,FALSE),"")</f>
        <v/>
      </c>
      <c r="AB32" s="552" t="str">
        <f>IFERROR(VLOOKUP($A32&amp;U$2,纏め表!$D:$Q,14,FALSE),"")</f>
        <v/>
      </c>
      <c r="AC32" s="560" t="str">
        <f>IFERROR(IF(VLOOKUP($A32&amp;U$2,纏め表!$D:$Q,2,FALSE)=0,"",VLOOKUP($A32&amp;U$2,纏め表!$D:$Q,2,FALSE)),"")</f>
        <v/>
      </c>
      <c r="AD32" s="745"/>
      <c r="AE32" s="736"/>
      <c r="AF32" s="748"/>
      <c r="AG32" s="739"/>
      <c r="AH32" s="714"/>
      <c r="AI32" s="581" t="str">
        <f>IFERROR(VLOOKUP($A32&amp;AD$2,纏め表!$D:$Q,4,FALSE),"")</f>
        <v/>
      </c>
      <c r="AJ32" s="552" t="str">
        <f>IFERROR(VLOOKUP($A32&amp;AD$2,纏め表!$D:$Q,13,FALSE),"")</f>
        <v/>
      </c>
      <c r="AK32" s="552" t="str">
        <f>IFERROR(VLOOKUP($A32&amp;AD$2,纏め表!$D:$Q,14,FALSE),"")</f>
        <v/>
      </c>
      <c r="AL32" s="560" t="str">
        <f>IFERROR(IF(VLOOKUP($A32&amp;AD$2,纏め表!$D:$Q,2,FALSE)=0,"",VLOOKUP($A32&amp;AD$2,纏め表!$D:$Q,2,FALSE)),"")</f>
        <v/>
      </c>
      <c r="AM32" s="745"/>
      <c r="AN32" s="736"/>
      <c r="AO32" s="748"/>
      <c r="AP32" s="739"/>
      <c r="AQ32" s="714"/>
      <c r="AR32" s="581" t="str">
        <f>IFERROR(VLOOKUP($A32&amp;AM$2,纏め表!$D:$Q,4,FALSE),"")</f>
        <v/>
      </c>
      <c r="AS32" s="552" t="str">
        <f>IFERROR(VLOOKUP($A32&amp;AM$2,纏め表!$D:$Q,13,FALSE),"")</f>
        <v/>
      </c>
      <c r="AT32" s="552" t="str">
        <f>IFERROR(VLOOKUP($A32&amp;AM$2,纏め表!$D:$Q,14,FALSE),"")</f>
        <v/>
      </c>
      <c r="AU32" s="560" t="str">
        <f>IFERROR(IF(VLOOKUP($A32&amp;AM$2,纏め表!$D:$Q,2,FALSE)=0,"",VLOOKUP($A32&amp;AM$2,纏め表!$D:$Q,2,FALSE)),"")</f>
        <v/>
      </c>
      <c r="AV32" s="745"/>
      <c r="AW32" s="736"/>
      <c r="AX32" s="748"/>
      <c r="AY32" s="739"/>
      <c r="AZ32" s="714"/>
      <c r="BA32" s="607">
        <f>IFERROR(VLOOKUP($A32&amp;AV$2,纏め表!$D:$Q,4,FALSE),"")</f>
        <v>9000456</v>
      </c>
      <c r="BB32" s="579">
        <f>IFERROR(VLOOKUP($A32&amp;AV$2,纏め表!$D:$Q,13,FALSE),"")</f>
        <v>6</v>
      </c>
      <c r="BC32" s="579">
        <f>IFERROR(VLOOKUP($A32&amp;AV$2,纏め表!$D:$Q,14,FALSE),"")</f>
        <v>6</v>
      </c>
      <c r="BD32" s="560" t="str">
        <f>IFERROR(IF(VLOOKUP($A32&amp;AV$2,纏め表!$D:$Q,2,FALSE)=0,"",VLOOKUP($A32&amp;AV$2,纏め表!$D:$Q,2,FALSE)),"")</f>
        <v/>
      </c>
      <c r="BE32" s="745"/>
      <c r="BF32" s="736"/>
      <c r="BG32" s="748"/>
      <c r="BH32" s="739"/>
      <c r="BI32" s="714"/>
      <c r="BJ32" s="581">
        <f>IFERROR(VLOOKUP($A32&amp;BE$2,纏め表!$D:$Q,4,FALSE),"")</f>
        <v>9000814</v>
      </c>
      <c r="BK32" s="552">
        <f>IFERROR(VLOOKUP($A32&amp;BE$2,纏め表!$D:$Q,13,FALSE),"")</f>
        <v>3.1</v>
      </c>
      <c r="BL32" s="552">
        <f>IFERROR(VLOOKUP($A32&amp;BE$2,纏め表!$D:$Q,14,FALSE),"")</f>
        <v>3.1</v>
      </c>
      <c r="BM32" s="560" t="str">
        <f>IFERROR(IF(VLOOKUP($A32&amp;BE$2,纏め表!$D:$Q,2,FALSE)=0,"",VLOOKUP($A32&amp;BE$2,纏め表!$D:$Q,2,FALSE)),"")</f>
        <v/>
      </c>
      <c r="BN32" s="745"/>
      <c r="BO32" s="736"/>
      <c r="BP32" s="748"/>
      <c r="BQ32" s="739"/>
      <c r="BR32" s="714"/>
      <c r="BS32" s="581">
        <f>IFERROR(VLOOKUP($A32&amp;BN$2,纏め表!$D:$Q,4,FALSE),"")</f>
        <v>9000905</v>
      </c>
      <c r="BT32" s="552">
        <f>IFERROR(VLOOKUP($A32&amp;BN$2,纏め表!$D:$Q,13,FALSE),"")</f>
        <v>2</v>
      </c>
      <c r="BU32" s="552">
        <f>IFERROR(VLOOKUP($A32&amp;BN$2,纏め表!$D:$Q,14,FALSE),"")</f>
        <v>9</v>
      </c>
      <c r="BV32" s="560" t="str">
        <f>IFERROR(IF(VLOOKUP($A32&amp;BN$2,纏め表!$D:$Q,2,FALSE)=0,"",VLOOKUP($A32&amp;BN$2,纏め表!$D:$Q,2,FALSE)),"")</f>
        <v/>
      </c>
      <c r="BW32" s="745"/>
      <c r="BX32" s="736"/>
      <c r="BY32" s="748"/>
      <c r="BZ32" s="739"/>
      <c r="CA32" s="714"/>
      <c r="CB32" s="581">
        <f>IFERROR(VLOOKUP($A32&amp;BW$2,纏め表!$D:$Q,4,FALSE),"")</f>
        <v>9000917</v>
      </c>
      <c r="CC32" s="552">
        <f>IFERROR(VLOOKUP($A32&amp;BW$2,纏め表!$D:$Q,13,FALSE),"")</f>
        <v>2</v>
      </c>
      <c r="CD32" s="552">
        <f>IFERROR(VLOOKUP($A32&amp;BW$2,纏め表!$D:$Q,14,FALSE),"")</f>
        <v>2</v>
      </c>
      <c r="CE32" s="560" t="str">
        <f>IFERROR(IF(VLOOKUP($A32&amp;BW$2,纏め表!$D:$Q,2,FALSE)=0,"",VLOOKUP($A32&amp;BW$2,纏め表!$D:$Q,2,FALSE)),"")</f>
        <v/>
      </c>
      <c r="CF32" s="745"/>
      <c r="CG32" s="736"/>
      <c r="CH32" s="748"/>
      <c r="CI32" s="739"/>
      <c r="CJ32" s="714"/>
      <c r="CK32" s="581">
        <f>IFERROR(VLOOKUP($A32&amp;CF$2,纏め表!$D:$Q,4,FALSE),"")</f>
        <v>9000059</v>
      </c>
      <c r="CL32" s="552">
        <f>IFERROR(VLOOKUP($A32&amp;CF$2,纏め表!$D:$Q,13,FALSE),"")</f>
        <v>5</v>
      </c>
      <c r="CM32" s="552">
        <f>IFERROR(VLOOKUP($A32&amp;CF$2,纏め表!$D:$Q,14,FALSE),"")</f>
        <v>12</v>
      </c>
      <c r="CN32" s="560" t="str">
        <f>IFERROR(IF(VLOOKUP($A32&amp;CF$2,纏め表!$D:$Q,2,FALSE)=0,"",VLOOKUP($A32&amp;CF$2,纏め表!$D:$Q,2,FALSE)),"")</f>
        <v/>
      </c>
      <c r="CO32" s="710"/>
      <c r="CP32" s="711"/>
      <c r="CQ32" s="712"/>
      <c r="CR32" s="713"/>
      <c r="CS32" s="714"/>
      <c r="CT32" s="613" t="str">
        <f>IFERROR(VLOOKUP($A32&amp;CO$2,纏め表!$D:$Q,4,FALSE),"")</f>
        <v/>
      </c>
      <c r="CU32" s="552" t="str">
        <f>IFERROR(VLOOKUP($A32&amp;CO$2,纏め表!$D:$Q,13,FALSE),"")</f>
        <v/>
      </c>
      <c r="CV32" s="552" t="str">
        <f>IFERROR(VLOOKUP($A32&amp;CO$2,纏め表!$D:$Q,14,FALSE),"")</f>
        <v/>
      </c>
      <c r="CW32" s="560" t="str">
        <f>IFERROR(IF(VLOOKUP($A32&amp;CO$2,纏め表!$D:$Q,2,FALSE)=0,"",VLOOKUP($A32&amp;CO$2,纏め表!$D:$Q,2,FALSE)),"")</f>
        <v/>
      </c>
      <c r="CX32" s="710"/>
      <c r="CY32" s="711"/>
      <c r="CZ32" s="712"/>
      <c r="DA32" s="713"/>
      <c r="DB32" s="714"/>
      <c r="DC32" s="613" t="str">
        <f>IFERROR(VLOOKUP($A32&amp;CX$2,纏め表!$D:$Q,4,FALSE),"")</f>
        <v/>
      </c>
      <c r="DD32" s="552" t="str">
        <f>IFERROR(VLOOKUP($A32&amp;CX$2,纏め表!$D:$Q,13,FALSE),"")</f>
        <v/>
      </c>
      <c r="DE32" s="552" t="str">
        <f>IFERROR(VLOOKUP($A32&amp;CX$2,纏め表!$D:$Q,14,FALSE),"")</f>
        <v/>
      </c>
      <c r="DF32" s="560" t="str">
        <f>IFERROR(IF(VLOOKUP($A32&amp;CX$2,纏め表!$D:$Q,2,FALSE)=0,"",VLOOKUP($A32&amp;CX$2,纏め表!$D:$Q,2,FALSE)),"")</f>
        <v/>
      </c>
      <c r="DG32" s="710"/>
      <c r="DH32" s="711"/>
      <c r="DI32" s="712"/>
      <c r="DJ32" s="713"/>
      <c r="DK32" s="714"/>
    </row>
    <row r="33" spans="1:115" s="580" customFormat="1">
      <c r="A33" s="646" t="s">
        <v>2784</v>
      </c>
      <c r="B33" s="745"/>
      <c r="C33" s="736"/>
      <c r="D33" s="748"/>
      <c r="E33" s="736"/>
      <c r="F33" s="714"/>
      <c r="G33" s="581" t="str">
        <f>IFERROR(VLOOKUP($A33&amp;B$2,纏め表!$D:$Q,4,FALSE),"")</f>
        <v/>
      </c>
      <c r="H33" s="552" t="str">
        <f>IFERROR(VLOOKUP($A33&amp;B$2,纏め表!$D:$Q,13,FALSE),"")</f>
        <v/>
      </c>
      <c r="I33" s="552" t="str">
        <f>IFERROR(VLOOKUP($A33&amp;B$2,纏め表!$D:$Q,14,FALSE),"")</f>
        <v/>
      </c>
      <c r="J33" s="666" t="str">
        <f>IFERROR(IF(VLOOKUP($A33&amp;B$2,纏め表!$D:$Q,2,FALSE)=0,"",VLOOKUP($A33&amp;B$2,纏め表!$D:$Q,2,FALSE)),"")</f>
        <v/>
      </c>
      <c r="K33" s="560"/>
      <c r="L33" s="751"/>
      <c r="M33" s="736"/>
      <c r="N33" s="748"/>
      <c r="O33" s="739"/>
      <c r="P33" s="714"/>
      <c r="Q33" s="581" t="str">
        <f>IFERROR(VLOOKUP($A33&amp;L$2,纏め表!$D:$Q,4,FALSE),"")</f>
        <v/>
      </c>
      <c r="R33" s="552" t="str">
        <f>IFERROR(VLOOKUP($A33&amp;L$2,纏め表!$D:$Q,13,FALSE),"")</f>
        <v/>
      </c>
      <c r="S33" s="552" t="str">
        <f>IFERROR(VLOOKUP($A33&amp;L$2,纏め表!$D:$Q,14,FALSE),"")</f>
        <v/>
      </c>
      <c r="T33" s="560" t="str">
        <f>IFERROR(IF(VLOOKUP($A33&amp;L$2,纏め表!$D:$Q,2,FALSE)=0,"",VLOOKUP($A33&amp;L$2,纏め表!$D:$Q,2,FALSE)),"")</f>
        <v/>
      </c>
      <c r="U33" s="745"/>
      <c r="V33" s="736"/>
      <c r="W33" s="748"/>
      <c r="X33" s="739"/>
      <c r="Y33" s="714"/>
      <c r="Z33" s="581" t="str">
        <f>IFERROR(VLOOKUP($A33&amp;U$2,纏め表!$D:$Q,4,FALSE),"")</f>
        <v/>
      </c>
      <c r="AA33" s="552" t="str">
        <f>IFERROR(VLOOKUP($A33&amp;U$2,纏め表!$D:$Q,13,FALSE),"")</f>
        <v/>
      </c>
      <c r="AB33" s="552" t="str">
        <f>IFERROR(VLOOKUP($A33&amp;U$2,纏め表!$D:$Q,14,FALSE),"")</f>
        <v/>
      </c>
      <c r="AC33" s="560" t="str">
        <f>IFERROR(IF(VLOOKUP($A33&amp;U$2,纏め表!$D:$Q,2,FALSE)=0,"",VLOOKUP($A33&amp;U$2,纏め表!$D:$Q,2,FALSE)),"")</f>
        <v/>
      </c>
      <c r="AD33" s="745"/>
      <c r="AE33" s="736"/>
      <c r="AF33" s="748"/>
      <c r="AG33" s="739"/>
      <c r="AH33" s="714"/>
      <c r="AI33" s="581" t="str">
        <f>IFERROR(VLOOKUP($A33&amp;AD$2,纏め表!$D:$Q,4,FALSE),"")</f>
        <v/>
      </c>
      <c r="AJ33" s="552" t="str">
        <f>IFERROR(VLOOKUP($A33&amp;AD$2,纏め表!$D:$Q,13,FALSE),"")</f>
        <v/>
      </c>
      <c r="AK33" s="552" t="str">
        <f>IFERROR(VLOOKUP($A33&amp;AD$2,纏め表!$D:$Q,14,FALSE),"")</f>
        <v/>
      </c>
      <c r="AL33" s="560" t="str">
        <f>IFERROR(IF(VLOOKUP($A33&amp;AD$2,纏め表!$D:$Q,2,FALSE)=0,"",VLOOKUP($A33&amp;AD$2,纏め表!$D:$Q,2,FALSE)),"")</f>
        <v/>
      </c>
      <c r="AM33" s="745"/>
      <c r="AN33" s="736"/>
      <c r="AO33" s="748"/>
      <c r="AP33" s="739"/>
      <c r="AQ33" s="714"/>
      <c r="AR33" s="581" t="str">
        <f>IFERROR(VLOOKUP($A33&amp;AM$2,纏め表!$D:$Q,4,FALSE),"")</f>
        <v>B</v>
      </c>
      <c r="AS33" s="552">
        <f>IFERROR(VLOOKUP($A33&amp;AM$2,纏め表!$D:$Q,13,FALSE),"")</f>
        <v>0</v>
      </c>
      <c r="AT33" s="552">
        <f>IFERROR(VLOOKUP($A33&amp;AM$2,纏め表!$D:$Q,14,FALSE),"")</f>
        <v>0</v>
      </c>
      <c r="AU33" s="560" t="str">
        <f>IFERROR(IF(VLOOKUP($A33&amp;AM$2,纏め表!$D:$Q,2,FALSE)=0,"",VLOOKUP($A33&amp;AM$2,纏め表!$D:$Q,2,FALSE)),"")</f>
        <v/>
      </c>
      <c r="AV33" s="745"/>
      <c r="AW33" s="736"/>
      <c r="AX33" s="748"/>
      <c r="AY33" s="739"/>
      <c r="AZ33" s="714"/>
      <c r="BA33" s="607">
        <f>IFERROR(VLOOKUP($A33&amp;AV$2,纏め表!$D:$Q,4,FALSE),"")</f>
        <v>9000689</v>
      </c>
      <c r="BB33" s="579">
        <f>IFERROR(VLOOKUP($A33&amp;AV$2,纏め表!$D:$Q,13,FALSE),"")</f>
        <v>4</v>
      </c>
      <c r="BC33" s="579">
        <f>IFERROR(VLOOKUP($A33&amp;AV$2,纏め表!$D:$Q,14,FALSE),"")</f>
        <v>4</v>
      </c>
      <c r="BD33" s="560" t="str">
        <f>IFERROR(IF(VLOOKUP($A33&amp;AV$2,纏め表!$D:$Q,2,FALSE)=0,"",VLOOKUP($A33&amp;AV$2,纏め表!$D:$Q,2,FALSE)),"")</f>
        <v/>
      </c>
      <c r="BE33" s="745"/>
      <c r="BF33" s="736"/>
      <c r="BG33" s="748"/>
      <c r="BH33" s="739"/>
      <c r="BI33" s="714"/>
      <c r="BJ33" s="581" t="str">
        <f>IFERROR(VLOOKUP($A33&amp;BE$2,纏め表!$D:$Q,4,FALSE),"")</f>
        <v/>
      </c>
      <c r="BK33" s="552" t="str">
        <f>IFERROR(VLOOKUP($A33&amp;BE$2,纏め表!$D:$Q,13,FALSE),"")</f>
        <v/>
      </c>
      <c r="BL33" s="552" t="str">
        <f>IFERROR(VLOOKUP($A33&amp;BE$2,纏め表!$D:$Q,14,FALSE),"")</f>
        <v/>
      </c>
      <c r="BM33" s="560" t="str">
        <f>IFERROR(IF(VLOOKUP($A33&amp;BE$2,纏め表!$D:$Q,2,FALSE)=0,"",VLOOKUP($A33&amp;BE$2,纏め表!$D:$Q,2,FALSE)),"")</f>
        <v/>
      </c>
      <c r="BN33" s="745"/>
      <c r="BO33" s="736"/>
      <c r="BP33" s="748"/>
      <c r="BQ33" s="739"/>
      <c r="BR33" s="714"/>
      <c r="BS33" s="581" t="str">
        <f>IFERROR(VLOOKUP($A33&amp;BN$2,纏め表!$D:$Q,4,FALSE),"")</f>
        <v/>
      </c>
      <c r="BT33" s="552" t="str">
        <f>IFERROR(VLOOKUP($A33&amp;BN$2,纏め表!$D:$Q,13,FALSE),"")</f>
        <v/>
      </c>
      <c r="BU33" s="552" t="str">
        <f>IFERROR(VLOOKUP($A33&amp;BN$2,纏め表!$D:$Q,14,FALSE),"")</f>
        <v/>
      </c>
      <c r="BV33" s="560" t="str">
        <f>IFERROR(IF(VLOOKUP($A33&amp;BN$2,纏め表!$D:$Q,2,FALSE)=0,"",VLOOKUP($A33&amp;BN$2,纏め表!$D:$Q,2,FALSE)),"")</f>
        <v/>
      </c>
      <c r="BW33" s="745"/>
      <c r="BX33" s="736"/>
      <c r="BY33" s="748"/>
      <c r="BZ33" s="739"/>
      <c r="CA33" s="714"/>
      <c r="CB33" s="581" t="str">
        <f>IFERROR(VLOOKUP($A33&amp;BW$2,纏め表!$D:$Q,4,FALSE),"")</f>
        <v/>
      </c>
      <c r="CC33" s="552" t="str">
        <f>IFERROR(VLOOKUP($A33&amp;BW$2,纏め表!$D:$Q,13,FALSE),"")</f>
        <v/>
      </c>
      <c r="CD33" s="552" t="str">
        <f>IFERROR(VLOOKUP($A33&amp;BW$2,纏め表!$D:$Q,14,FALSE),"")</f>
        <v/>
      </c>
      <c r="CE33" s="560" t="str">
        <f>IFERROR(IF(VLOOKUP($A33&amp;BW$2,纏め表!$D:$Q,2,FALSE)=0,"",VLOOKUP($A33&amp;BW$2,纏め表!$D:$Q,2,FALSE)),"")</f>
        <v/>
      </c>
      <c r="CF33" s="745"/>
      <c r="CG33" s="736"/>
      <c r="CH33" s="748"/>
      <c r="CI33" s="739"/>
      <c r="CJ33" s="714"/>
      <c r="CK33" s="581">
        <f>IFERROR(VLOOKUP($A33&amp;CF$2,纏め表!$D:$Q,4,FALSE),"")</f>
        <v>9000540</v>
      </c>
      <c r="CL33" s="552">
        <f>IFERROR(VLOOKUP($A33&amp;CF$2,纏め表!$D:$Q,13,FALSE),"")</f>
        <v>5</v>
      </c>
      <c r="CM33" s="552">
        <f>IFERROR(VLOOKUP($A33&amp;CF$2,纏め表!$D:$Q,14,FALSE),"")</f>
        <v>5</v>
      </c>
      <c r="CN33" s="560" t="str">
        <f>IFERROR(IF(VLOOKUP($A33&amp;CF$2,纏め表!$D:$Q,2,FALSE)=0,"",VLOOKUP($A33&amp;CF$2,纏め表!$D:$Q,2,FALSE)),"")</f>
        <v/>
      </c>
      <c r="CO33" s="710"/>
      <c r="CP33" s="711"/>
      <c r="CQ33" s="712"/>
      <c r="CR33" s="713"/>
      <c r="CS33" s="714"/>
      <c r="CT33" s="613" t="str">
        <f>IFERROR(VLOOKUP($A33&amp;CO$2,纏め表!$D:$Q,4,FALSE),"")</f>
        <v/>
      </c>
      <c r="CU33" s="552" t="str">
        <f>IFERROR(VLOOKUP($A33&amp;CO$2,纏め表!$D:$Q,13,FALSE),"")</f>
        <v/>
      </c>
      <c r="CV33" s="552" t="str">
        <f>IFERROR(VLOOKUP($A33&amp;CO$2,纏め表!$D:$Q,14,FALSE),"")</f>
        <v/>
      </c>
      <c r="CW33" s="560" t="str">
        <f>IFERROR(IF(VLOOKUP($A33&amp;CO$2,纏め表!$D:$Q,2,FALSE)=0,"",VLOOKUP($A33&amp;CO$2,纏め表!$D:$Q,2,FALSE)),"")</f>
        <v/>
      </c>
      <c r="CX33" s="710"/>
      <c r="CY33" s="711"/>
      <c r="CZ33" s="712"/>
      <c r="DA33" s="713"/>
      <c r="DB33" s="714"/>
      <c r="DC33" s="613" t="str">
        <f>IFERROR(VLOOKUP($A33&amp;CX$2,纏め表!$D:$Q,4,FALSE),"")</f>
        <v/>
      </c>
      <c r="DD33" s="552" t="str">
        <f>IFERROR(VLOOKUP($A33&amp;CX$2,纏め表!$D:$Q,13,FALSE),"")</f>
        <v/>
      </c>
      <c r="DE33" s="552" t="str">
        <f>IFERROR(VLOOKUP($A33&amp;CX$2,纏め表!$D:$Q,14,FALSE),"")</f>
        <v/>
      </c>
      <c r="DF33" s="560" t="str">
        <f>IFERROR(IF(VLOOKUP($A33&amp;CX$2,纏め表!$D:$Q,2,FALSE)=0,"",VLOOKUP($A33&amp;CX$2,纏め表!$D:$Q,2,FALSE)),"")</f>
        <v/>
      </c>
      <c r="DG33" s="710"/>
      <c r="DH33" s="711"/>
      <c r="DI33" s="712"/>
      <c r="DJ33" s="713"/>
      <c r="DK33" s="714"/>
    </row>
    <row r="34" spans="1:115" s="580" customFormat="1">
      <c r="A34" s="647" t="s">
        <v>2797</v>
      </c>
      <c r="B34" s="746"/>
      <c r="C34" s="737"/>
      <c r="D34" s="749"/>
      <c r="E34" s="737"/>
      <c r="F34" s="709"/>
      <c r="G34" s="648" t="str">
        <f>IFERROR(VLOOKUP($A34&amp;B$2,纏め表!$D:$Q,4,FALSE),"")</f>
        <v/>
      </c>
      <c r="H34" s="555" t="str">
        <f>IFERROR(VLOOKUP($A34&amp;B$2,纏め表!$D:$Q,13,FALSE),"")</f>
        <v/>
      </c>
      <c r="I34" s="555" t="str">
        <f>IFERROR(VLOOKUP($A34&amp;B$2,纏め表!$D:$Q,14,FALSE),"")</f>
        <v/>
      </c>
      <c r="J34" s="664" t="str">
        <f>IFERROR(IF(VLOOKUP($A34&amp;B$2,纏め表!$D:$Q,2,FALSE)=0,"",VLOOKUP($A34&amp;B$2,纏め表!$D:$Q,2,FALSE)),"")</f>
        <v/>
      </c>
      <c r="K34" s="548"/>
      <c r="L34" s="752"/>
      <c r="M34" s="737"/>
      <c r="N34" s="749"/>
      <c r="O34" s="740"/>
      <c r="P34" s="709"/>
      <c r="Q34" s="648" t="str">
        <f>IFERROR(VLOOKUP($A34&amp;L$2,纏め表!$D:$Q,4,FALSE),"")</f>
        <v/>
      </c>
      <c r="R34" s="555" t="str">
        <f>IFERROR(VLOOKUP($A34&amp;L$2,纏め表!$D:$Q,13,FALSE),"")</f>
        <v/>
      </c>
      <c r="S34" s="555" t="str">
        <f>IFERROR(VLOOKUP($A34&amp;L$2,纏め表!$D:$Q,14,FALSE),"")</f>
        <v/>
      </c>
      <c r="T34" s="548" t="str">
        <f>IFERROR(IF(VLOOKUP($A34&amp;L$2,纏め表!$D:$Q,2,FALSE)=0,"",VLOOKUP($A34&amp;L$2,纏め表!$D:$Q,2,FALSE)),"")</f>
        <v/>
      </c>
      <c r="U34" s="746"/>
      <c r="V34" s="737"/>
      <c r="W34" s="749"/>
      <c r="X34" s="740"/>
      <c r="Y34" s="709"/>
      <c r="Z34" s="648" t="str">
        <f>IFERROR(VLOOKUP($A34&amp;U$2,纏め表!$D:$Q,4,FALSE),"")</f>
        <v/>
      </c>
      <c r="AA34" s="555" t="str">
        <f>IFERROR(VLOOKUP($A34&amp;U$2,纏め表!$D:$Q,13,FALSE),"")</f>
        <v/>
      </c>
      <c r="AB34" s="555" t="str">
        <f>IFERROR(VLOOKUP($A34&amp;U$2,纏め表!$D:$Q,14,FALSE),"")</f>
        <v/>
      </c>
      <c r="AC34" s="548" t="str">
        <f>IFERROR(IF(VLOOKUP($A34&amp;U$2,纏め表!$D:$Q,2,FALSE)=0,"",VLOOKUP($A34&amp;U$2,纏め表!$D:$Q,2,FALSE)),"")</f>
        <v/>
      </c>
      <c r="AD34" s="746"/>
      <c r="AE34" s="737"/>
      <c r="AF34" s="749"/>
      <c r="AG34" s="740"/>
      <c r="AH34" s="709"/>
      <c r="AI34" s="648" t="str">
        <f>IFERROR(VLOOKUP($A34&amp;AD$2,纏め表!$D:$Q,4,FALSE),"")</f>
        <v/>
      </c>
      <c r="AJ34" s="555" t="str">
        <f>IFERROR(VLOOKUP($A34&amp;AD$2,纏め表!$D:$Q,13,FALSE),"")</f>
        <v/>
      </c>
      <c r="AK34" s="555" t="str">
        <f>IFERROR(VLOOKUP($A34&amp;AD$2,纏め表!$D:$Q,14,FALSE),"")</f>
        <v/>
      </c>
      <c r="AL34" s="548" t="str">
        <f>IFERROR(IF(VLOOKUP($A34&amp;AD$2,纏め表!$D:$Q,2,FALSE)=0,"",VLOOKUP($A34&amp;AD$2,纏め表!$D:$Q,2,FALSE)),"")</f>
        <v/>
      </c>
      <c r="AM34" s="746"/>
      <c r="AN34" s="737"/>
      <c r="AO34" s="749"/>
      <c r="AP34" s="740"/>
      <c r="AQ34" s="709"/>
      <c r="AR34" s="648" t="str">
        <f>IFERROR(VLOOKUP($A34&amp;AM$2,纏め表!$D:$Q,4,FALSE),"")</f>
        <v/>
      </c>
      <c r="AS34" s="555" t="str">
        <f>IFERROR(VLOOKUP($A34&amp;AM$2,纏め表!$D:$Q,13,FALSE),"")</f>
        <v/>
      </c>
      <c r="AT34" s="555" t="str">
        <f>IFERROR(VLOOKUP($A34&amp;AM$2,纏め表!$D:$Q,14,FALSE),"")</f>
        <v/>
      </c>
      <c r="AU34" s="548" t="str">
        <f>IFERROR(IF(VLOOKUP($A34&amp;AM$2,纏め表!$D:$Q,2,FALSE)=0,"",VLOOKUP($A34&amp;AM$2,纏め表!$D:$Q,2,FALSE)),"")</f>
        <v/>
      </c>
      <c r="AV34" s="746"/>
      <c r="AW34" s="737"/>
      <c r="AX34" s="749"/>
      <c r="AY34" s="740"/>
      <c r="AZ34" s="709"/>
      <c r="BA34" s="615" t="str">
        <f>IFERROR(VLOOKUP($A34&amp;AV$2,纏め表!$D:$Q,4,FALSE),"")</f>
        <v/>
      </c>
      <c r="BB34" s="555" t="str">
        <f>IFERROR(VLOOKUP($A34&amp;AV$2,纏め表!$D:$Q,13,FALSE),"")</f>
        <v/>
      </c>
      <c r="BC34" s="555" t="str">
        <f>IFERROR(VLOOKUP($A34&amp;AV$2,纏め表!$D:$Q,14,FALSE),"")</f>
        <v/>
      </c>
      <c r="BD34" s="548" t="str">
        <f>IFERROR(IF(VLOOKUP($A34&amp;AV$2,纏め表!$D:$Q,2,FALSE)=0,"",VLOOKUP($A34&amp;AV$2,纏め表!$D:$Q,2,FALSE)),"")</f>
        <v/>
      </c>
      <c r="BE34" s="746"/>
      <c r="BF34" s="737"/>
      <c r="BG34" s="749"/>
      <c r="BH34" s="740"/>
      <c r="BI34" s="709"/>
      <c r="BJ34" s="648" t="str">
        <f>IFERROR(VLOOKUP($A34&amp;BE$2,纏め表!$D:$Q,4,FALSE),"")</f>
        <v/>
      </c>
      <c r="BK34" s="555" t="str">
        <f>IFERROR(VLOOKUP($A34&amp;BE$2,纏め表!$D:$Q,13,FALSE),"")</f>
        <v/>
      </c>
      <c r="BL34" s="555" t="str">
        <f>IFERROR(VLOOKUP($A34&amp;BE$2,纏め表!$D:$Q,14,FALSE),"")</f>
        <v/>
      </c>
      <c r="BM34" s="548" t="str">
        <f>IFERROR(IF(VLOOKUP($A34&amp;BE$2,纏め表!$D:$Q,2,FALSE)=0,"",VLOOKUP($A34&amp;BE$2,纏め表!$D:$Q,2,FALSE)),"")</f>
        <v/>
      </c>
      <c r="BN34" s="746"/>
      <c r="BO34" s="737"/>
      <c r="BP34" s="749"/>
      <c r="BQ34" s="740"/>
      <c r="BR34" s="709"/>
      <c r="BS34" s="648" t="str">
        <f>IFERROR(VLOOKUP($A34&amp;BN$2,纏め表!$D:$Q,4,FALSE),"")</f>
        <v/>
      </c>
      <c r="BT34" s="555" t="str">
        <f>IFERROR(VLOOKUP($A34&amp;BN$2,纏め表!$D:$Q,13,FALSE),"")</f>
        <v/>
      </c>
      <c r="BU34" s="555" t="str">
        <f>IFERROR(VLOOKUP($A34&amp;BN$2,纏め表!$D:$Q,14,FALSE),"")</f>
        <v/>
      </c>
      <c r="BV34" s="548" t="str">
        <f>IFERROR(IF(VLOOKUP($A34&amp;BN$2,纏め表!$D:$Q,2,FALSE)=0,"",VLOOKUP($A34&amp;BN$2,纏め表!$D:$Q,2,FALSE)),"")</f>
        <v/>
      </c>
      <c r="BW34" s="746"/>
      <c r="BX34" s="737"/>
      <c r="BY34" s="749"/>
      <c r="BZ34" s="740"/>
      <c r="CA34" s="709"/>
      <c r="CB34" s="648" t="str">
        <f>IFERROR(VLOOKUP($A34&amp;BW$2,纏め表!$D:$Q,4,FALSE),"")</f>
        <v/>
      </c>
      <c r="CC34" s="555" t="str">
        <f>IFERROR(VLOOKUP($A34&amp;BW$2,纏め表!$D:$Q,13,FALSE),"")</f>
        <v/>
      </c>
      <c r="CD34" s="555" t="str">
        <f>IFERROR(VLOOKUP($A34&amp;BW$2,纏め表!$D:$Q,14,FALSE),"")</f>
        <v/>
      </c>
      <c r="CE34" s="548" t="str">
        <f>IFERROR(IF(VLOOKUP($A34&amp;BW$2,纏め表!$D:$Q,2,FALSE)=0,"",VLOOKUP($A34&amp;BW$2,纏め表!$D:$Q,2,FALSE)),"")</f>
        <v/>
      </c>
      <c r="CF34" s="746"/>
      <c r="CG34" s="737"/>
      <c r="CH34" s="749"/>
      <c r="CI34" s="740"/>
      <c r="CJ34" s="709"/>
      <c r="CK34" s="648">
        <f>IFERROR(VLOOKUP($A34&amp;CF$2,纏め表!$D:$Q,4,FALSE),"")</f>
        <v>9000920</v>
      </c>
      <c r="CL34" s="555">
        <f>IFERROR(VLOOKUP($A34&amp;CF$2,纏め表!$D:$Q,13,FALSE),"")</f>
        <v>2</v>
      </c>
      <c r="CM34" s="555">
        <f>IFERROR(VLOOKUP($A34&amp;CF$2,纏め表!$D:$Q,14,FALSE),"")</f>
        <v>2</v>
      </c>
      <c r="CN34" s="548" t="str">
        <f>IFERROR(IF(VLOOKUP($A34&amp;CF$2,纏め表!$D:$Q,2,FALSE)=0,"",VLOOKUP($A34&amp;CF$2,纏め表!$D:$Q,2,FALSE)),"")</f>
        <v/>
      </c>
      <c r="CO34" s="705"/>
      <c r="CP34" s="706"/>
      <c r="CQ34" s="707"/>
      <c r="CR34" s="708"/>
      <c r="CS34" s="709"/>
      <c r="CT34" s="614" t="str">
        <f>IFERROR(VLOOKUP($A34&amp;CO$2,纏め表!$D:$Q,4,FALSE),"")</f>
        <v/>
      </c>
      <c r="CU34" s="555" t="str">
        <f>IFERROR(VLOOKUP($A34&amp;CO$2,纏め表!$D:$Q,13,FALSE),"")</f>
        <v/>
      </c>
      <c r="CV34" s="555" t="str">
        <f>IFERROR(VLOOKUP($A34&amp;CO$2,纏め表!$D:$Q,14,FALSE),"")</f>
        <v/>
      </c>
      <c r="CW34" s="548" t="str">
        <f>IFERROR(IF(VLOOKUP($A34&amp;CO$2,纏め表!$D:$Q,2,FALSE)=0,"",VLOOKUP($A34&amp;CO$2,纏め表!$D:$Q,2,FALSE)),"")</f>
        <v/>
      </c>
      <c r="CX34" s="705"/>
      <c r="CY34" s="706"/>
      <c r="CZ34" s="707"/>
      <c r="DA34" s="708"/>
      <c r="DB34" s="709"/>
      <c r="DC34" s="614" t="str">
        <f>IFERROR(VLOOKUP($A34&amp;CX$2,纏め表!$D:$Q,4,FALSE),"")</f>
        <v/>
      </c>
      <c r="DD34" s="555" t="str">
        <f>IFERROR(VLOOKUP($A34&amp;CX$2,纏め表!$D:$Q,13,FALSE),"")</f>
        <v/>
      </c>
      <c r="DE34" s="555" t="str">
        <f>IFERROR(VLOOKUP($A34&amp;CX$2,纏め表!$D:$Q,14,FALSE),"")</f>
        <v/>
      </c>
      <c r="DF34" s="548" t="str">
        <f>IFERROR(IF(VLOOKUP($A34&amp;CX$2,纏め表!$D:$Q,2,FALSE)=0,"",VLOOKUP($A34&amp;CX$2,纏め表!$D:$Q,2,FALSE)),"")</f>
        <v/>
      </c>
      <c r="DG34" s="705"/>
      <c r="DH34" s="706"/>
      <c r="DI34" s="707"/>
      <c r="DJ34" s="708"/>
      <c r="DK34" s="709"/>
    </row>
    <row r="35" spans="1:115" s="580" customFormat="1">
      <c r="A35" s="558" t="s">
        <v>2773</v>
      </c>
      <c r="B35" s="693">
        <f>員数サマリ!I14</f>
        <v>10</v>
      </c>
      <c r="C35" s="695">
        <f>員数サマリ!J14</f>
        <v>12</v>
      </c>
      <c r="D35" s="697">
        <f>IF(B35&gt;=C35,ROUND(B35/5,1),ROUND(C35/5,1))</f>
        <v>2.4</v>
      </c>
      <c r="E35" s="695">
        <f>6-COUNTIF(H35:H40,"")-COUNTIF(J35:J40,"休")</f>
        <v>3</v>
      </c>
      <c r="F35" s="701">
        <f t="shared" si="21"/>
        <v>0.60000000000000009</v>
      </c>
      <c r="G35" s="604">
        <f>IFERROR(VLOOKUP($A35&amp;B$2,纏め表!$D:$Q,4,FALSE),"")</f>
        <v>9000373</v>
      </c>
      <c r="H35" s="552">
        <f>IFERROR(VLOOKUP($A35&amp;B$2,纏め表!$D:$Q,13,FALSE),"")</f>
        <v>7</v>
      </c>
      <c r="I35" s="552">
        <f>IFERROR(VLOOKUP($A35&amp;B$2,纏め表!$D:$Q,14,FALSE),"")</f>
        <v>13</v>
      </c>
      <c r="J35" s="666" t="str">
        <f>IFERROR(IF(VLOOKUP($A35&amp;B$2,纏め表!$D:$Q,2,FALSE)=0,"",VLOOKUP($A35&amp;B$2,纏め表!$D:$Q,2,FALSE)),"")</f>
        <v/>
      </c>
      <c r="K35" s="560"/>
      <c r="L35" s="741">
        <f>員数サマリ!M14</f>
        <v>15</v>
      </c>
      <c r="M35" s="695">
        <f>員数サマリ!N14</f>
        <v>16</v>
      </c>
      <c r="N35" s="697">
        <f>IF(L35&gt;=M35,ROUND(L35/5,1),ROUND(M35/5,1))</f>
        <v>3.2</v>
      </c>
      <c r="O35" s="699">
        <f>6-COUNTIF(R35:R40,"")-COUNTIF(T35:T40,"休")</f>
        <v>3</v>
      </c>
      <c r="P35" s="701">
        <f>O35-N35</f>
        <v>-0.20000000000000018</v>
      </c>
      <c r="Q35" s="604">
        <f>IFERROR(VLOOKUP($A35&amp;L$2,纏め表!$D:$Q,4,FALSE),"")</f>
        <v>9000781</v>
      </c>
      <c r="R35" s="552">
        <f>IFERROR(VLOOKUP($A35&amp;L$2,纏め表!$D:$Q,13,FALSE),"")</f>
        <v>3.1</v>
      </c>
      <c r="S35" s="552">
        <f>IFERROR(VLOOKUP($A35&amp;L$2,纏め表!$D:$Q,14,FALSE),"")</f>
        <v>10</v>
      </c>
      <c r="T35" s="560" t="str">
        <f>IFERROR(IF(VLOOKUP($A35&amp;L$2,纏め表!$D:$Q,2,FALSE)=0,"",VLOOKUP($A35&amp;L$2,纏め表!$D:$Q,2,FALSE)),"")</f>
        <v/>
      </c>
      <c r="U35" s="693">
        <f>員数サマリ!P14</f>
        <v>10</v>
      </c>
      <c r="V35" s="695">
        <f>員数サマリ!Q14</f>
        <v>20</v>
      </c>
      <c r="W35" s="697">
        <f>IF(U35&gt;=V35,ROUND(U35/5,1),ROUND(V35/5,1))</f>
        <v>4</v>
      </c>
      <c r="X35" s="699">
        <f>6-COUNTIF(AA35:AA40,"")-COUNTIF(AC35:AC40,"休")</f>
        <v>4</v>
      </c>
      <c r="Y35" s="701">
        <f>X35-W35</f>
        <v>0</v>
      </c>
      <c r="Z35" s="604">
        <f>IFERROR(VLOOKUP($A35&amp;U$2,纏め表!$D:$Q,4,FALSE),"")</f>
        <v>9000508</v>
      </c>
      <c r="AA35" s="552">
        <f>IFERROR(VLOOKUP($A35&amp;U$2,纏め表!$D:$Q,13,FALSE),"")</f>
        <v>6</v>
      </c>
      <c r="AB35" s="552">
        <f>IFERROR(VLOOKUP($A35&amp;U$2,纏め表!$D:$Q,14,FALSE),"")</f>
        <v>11</v>
      </c>
      <c r="AC35" s="560" t="str">
        <f>IFERROR(IF(VLOOKUP($A35&amp;U$2,纏め表!$D:$Q,2,FALSE)=0,"",VLOOKUP($A35&amp;U$2,纏め表!$D:$Q,2,FALSE)),"")</f>
        <v/>
      </c>
      <c r="AD35" s="693">
        <f>員数サマリ!S14</f>
        <v>20</v>
      </c>
      <c r="AE35" s="695">
        <f>員数サマリ!T14</f>
        <v>15</v>
      </c>
      <c r="AF35" s="697">
        <f>IF(AD35&gt;=AE35,ROUND(AD35/5,1),ROUND(AE35/5,1))</f>
        <v>4</v>
      </c>
      <c r="AG35" s="699">
        <f>6-COUNTIF(AJ35:AJ40,"")-COUNTIF(AL35:AL40,"休")</f>
        <v>3</v>
      </c>
      <c r="AH35" s="701">
        <f t="shared" ref="AH35" si="83">AG35-AF35</f>
        <v>-1</v>
      </c>
      <c r="AI35" s="604">
        <f>IFERROR(VLOOKUP($A35&amp;AD$2,纏め表!$D:$Q,4,FALSE),"")</f>
        <v>9000014</v>
      </c>
      <c r="AJ35" s="552">
        <f>IFERROR(VLOOKUP($A35&amp;AD$2,纏め表!$D:$Q,13,FALSE),"")</f>
        <v>4</v>
      </c>
      <c r="AK35" s="552">
        <f>IFERROR(VLOOKUP($A35&amp;AD$2,纏め表!$D:$Q,14,FALSE),"")</f>
        <v>20</v>
      </c>
      <c r="AL35" s="560" t="str">
        <f>IFERROR(IF(VLOOKUP($A35&amp;AD$2,纏め表!$D:$Q,2,FALSE)=0,"",VLOOKUP($A35&amp;AD$2,纏め表!$D:$Q,2,FALSE)),"")</f>
        <v/>
      </c>
      <c r="AM35" s="693">
        <f>員数サマリ!V14</f>
        <v>20</v>
      </c>
      <c r="AN35" s="695">
        <f>員数サマリ!W14</f>
        <v>20</v>
      </c>
      <c r="AO35" s="697">
        <f>IF(AM35&gt;=AN35,ROUND(AM35/5,1),ROUND(AN35/5,1))</f>
        <v>4</v>
      </c>
      <c r="AP35" s="699">
        <f>6-COUNTIF(AS35:AS40,"")-COUNTIF(AU35:AU40,"休")</f>
        <v>4</v>
      </c>
      <c r="AQ35" s="701">
        <f t="shared" ref="AQ35" si="84">AP35-AO35</f>
        <v>0</v>
      </c>
      <c r="AR35" s="604">
        <f>IFERROR(VLOOKUP($A35&amp;AM$2,纏め表!$D:$Q,4,FALSE),"")</f>
        <v>9000715</v>
      </c>
      <c r="AS35" s="552">
        <f>IFERROR(VLOOKUP($A35&amp;AM$2,纏め表!$D:$Q,13,FALSE),"")</f>
        <v>4</v>
      </c>
      <c r="AT35" s="552">
        <f>IFERROR(VLOOKUP($A35&amp;AM$2,纏め表!$D:$Q,14,FALSE),"")</f>
        <v>24</v>
      </c>
      <c r="AU35" s="560" t="str">
        <f>IFERROR(IF(VLOOKUP($A35&amp;AM$2,纏め表!$D:$Q,2,FALSE)=0,"",VLOOKUP($A35&amp;AM$2,纏め表!$D:$Q,2,FALSE)),"")</f>
        <v/>
      </c>
      <c r="AV35" s="693">
        <f>員数サマリ!Y14</f>
        <v>28</v>
      </c>
      <c r="AW35" s="695">
        <f>員数サマリ!Z14</f>
        <v>28</v>
      </c>
      <c r="AX35" s="697">
        <f>IF(AV35&gt;=AW35,ROUND(AV35/5,1),ROUND(AW35/5,1))</f>
        <v>5.6</v>
      </c>
      <c r="AY35" s="699">
        <f>6-COUNTIF(BB35:BB40,"")-COUNTIF(BD35:BD40,"休")</f>
        <v>6</v>
      </c>
      <c r="AZ35" s="701">
        <f t="shared" ref="AZ35" si="85">AY35-AX35</f>
        <v>0.40000000000000036</v>
      </c>
      <c r="BA35" s="604">
        <f>IFERROR(VLOOKUP($A35&amp;AV$2,纏め表!$D:$Q,4,FALSE),"")</f>
        <v>9000903</v>
      </c>
      <c r="BB35" s="552">
        <f>IFERROR(VLOOKUP($A35&amp;AV$2,纏め表!$D:$Q,13,FALSE),"")</f>
        <v>2</v>
      </c>
      <c r="BC35" s="552">
        <f>IFERROR(VLOOKUP($A35&amp;AV$2,纏め表!$D:$Q,14,FALSE),"")</f>
        <v>10</v>
      </c>
      <c r="BD35" s="560" t="str">
        <f>IFERROR(IF(VLOOKUP($A35&amp;AV$2,纏め表!$D:$Q,2,FALSE)=0,"",VLOOKUP($A35&amp;AV$2,纏め表!$D:$Q,2,FALSE)),"")</f>
        <v/>
      </c>
      <c r="BE35" s="693">
        <f>員数サマリ!AB14</f>
        <v>16</v>
      </c>
      <c r="BF35" s="695">
        <f>員数サマリ!AC14</f>
        <v>16</v>
      </c>
      <c r="BG35" s="697">
        <f>IF(BE35&gt;=BF35,ROUND(BE35/5,1),ROUND(BF35/5,1))</f>
        <v>3.2</v>
      </c>
      <c r="BH35" s="699">
        <f>6-COUNTIF(BK35:BK40,"")-COUNTIF(BM35:BM40,"休")</f>
        <v>3</v>
      </c>
      <c r="BI35" s="701">
        <f t="shared" ref="BI35" si="86">BH35-BG35</f>
        <v>-0.20000000000000018</v>
      </c>
      <c r="BJ35" s="604">
        <f>IFERROR(VLOOKUP($A35&amp;BE$2,纏め表!$D:$Q,4,FALSE),"")</f>
        <v>9000310</v>
      </c>
      <c r="BK35" s="552">
        <f>IFERROR(VLOOKUP($A35&amp;BE$2,纏め表!$D:$Q,13,FALSE),"")</f>
        <v>8</v>
      </c>
      <c r="BL35" s="552">
        <f>IFERROR(VLOOKUP($A35&amp;BE$2,纏め表!$D:$Q,14,FALSE),"")</f>
        <v>18</v>
      </c>
      <c r="BM35" s="560" t="str">
        <f>IFERROR(IF(VLOOKUP($A35&amp;BE$2,纏め表!$D:$Q,2,FALSE)=0,"",VLOOKUP($A35&amp;BE$2,纏め表!$D:$Q,2,FALSE)),"")</f>
        <v/>
      </c>
      <c r="BN35" s="693">
        <f>員数サマリ!AE14</f>
        <v>18</v>
      </c>
      <c r="BO35" s="695">
        <f>員数サマリ!AF14</f>
        <v>18</v>
      </c>
      <c r="BP35" s="697">
        <f>IF(BN35&gt;=BO35,ROUND(BN35/5,1),ROUND(BO35/5,1))</f>
        <v>3.6</v>
      </c>
      <c r="BQ35" s="699">
        <f>6-COUNTIF(BT35:BT40,"")-COUNTIF(BV35:BV40,"休")</f>
        <v>4</v>
      </c>
      <c r="BR35" s="701">
        <f t="shared" ref="BR35" si="87">BQ35-BP35</f>
        <v>0.39999999999999991</v>
      </c>
      <c r="BS35" s="604">
        <f>IFERROR(VLOOKUP($A35&amp;BN$2,纏め表!$D:$Q,4,FALSE),"")</f>
        <v>9000714</v>
      </c>
      <c r="BT35" s="552">
        <f>IFERROR(VLOOKUP($A35&amp;BN$2,纏め表!$D:$Q,13,FALSE),"")</f>
        <v>3</v>
      </c>
      <c r="BU35" s="552">
        <f>IFERROR(VLOOKUP($A35&amp;BN$2,纏め表!$D:$Q,14,FALSE),"")</f>
        <v>13</v>
      </c>
      <c r="BV35" s="560" t="str">
        <f>IFERROR(IF(VLOOKUP($A35&amp;BN$2,纏め表!$D:$Q,2,FALSE)=0,"",VLOOKUP($A35&amp;BN$2,纏め表!$D:$Q,2,FALSE)),"")</f>
        <v/>
      </c>
      <c r="BW35" s="693">
        <f>員数サマリ!AH14</f>
        <v>20</v>
      </c>
      <c r="BX35" s="695">
        <f>員数サマリ!AI14</f>
        <v>21</v>
      </c>
      <c r="BY35" s="697">
        <f>IF(BW35&gt;=BX35,ROUND(BW35/5,1),ROUND(BX35/5,1))</f>
        <v>4.2</v>
      </c>
      <c r="BZ35" s="699">
        <f>6-COUNTIF(CC35:CC40,"")-COUNTIF(CE35:CE40,"休")</f>
        <v>3</v>
      </c>
      <c r="CA35" s="701">
        <f t="shared" ref="CA35" si="88">BZ35-BY35</f>
        <v>-1.2000000000000002</v>
      </c>
      <c r="CB35" s="604">
        <f>IFERROR(VLOOKUP($A35&amp;BW$2,纏め表!$D:$Q,4,FALSE),"")</f>
        <v>9000904</v>
      </c>
      <c r="CC35" s="552">
        <f>IFERROR(VLOOKUP($A35&amp;BW$2,纏め表!$D:$Q,13,FALSE),"")</f>
        <v>2</v>
      </c>
      <c r="CD35" s="552">
        <f>IFERROR(VLOOKUP($A35&amp;BW$2,纏め表!$D:$Q,14,FALSE),"")</f>
        <v>8</v>
      </c>
      <c r="CE35" s="560" t="str">
        <f>IFERROR(IF(VLOOKUP($A35&amp;BW$2,纏め表!$D:$Q,2,FALSE)=0,"",VLOOKUP($A35&amp;BW$2,纏め表!$D:$Q,2,FALSE)),"")</f>
        <v/>
      </c>
      <c r="CF35" s="693">
        <f>員数サマリ!AK14</f>
        <v>30</v>
      </c>
      <c r="CG35" s="695">
        <f>員数サマリ!AL14</f>
        <v>32</v>
      </c>
      <c r="CH35" s="697">
        <f>IF(CF35&gt;=CG35,ROUND(CF35/5,1),ROUND(CG35/5,1))</f>
        <v>6.4</v>
      </c>
      <c r="CI35" s="699">
        <f>6-COUNTIF(CL35:CL40,"")-COUNTIF(CN35:CN40,"休")</f>
        <v>6</v>
      </c>
      <c r="CJ35" s="701">
        <f t="shared" ref="CJ35" si="89">CI35-CH35</f>
        <v>-0.40000000000000036</v>
      </c>
      <c r="CK35" s="604">
        <f>IFERROR(VLOOKUP($A35&amp;CF$2,纏め表!$D:$Q,4,FALSE),"")</f>
        <v>9000884</v>
      </c>
      <c r="CL35" s="552">
        <f>IFERROR(VLOOKUP($A35&amp;CF$2,纏め表!$D:$Q,13,FALSE),"")</f>
        <v>3</v>
      </c>
      <c r="CM35" s="552">
        <f>IFERROR(VLOOKUP($A35&amp;CF$2,纏め表!$D:$Q,14,FALSE),"")</f>
        <v>23</v>
      </c>
      <c r="CN35" s="560" t="str">
        <f>IFERROR(IF(VLOOKUP($A35&amp;CF$2,纏め表!$D:$Q,2,FALSE)=0,"",VLOOKUP($A35&amp;CF$2,纏め表!$D:$Q,2,FALSE)),"")</f>
        <v/>
      </c>
      <c r="CO35" s="693">
        <f>員数サマリ!AN14</f>
        <v>8</v>
      </c>
      <c r="CP35" s="695">
        <f>員数サマリ!AO14</f>
        <v>8</v>
      </c>
      <c r="CQ35" s="697">
        <f>IF(CO35&gt;=CP35,ROUND(CO35/5,1),ROUND(CP35/5,1))</f>
        <v>1.6</v>
      </c>
      <c r="CR35" s="699">
        <f>6-COUNTIF(CU35:CU40,"")-COUNTIF(CW35:CW40,"休")</f>
        <v>2</v>
      </c>
      <c r="CS35" s="701">
        <f t="shared" ref="CS35" si="90">CR35-CQ35</f>
        <v>0.39999999999999991</v>
      </c>
      <c r="CT35" s="604">
        <f>IFERROR(VLOOKUP($A35&amp;CO$2,纏め表!$D:$Q,4,FALSE),"")</f>
        <v>9000828</v>
      </c>
      <c r="CU35" s="552">
        <f>IFERROR(VLOOKUP($A35&amp;CO$2,纏め表!$D:$Q,13,FALSE),"")</f>
        <v>3</v>
      </c>
      <c r="CV35" s="552">
        <f>IFERROR(VLOOKUP($A35&amp;CO$2,纏め表!$D:$Q,14,FALSE),"")</f>
        <v>15</v>
      </c>
      <c r="CW35" s="560" t="str">
        <f>IFERROR(IF(VLOOKUP($A35&amp;CO$2,纏め表!$D:$Q,2,FALSE)=0,"",VLOOKUP($A35&amp;CO$2,纏め表!$D:$Q,2,FALSE)),"")</f>
        <v/>
      </c>
      <c r="CX35" s="693">
        <f>員数サマリ!AQ14</f>
        <v>0</v>
      </c>
      <c r="CY35" s="695">
        <f>員数サマリ!AR14</f>
        <v>0</v>
      </c>
      <c r="CZ35" s="697">
        <v>1</v>
      </c>
      <c r="DA35" s="699">
        <f>6-COUNTIF(DD35:DD40,"")-COUNTIF(DF35:DF40,"休")</f>
        <v>0</v>
      </c>
      <c r="DB35" s="701">
        <f t="shared" ref="DB35" si="91">DA35-CZ35</f>
        <v>-1</v>
      </c>
      <c r="DC35" s="604" t="str">
        <f>IFERROR(VLOOKUP($A35&amp;CX$2,纏め表!$D:$Q,4,FALSE),"")</f>
        <v/>
      </c>
      <c r="DD35" s="552" t="str">
        <f>IFERROR(VLOOKUP($A35&amp;CX$2,纏め表!$D:$Q,13,FALSE),"")</f>
        <v/>
      </c>
      <c r="DE35" s="552" t="str">
        <f>IFERROR(VLOOKUP($A35&amp;CX$2,纏め表!$D:$Q,14,FALSE),"")</f>
        <v/>
      </c>
      <c r="DF35" s="560" t="str">
        <f>IFERROR(IF(VLOOKUP($A35&amp;CX$2,纏め表!$D:$Q,2,FALSE)=0,"",VLOOKUP($A35&amp;CX$2,纏め表!$D:$Q,2,FALSE)),"")</f>
        <v/>
      </c>
      <c r="DG35" s="693">
        <f>員数サマリ!AZ14</f>
        <v>0</v>
      </c>
      <c r="DH35" s="695">
        <f>員数サマリ!BA14</f>
        <v>0</v>
      </c>
      <c r="DI35" s="697">
        <v>1</v>
      </c>
      <c r="DJ35" s="699">
        <f>6-COUNTIF(DM35:DM40,"")-COUNTIF(DO35:DO40,"休")</f>
        <v>0</v>
      </c>
      <c r="DK35" s="701">
        <f t="shared" ref="DK35" si="92">DJ35-DI35</f>
        <v>-1</v>
      </c>
    </row>
    <row r="36" spans="1:115" s="580" customFormat="1">
      <c r="A36" s="558" t="s">
        <v>2772</v>
      </c>
      <c r="B36" s="710"/>
      <c r="C36" s="711"/>
      <c r="D36" s="712"/>
      <c r="E36" s="711"/>
      <c r="F36" s="714"/>
      <c r="G36" s="604">
        <f>IFERROR(VLOOKUP($A36&amp;B$2,纏め表!$D:$Q,4,FALSE),"")</f>
        <v>9000695</v>
      </c>
      <c r="H36" s="552">
        <f>IFERROR(VLOOKUP($A36&amp;B$2,纏め表!$D:$Q,13,FALSE),"")</f>
        <v>4</v>
      </c>
      <c r="I36" s="552">
        <f>IFERROR(VLOOKUP($A36&amp;B$2,纏め表!$D:$Q,14,FALSE),"")</f>
        <v>6</v>
      </c>
      <c r="J36" s="666" t="str">
        <f>IFERROR(IF(VLOOKUP($A36&amp;B$2,纏め表!$D:$Q,2,FALSE)=0,"",VLOOKUP($A36&amp;B$2,纏め表!$D:$Q,2,FALSE)),"")</f>
        <v/>
      </c>
      <c r="K36" s="560"/>
      <c r="L36" s="742"/>
      <c r="M36" s="711"/>
      <c r="N36" s="712"/>
      <c r="O36" s="713"/>
      <c r="P36" s="714"/>
      <c r="Q36" s="604">
        <f>IFERROR(VLOOKUP($A36&amp;L$2,纏め表!$D:$Q,4,FALSE),"")</f>
        <v>9000601</v>
      </c>
      <c r="R36" s="552">
        <f>IFERROR(VLOOKUP($A36&amp;L$2,纏め表!$D:$Q,13,FALSE),"")</f>
        <v>5</v>
      </c>
      <c r="S36" s="552">
        <f>IFERROR(VLOOKUP($A36&amp;L$2,纏め表!$D:$Q,14,FALSE),"")</f>
        <v>6</v>
      </c>
      <c r="T36" s="560" t="str">
        <f>IFERROR(IF(VLOOKUP($A36&amp;L$2,纏め表!$D:$Q,2,FALSE)=0,"",VLOOKUP($A36&amp;L$2,纏め表!$D:$Q,2,FALSE)),"")</f>
        <v/>
      </c>
      <c r="U36" s="710"/>
      <c r="V36" s="711"/>
      <c r="W36" s="712"/>
      <c r="X36" s="713"/>
      <c r="Y36" s="714"/>
      <c r="Z36" s="604">
        <f>IFERROR(VLOOKUP($A36&amp;U$2,纏め表!$D:$Q,4,FALSE),"")</f>
        <v>9000233</v>
      </c>
      <c r="AA36" s="552">
        <f>IFERROR(VLOOKUP($A36&amp;U$2,纏め表!$D:$Q,13,FALSE),"")</f>
        <v>2</v>
      </c>
      <c r="AB36" s="552">
        <f>IFERROR(VLOOKUP($A36&amp;U$2,纏め表!$D:$Q,14,FALSE),"")</f>
        <v>9</v>
      </c>
      <c r="AC36" s="560" t="str">
        <f>IFERROR(IF(VLOOKUP($A36&amp;U$2,纏め表!$D:$Q,2,FALSE)=0,"",VLOOKUP($A36&amp;U$2,纏め表!$D:$Q,2,FALSE)),"")</f>
        <v/>
      </c>
      <c r="AD36" s="710"/>
      <c r="AE36" s="711"/>
      <c r="AF36" s="712"/>
      <c r="AG36" s="713"/>
      <c r="AH36" s="714"/>
      <c r="AI36" s="604">
        <f>IFERROR(VLOOKUP($A36&amp;AD$2,纏め表!$D:$Q,4,FALSE),"")</f>
        <v>9000682</v>
      </c>
      <c r="AJ36" s="552">
        <f>IFERROR(VLOOKUP($A36&amp;AD$2,纏め表!$D:$Q,13,FALSE),"")</f>
        <v>4</v>
      </c>
      <c r="AK36" s="552">
        <f>IFERROR(VLOOKUP($A36&amp;AD$2,纏め表!$D:$Q,14,FALSE),"")</f>
        <v>4</v>
      </c>
      <c r="AL36" s="560" t="str">
        <f>IFERROR(IF(VLOOKUP($A36&amp;AD$2,纏め表!$D:$Q,2,FALSE)=0,"",VLOOKUP($A36&amp;AD$2,纏め表!$D:$Q,2,FALSE)),"")</f>
        <v/>
      </c>
      <c r="AM36" s="710"/>
      <c r="AN36" s="711"/>
      <c r="AO36" s="712"/>
      <c r="AP36" s="713"/>
      <c r="AQ36" s="714"/>
      <c r="AR36" s="604">
        <f>IFERROR(VLOOKUP($A36&amp;AM$2,纏め表!$D:$Q,4,FALSE),"")</f>
        <v>9000471</v>
      </c>
      <c r="AS36" s="552">
        <f>IFERROR(VLOOKUP($A36&amp;AM$2,纏め表!$D:$Q,13,FALSE),"")</f>
        <v>2</v>
      </c>
      <c r="AT36" s="552">
        <f>IFERROR(VLOOKUP($A36&amp;AM$2,纏め表!$D:$Q,14,FALSE),"")</f>
        <v>15</v>
      </c>
      <c r="AU36" s="560" t="str">
        <f>IFERROR(IF(VLOOKUP($A36&amp;AM$2,纏め表!$D:$Q,2,FALSE)=0,"",VLOOKUP($A36&amp;AM$2,纏め表!$D:$Q,2,FALSE)),"")</f>
        <v/>
      </c>
      <c r="AV36" s="710"/>
      <c r="AW36" s="711"/>
      <c r="AX36" s="712"/>
      <c r="AY36" s="713"/>
      <c r="AZ36" s="714"/>
      <c r="BA36" s="604">
        <f>IFERROR(VLOOKUP($A36&amp;AV$2,纏め表!$D:$Q,4,FALSE),"")</f>
        <v>9000296</v>
      </c>
      <c r="BB36" s="552">
        <f>IFERROR(VLOOKUP($A36&amp;AV$2,纏め表!$D:$Q,13,FALSE),"")</f>
        <v>8</v>
      </c>
      <c r="BC36" s="552">
        <f>IFERROR(VLOOKUP($A36&amp;AV$2,纏め表!$D:$Q,14,FALSE),"")</f>
        <v>8</v>
      </c>
      <c r="BD36" s="560" t="str">
        <f>IFERROR(IF(VLOOKUP($A36&amp;AV$2,纏め表!$D:$Q,2,FALSE)=0,"",VLOOKUP($A36&amp;AV$2,纏め表!$D:$Q,2,FALSE)),"")</f>
        <v/>
      </c>
      <c r="BE36" s="710"/>
      <c r="BF36" s="711"/>
      <c r="BG36" s="712"/>
      <c r="BH36" s="713"/>
      <c r="BI36" s="714"/>
      <c r="BJ36" s="604">
        <f>IFERROR(VLOOKUP($A36&amp;BE$2,纏め表!$D:$Q,4,FALSE),"")</f>
        <v>9000685</v>
      </c>
      <c r="BK36" s="552">
        <f>IFERROR(VLOOKUP($A36&amp;BE$2,纏め表!$D:$Q,13,FALSE),"")</f>
        <v>4</v>
      </c>
      <c r="BL36" s="552">
        <f>IFERROR(VLOOKUP($A36&amp;BE$2,纏め表!$D:$Q,14,FALSE),"")</f>
        <v>4</v>
      </c>
      <c r="BM36" s="560" t="str">
        <f>IFERROR(IF(VLOOKUP($A36&amp;BE$2,纏め表!$D:$Q,2,FALSE)=0,"",VLOOKUP($A36&amp;BE$2,纏め表!$D:$Q,2,FALSE)),"")</f>
        <v/>
      </c>
      <c r="BN36" s="710"/>
      <c r="BO36" s="711"/>
      <c r="BP36" s="712"/>
      <c r="BQ36" s="713"/>
      <c r="BR36" s="714"/>
      <c r="BS36" s="604">
        <f>IFERROR(VLOOKUP($A36&amp;BN$2,纏め表!$D:$Q,4,FALSE),"")</f>
        <v>9000716</v>
      </c>
      <c r="BT36" s="552">
        <f>IFERROR(VLOOKUP($A36&amp;BN$2,纏め表!$D:$Q,13,FALSE),"")</f>
        <v>3</v>
      </c>
      <c r="BU36" s="552">
        <f>IFERROR(VLOOKUP($A36&amp;BN$2,纏め表!$D:$Q,14,FALSE),"")</f>
        <v>7</v>
      </c>
      <c r="BV36" s="560" t="str">
        <f>IFERROR(IF(VLOOKUP($A36&amp;BN$2,纏め表!$D:$Q,2,FALSE)=0,"",VLOOKUP($A36&amp;BN$2,纏め表!$D:$Q,2,FALSE)),"")</f>
        <v/>
      </c>
      <c r="BW36" s="710"/>
      <c r="BX36" s="711"/>
      <c r="BY36" s="712"/>
      <c r="BZ36" s="713"/>
      <c r="CA36" s="714"/>
      <c r="CB36" s="604">
        <f>IFERROR(VLOOKUP($A36&amp;BW$2,纏め表!$D:$Q,4,FALSE),"")</f>
        <v>9000914</v>
      </c>
      <c r="CC36" s="552">
        <f>IFERROR(VLOOKUP($A36&amp;BW$2,纏め表!$D:$Q,13,FALSE),"")</f>
        <v>2</v>
      </c>
      <c r="CD36" s="552">
        <f>IFERROR(VLOOKUP($A36&amp;BW$2,纏め表!$D:$Q,14,FALSE),"")</f>
        <v>2</v>
      </c>
      <c r="CE36" s="560" t="str">
        <f>IFERROR(IF(VLOOKUP($A36&amp;BW$2,纏め表!$D:$Q,2,FALSE)=0,"",VLOOKUP($A36&amp;BW$2,纏め表!$D:$Q,2,FALSE)),"")</f>
        <v/>
      </c>
      <c r="CF36" s="710"/>
      <c r="CG36" s="711"/>
      <c r="CH36" s="712"/>
      <c r="CI36" s="713"/>
      <c r="CJ36" s="714"/>
      <c r="CK36" s="604">
        <f>IFERROR(VLOOKUP($A36&amp;CF$2,纏め表!$D:$Q,4,FALSE),"")</f>
        <v>9000013</v>
      </c>
      <c r="CL36" s="552">
        <f>IFERROR(VLOOKUP($A36&amp;CF$2,纏め表!$D:$Q,13,FALSE),"")</f>
        <v>4</v>
      </c>
      <c r="CM36" s="552">
        <f>IFERROR(VLOOKUP($A36&amp;CF$2,纏め表!$D:$Q,14,FALSE),"")</f>
        <v>20</v>
      </c>
      <c r="CN36" s="560" t="str">
        <f>IFERROR(IF(VLOOKUP($A36&amp;CF$2,纏め表!$D:$Q,2,FALSE)=0,"",VLOOKUP($A36&amp;CF$2,纏め表!$D:$Q,2,FALSE)),"")</f>
        <v/>
      </c>
      <c r="CO36" s="710"/>
      <c r="CP36" s="711"/>
      <c r="CQ36" s="712"/>
      <c r="CR36" s="713"/>
      <c r="CS36" s="714"/>
      <c r="CT36" s="604">
        <f>IFERROR(VLOOKUP($A36&amp;CO$2,纏め表!$D:$Q,4,FALSE),"")</f>
        <v>9000700</v>
      </c>
      <c r="CU36" s="552">
        <f>IFERROR(VLOOKUP($A36&amp;CO$2,纏め表!$D:$Q,13,FALSE),"")</f>
        <v>3</v>
      </c>
      <c r="CV36" s="552">
        <f>IFERROR(VLOOKUP($A36&amp;CO$2,纏め表!$D:$Q,14,FALSE),"")</f>
        <v>4</v>
      </c>
      <c r="CW36" s="560" t="str">
        <f>IFERROR(IF(VLOOKUP($A36&amp;CO$2,纏め表!$D:$Q,2,FALSE)=0,"",VLOOKUP($A36&amp;CO$2,纏め表!$D:$Q,2,FALSE)),"")</f>
        <v/>
      </c>
      <c r="CX36" s="710"/>
      <c r="CY36" s="711"/>
      <c r="CZ36" s="712"/>
      <c r="DA36" s="713"/>
      <c r="DB36" s="714"/>
      <c r="DC36" s="604" t="str">
        <f>IFERROR(VLOOKUP($A36&amp;CX$2,纏め表!$D:$Q,4,FALSE),"")</f>
        <v/>
      </c>
      <c r="DD36" s="552" t="str">
        <f>IFERROR(VLOOKUP($A36&amp;CX$2,纏め表!$D:$Q,13,FALSE),"")</f>
        <v/>
      </c>
      <c r="DE36" s="552" t="str">
        <f>IFERROR(VLOOKUP($A36&amp;CX$2,纏め表!$D:$Q,14,FALSE),"")</f>
        <v/>
      </c>
      <c r="DF36" s="560" t="str">
        <f>IFERROR(IF(VLOOKUP($A36&amp;CX$2,纏め表!$D:$Q,2,FALSE)=0,"",VLOOKUP($A36&amp;CX$2,纏め表!$D:$Q,2,FALSE)),"")</f>
        <v/>
      </c>
      <c r="DG36" s="710"/>
      <c r="DH36" s="711"/>
      <c r="DI36" s="712"/>
      <c r="DJ36" s="713"/>
      <c r="DK36" s="714"/>
    </row>
    <row r="37" spans="1:115" s="580" customFormat="1">
      <c r="A37" s="558" t="s">
        <v>2770</v>
      </c>
      <c r="B37" s="710"/>
      <c r="C37" s="711"/>
      <c r="D37" s="712"/>
      <c r="E37" s="711"/>
      <c r="F37" s="714"/>
      <c r="G37" s="604">
        <f>IFERROR(VLOOKUP($A37&amp;B$2,纏め表!$D:$Q,4,FALSE),"")</f>
        <v>9000772</v>
      </c>
      <c r="H37" s="552">
        <f>IFERROR(VLOOKUP($A37&amp;B$2,纏め表!$D:$Q,13,FALSE),"")</f>
        <v>3</v>
      </c>
      <c r="I37" s="552">
        <f>IFERROR(VLOOKUP($A37&amp;B$2,纏め表!$D:$Q,14,FALSE),"")</f>
        <v>3</v>
      </c>
      <c r="J37" s="666" t="str">
        <f>IFERROR(IF(VLOOKUP($A37&amp;B$2,纏め表!$D:$Q,2,FALSE)=0,"",VLOOKUP($A37&amp;B$2,纏め表!$D:$Q,2,FALSE)),"")</f>
        <v/>
      </c>
      <c r="K37" s="560"/>
      <c r="L37" s="742"/>
      <c r="M37" s="711"/>
      <c r="N37" s="712"/>
      <c r="O37" s="713"/>
      <c r="P37" s="714"/>
      <c r="Q37" s="604">
        <f>IFERROR(VLOOKUP($A37&amp;L$2,纏め表!$D:$Q,4,FALSE),"")</f>
        <v>9000599</v>
      </c>
      <c r="R37" s="552">
        <f>IFERROR(VLOOKUP($A37&amp;L$2,纏め表!$D:$Q,13,FALSE),"")</f>
        <v>5</v>
      </c>
      <c r="S37" s="552">
        <f>IFERROR(VLOOKUP($A37&amp;L$2,纏め表!$D:$Q,14,FALSE),"")</f>
        <v>5</v>
      </c>
      <c r="T37" s="560" t="str">
        <f>IFERROR(IF(VLOOKUP($A37&amp;L$2,纏め表!$D:$Q,2,FALSE)=0,"",VLOOKUP($A37&amp;L$2,纏め表!$D:$Q,2,FALSE)),"")</f>
        <v/>
      </c>
      <c r="U37" s="710"/>
      <c r="V37" s="711"/>
      <c r="W37" s="712"/>
      <c r="X37" s="713"/>
      <c r="Y37" s="714"/>
      <c r="Z37" s="604">
        <f>IFERROR(VLOOKUP($A37&amp;U$2,纏め表!$D:$Q,4,FALSE),"")</f>
        <v>9000681</v>
      </c>
      <c r="AA37" s="552">
        <f>IFERROR(VLOOKUP($A37&amp;U$2,纏め表!$D:$Q,13,FALSE),"")</f>
        <v>4</v>
      </c>
      <c r="AB37" s="552">
        <f>IFERROR(VLOOKUP($A37&amp;U$2,纏め表!$D:$Q,14,FALSE),"")</f>
        <v>4</v>
      </c>
      <c r="AC37" s="560" t="str">
        <f>IFERROR(IF(VLOOKUP($A37&amp;U$2,纏め表!$D:$Q,2,FALSE)=0,"",VLOOKUP($A37&amp;U$2,纏め表!$D:$Q,2,FALSE)),"")</f>
        <v/>
      </c>
      <c r="AD37" s="710"/>
      <c r="AE37" s="711"/>
      <c r="AF37" s="712"/>
      <c r="AG37" s="713"/>
      <c r="AH37" s="714"/>
      <c r="AI37" s="604">
        <f>IFERROR(VLOOKUP($A37&amp;AD$2,纏め表!$D:$Q,4,FALSE),"")</f>
        <v>9000688</v>
      </c>
      <c r="AJ37" s="552">
        <f>IFERROR(VLOOKUP($A37&amp;AD$2,纏め表!$D:$Q,13,FALSE),"")</f>
        <v>4</v>
      </c>
      <c r="AK37" s="552">
        <f>IFERROR(VLOOKUP($A37&amp;AD$2,纏め表!$D:$Q,14,FALSE),"")</f>
        <v>4</v>
      </c>
      <c r="AL37" s="560" t="str">
        <f>IFERROR(IF(VLOOKUP($A37&amp;AD$2,纏め表!$D:$Q,2,FALSE)=0,"",VLOOKUP($A37&amp;AD$2,纏め表!$D:$Q,2,FALSE)),"")</f>
        <v/>
      </c>
      <c r="AM37" s="710"/>
      <c r="AN37" s="711"/>
      <c r="AO37" s="712"/>
      <c r="AP37" s="713"/>
      <c r="AQ37" s="714"/>
      <c r="AR37" s="604">
        <f>IFERROR(VLOOKUP($A37&amp;AM$2,纏め表!$D:$Q,4,FALSE),"")</f>
        <v>9000705</v>
      </c>
      <c r="AS37" s="552">
        <f>IFERROR(VLOOKUP($A37&amp;AM$2,纏め表!$D:$Q,13,FALSE),"")</f>
        <v>4</v>
      </c>
      <c r="AT37" s="552">
        <f>IFERROR(VLOOKUP($A37&amp;AM$2,纏め表!$D:$Q,14,FALSE),"")</f>
        <v>9</v>
      </c>
      <c r="AU37" s="560" t="str">
        <f>IFERROR(IF(VLOOKUP($A37&amp;AM$2,纏め表!$D:$Q,2,FALSE)=0,"",VLOOKUP($A37&amp;AM$2,纏め表!$D:$Q,2,FALSE)),"")</f>
        <v/>
      </c>
      <c r="AV37" s="710"/>
      <c r="AW37" s="711"/>
      <c r="AX37" s="712"/>
      <c r="AY37" s="713"/>
      <c r="AZ37" s="714"/>
      <c r="BA37" s="604">
        <f>IFERROR(VLOOKUP($A37&amp;AV$2,纏め表!$D:$Q,4,FALSE),"")</f>
        <v>9000612</v>
      </c>
      <c r="BB37" s="552">
        <f>IFERROR(VLOOKUP($A37&amp;AV$2,纏め表!$D:$Q,13,FALSE),"")</f>
        <v>5</v>
      </c>
      <c r="BC37" s="552">
        <f>IFERROR(VLOOKUP($A37&amp;AV$2,纏め表!$D:$Q,14,FALSE),"")</f>
        <v>5</v>
      </c>
      <c r="BD37" s="560" t="str">
        <f>IFERROR(IF(VLOOKUP($A37&amp;AV$2,纏め表!$D:$Q,2,FALSE)=0,"",VLOOKUP($A37&amp;AV$2,纏め表!$D:$Q,2,FALSE)),"")</f>
        <v/>
      </c>
      <c r="BE37" s="710"/>
      <c r="BF37" s="711"/>
      <c r="BG37" s="712"/>
      <c r="BH37" s="713"/>
      <c r="BI37" s="714"/>
      <c r="BJ37" s="604">
        <f>IFERROR(VLOOKUP($A37&amp;BE$2,纏め表!$D:$Q,4,FALSE),"")</f>
        <v>9000911</v>
      </c>
      <c r="BK37" s="552">
        <f>IFERROR(VLOOKUP($A37&amp;BE$2,纏め表!$D:$Q,13,FALSE),"")</f>
        <v>2</v>
      </c>
      <c r="BL37" s="552">
        <f>IFERROR(VLOOKUP($A37&amp;BE$2,纏め表!$D:$Q,14,FALSE),"")</f>
        <v>2</v>
      </c>
      <c r="BM37" s="560" t="str">
        <f>IFERROR(IF(VLOOKUP($A37&amp;BE$2,纏め表!$D:$Q,2,FALSE)=0,"",VLOOKUP($A37&amp;BE$2,纏め表!$D:$Q,2,FALSE)),"")</f>
        <v/>
      </c>
      <c r="BN37" s="710"/>
      <c r="BO37" s="711"/>
      <c r="BP37" s="712"/>
      <c r="BQ37" s="713"/>
      <c r="BR37" s="714"/>
      <c r="BS37" s="604">
        <f>IFERROR(VLOOKUP($A37&amp;BN$2,纏め表!$D:$Q,4,FALSE),"")</f>
        <v>9000819</v>
      </c>
      <c r="BT37" s="552">
        <f>IFERROR(VLOOKUP($A37&amp;BN$2,纏め表!$D:$Q,13,FALSE),"")</f>
        <v>3</v>
      </c>
      <c r="BU37" s="552">
        <f>IFERROR(VLOOKUP($A37&amp;BN$2,纏め表!$D:$Q,14,FALSE),"")</f>
        <v>3.1</v>
      </c>
      <c r="BV37" s="560" t="str">
        <f>IFERROR(IF(VLOOKUP($A37&amp;BN$2,纏め表!$D:$Q,2,FALSE)=0,"",VLOOKUP($A37&amp;BN$2,纏め表!$D:$Q,2,FALSE)),"")</f>
        <v/>
      </c>
      <c r="BW37" s="710"/>
      <c r="BX37" s="711"/>
      <c r="BY37" s="712"/>
      <c r="BZ37" s="713"/>
      <c r="CA37" s="714"/>
      <c r="CB37" s="604">
        <f>IFERROR(VLOOKUP($A37&amp;BW$2,纏め表!$D:$Q,4,FALSE),"")</f>
        <v>9000916</v>
      </c>
      <c r="CC37" s="552">
        <f>IFERROR(VLOOKUP($A37&amp;BW$2,纏め表!$D:$Q,13,FALSE),"")</f>
        <v>2</v>
      </c>
      <c r="CD37" s="552">
        <f>IFERROR(VLOOKUP($A37&amp;BW$2,纏め表!$D:$Q,14,FALSE),"")</f>
        <v>2</v>
      </c>
      <c r="CE37" s="560" t="str">
        <f>IFERROR(IF(VLOOKUP($A37&amp;BW$2,纏め表!$D:$Q,2,FALSE)=0,"",VLOOKUP($A37&amp;BW$2,纏め表!$D:$Q,2,FALSE)),"")</f>
        <v/>
      </c>
      <c r="CF37" s="710"/>
      <c r="CG37" s="711"/>
      <c r="CH37" s="712"/>
      <c r="CI37" s="713"/>
      <c r="CJ37" s="714"/>
      <c r="CK37" s="604">
        <f>IFERROR(VLOOKUP($A37&amp;CF$2,纏め表!$D:$Q,4,FALSE),"")</f>
        <v>9000713</v>
      </c>
      <c r="CL37" s="552">
        <f>IFERROR(VLOOKUP($A37&amp;CF$2,纏め表!$D:$Q,13,FALSE),"")</f>
        <v>4</v>
      </c>
      <c r="CM37" s="552">
        <f>IFERROR(VLOOKUP($A37&amp;CF$2,纏め表!$D:$Q,14,FALSE),"")</f>
        <v>12</v>
      </c>
      <c r="CN37" s="560" t="str">
        <f>IFERROR(IF(VLOOKUP($A37&amp;CF$2,纏め表!$D:$Q,2,FALSE)=0,"",VLOOKUP($A37&amp;CF$2,纏め表!$D:$Q,2,FALSE)),"")</f>
        <v/>
      </c>
      <c r="CO37" s="710"/>
      <c r="CP37" s="711"/>
      <c r="CQ37" s="712"/>
      <c r="CR37" s="713"/>
      <c r="CS37" s="714"/>
      <c r="CT37" s="604" t="str">
        <f>IFERROR(VLOOKUP($A37&amp;CO$2,纏め表!$D:$Q,4,FALSE),"")</f>
        <v/>
      </c>
      <c r="CU37" s="552" t="str">
        <f>IFERROR(VLOOKUP($A37&amp;CO$2,纏め表!$D:$Q,13,FALSE),"")</f>
        <v/>
      </c>
      <c r="CV37" s="552" t="str">
        <f>IFERROR(VLOOKUP($A37&amp;CO$2,纏め表!$D:$Q,14,FALSE),"")</f>
        <v/>
      </c>
      <c r="CW37" s="560" t="str">
        <f>IFERROR(IF(VLOOKUP($A37&amp;CO$2,纏め表!$D:$Q,2,FALSE)=0,"",VLOOKUP($A37&amp;CO$2,纏め表!$D:$Q,2,FALSE)),"")</f>
        <v/>
      </c>
      <c r="CX37" s="710"/>
      <c r="CY37" s="711"/>
      <c r="CZ37" s="712"/>
      <c r="DA37" s="713"/>
      <c r="DB37" s="714"/>
      <c r="DC37" s="604" t="str">
        <f>IFERROR(VLOOKUP($A37&amp;CX$2,纏め表!$D:$Q,4,FALSE),"")</f>
        <v/>
      </c>
      <c r="DD37" s="552" t="str">
        <f>IFERROR(VLOOKUP($A37&amp;CX$2,纏め表!$D:$Q,13,FALSE),"")</f>
        <v/>
      </c>
      <c r="DE37" s="552" t="str">
        <f>IFERROR(VLOOKUP($A37&amp;CX$2,纏め表!$D:$Q,14,FALSE),"")</f>
        <v/>
      </c>
      <c r="DF37" s="560" t="str">
        <f>IFERROR(IF(VLOOKUP($A37&amp;CX$2,纏め表!$D:$Q,2,FALSE)=0,"",VLOOKUP($A37&amp;CX$2,纏め表!$D:$Q,2,FALSE)),"")</f>
        <v/>
      </c>
      <c r="DG37" s="710"/>
      <c r="DH37" s="711"/>
      <c r="DI37" s="712"/>
      <c r="DJ37" s="713"/>
      <c r="DK37" s="714"/>
    </row>
    <row r="38" spans="1:115" s="580" customFormat="1">
      <c r="A38" s="558" t="s">
        <v>2771</v>
      </c>
      <c r="B38" s="710"/>
      <c r="C38" s="711"/>
      <c r="D38" s="712"/>
      <c r="E38" s="711"/>
      <c r="F38" s="714"/>
      <c r="G38" s="604" t="str">
        <f>IFERROR(VLOOKUP($A38&amp;B$2,纏め表!$D:$Q,4,FALSE),"")</f>
        <v/>
      </c>
      <c r="H38" s="552" t="str">
        <f>IFERROR(VLOOKUP($A38&amp;B$2,纏め表!$D:$Q,13,FALSE),"")</f>
        <v/>
      </c>
      <c r="I38" s="552" t="str">
        <f>IFERROR(VLOOKUP($A38&amp;B$2,纏め表!$D:$Q,14,FALSE),"")</f>
        <v/>
      </c>
      <c r="J38" s="666" t="str">
        <f>IFERROR(IF(VLOOKUP($A38&amp;B$2,纏め表!$D:$Q,2,FALSE)=0,"",VLOOKUP($A38&amp;B$2,纏め表!$D:$Q,2,FALSE)),"")</f>
        <v/>
      </c>
      <c r="K38" s="560"/>
      <c r="L38" s="742"/>
      <c r="M38" s="711"/>
      <c r="N38" s="712"/>
      <c r="O38" s="713"/>
      <c r="P38" s="714"/>
      <c r="Q38" s="604" t="str">
        <f>IFERROR(VLOOKUP($A38&amp;L$2,纏め表!$D:$Q,4,FALSE),"")</f>
        <v/>
      </c>
      <c r="R38" s="552" t="str">
        <f>IFERROR(VLOOKUP($A38&amp;L$2,纏め表!$D:$Q,13,FALSE),"")</f>
        <v/>
      </c>
      <c r="S38" s="552" t="str">
        <f>IFERROR(VLOOKUP($A38&amp;L$2,纏め表!$D:$Q,14,FALSE),"")</f>
        <v/>
      </c>
      <c r="T38" s="560" t="str">
        <f>IFERROR(IF(VLOOKUP($A38&amp;L$2,纏め表!$D:$Q,2,FALSE)=0,"",VLOOKUP($A38&amp;L$2,纏め表!$D:$Q,2,FALSE)),"")</f>
        <v/>
      </c>
      <c r="U38" s="710"/>
      <c r="V38" s="711"/>
      <c r="W38" s="712"/>
      <c r="X38" s="713"/>
      <c r="Y38" s="714"/>
      <c r="Z38" s="604">
        <f>IFERROR(VLOOKUP($A38&amp;U$2,纏め表!$D:$Q,4,FALSE),"")</f>
        <v>9000803</v>
      </c>
      <c r="AA38" s="552">
        <f>IFERROR(VLOOKUP($A38&amp;U$2,纏め表!$D:$Q,13,FALSE),"")</f>
        <v>3</v>
      </c>
      <c r="AB38" s="552">
        <f>IFERROR(VLOOKUP($A38&amp;U$2,纏め表!$D:$Q,14,FALSE),"")</f>
        <v>3.1</v>
      </c>
      <c r="AC38" s="560" t="str">
        <f>IFERROR(IF(VLOOKUP($A38&amp;U$2,纏め表!$D:$Q,2,FALSE)=0,"",VLOOKUP($A38&amp;U$2,纏め表!$D:$Q,2,FALSE)),"")</f>
        <v/>
      </c>
      <c r="AD38" s="710"/>
      <c r="AE38" s="711"/>
      <c r="AF38" s="712"/>
      <c r="AG38" s="713"/>
      <c r="AH38" s="714"/>
      <c r="AI38" s="604" t="str">
        <f>IFERROR(VLOOKUP($A38&amp;AD$2,纏め表!$D:$Q,4,FALSE),"")</f>
        <v/>
      </c>
      <c r="AJ38" s="552" t="str">
        <f>IFERROR(VLOOKUP($A38&amp;AD$2,纏め表!$D:$Q,13,FALSE),"")</f>
        <v/>
      </c>
      <c r="AK38" s="552" t="str">
        <f>IFERROR(VLOOKUP($A38&amp;AD$2,纏め表!$D:$Q,14,FALSE),"")</f>
        <v/>
      </c>
      <c r="AL38" s="560" t="str">
        <f>IFERROR(IF(VLOOKUP($A38&amp;AD$2,纏め表!$D:$Q,2,FALSE)=0,"",VLOOKUP($A38&amp;AD$2,纏め表!$D:$Q,2,FALSE)),"")</f>
        <v/>
      </c>
      <c r="AM38" s="710"/>
      <c r="AN38" s="711"/>
      <c r="AO38" s="712"/>
      <c r="AP38" s="713"/>
      <c r="AQ38" s="714"/>
      <c r="AR38" s="604">
        <f>IFERROR(VLOOKUP($A38&amp;AM$2,纏め表!$D:$Q,4,FALSE),"")</f>
        <v>9000610</v>
      </c>
      <c r="AS38" s="552">
        <f>IFERROR(VLOOKUP($A38&amp;AM$2,纏め表!$D:$Q,13,FALSE),"")</f>
        <v>5</v>
      </c>
      <c r="AT38" s="552">
        <f>IFERROR(VLOOKUP($A38&amp;AM$2,纏め表!$D:$Q,14,FALSE),"")</f>
        <v>5</v>
      </c>
      <c r="AU38" s="560" t="str">
        <f>IFERROR(IF(VLOOKUP($A38&amp;AM$2,纏め表!$D:$Q,2,FALSE)=0,"",VLOOKUP($A38&amp;AM$2,纏め表!$D:$Q,2,FALSE)),"")</f>
        <v/>
      </c>
      <c r="AV38" s="710"/>
      <c r="AW38" s="711"/>
      <c r="AX38" s="712"/>
      <c r="AY38" s="713"/>
      <c r="AZ38" s="714"/>
      <c r="BA38" s="604">
        <f>IFERROR(VLOOKUP($A38&amp;AV$2,纏め表!$D:$Q,4,FALSE),"")</f>
        <v>9000615</v>
      </c>
      <c r="BB38" s="552">
        <f>IFERROR(VLOOKUP($A38&amp;AV$2,纏め表!$D:$Q,13,FALSE),"")</f>
        <v>5</v>
      </c>
      <c r="BC38" s="552">
        <f>IFERROR(VLOOKUP($A38&amp;AV$2,纏め表!$D:$Q,14,FALSE),"")</f>
        <v>5</v>
      </c>
      <c r="BD38" s="560" t="str">
        <f>IFERROR(IF(VLOOKUP($A38&amp;AV$2,纏め表!$D:$Q,2,FALSE)=0,"",VLOOKUP($A38&amp;AV$2,纏め表!$D:$Q,2,FALSE)),"")</f>
        <v/>
      </c>
      <c r="BE38" s="710"/>
      <c r="BF38" s="711"/>
      <c r="BG38" s="712"/>
      <c r="BH38" s="713"/>
      <c r="BI38" s="714"/>
      <c r="BJ38" s="604" t="str">
        <f>IFERROR(VLOOKUP($A38&amp;BE$2,纏め表!$D:$Q,4,FALSE),"")</f>
        <v/>
      </c>
      <c r="BK38" s="552" t="str">
        <f>IFERROR(VLOOKUP($A38&amp;BE$2,纏め表!$D:$Q,13,FALSE),"")</f>
        <v/>
      </c>
      <c r="BL38" s="552" t="str">
        <f>IFERROR(VLOOKUP($A38&amp;BE$2,纏め表!$D:$Q,14,FALSE),"")</f>
        <v/>
      </c>
      <c r="BM38" s="560" t="str">
        <f>IFERROR(IF(VLOOKUP($A38&amp;BE$2,纏め表!$D:$Q,2,FALSE)=0,"",VLOOKUP($A38&amp;BE$2,纏め表!$D:$Q,2,FALSE)),"")</f>
        <v/>
      </c>
      <c r="BN38" s="710"/>
      <c r="BO38" s="711"/>
      <c r="BP38" s="712"/>
      <c r="BQ38" s="713"/>
      <c r="BR38" s="714"/>
      <c r="BS38" s="604">
        <f>IFERROR(VLOOKUP($A38&amp;BN$2,纏め表!$D:$Q,4,FALSE),"")</f>
        <v>9000820</v>
      </c>
      <c r="BT38" s="552">
        <f>IFERROR(VLOOKUP($A38&amp;BN$2,纏め表!$D:$Q,13,FALSE),"")</f>
        <v>3</v>
      </c>
      <c r="BU38" s="552">
        <f>IFERROR(VLOOKUP($A38&amp;BN$2,纏め表!$D:$Q,14,FALSE),"")</f>
        <v>3.1</v>
      </c>
      <c r="BV38" s="560" t="str">
        <f>IFERROR(IF(VLOOKUP($A38&amp;BN$2,纏め表!$D:$Q,2,FALSE)=0,"",VLOOKUP($A38&amp;BN$2,纏め表!$D:$Q,2,FALSE)),"")</f>
        <v/>
      </c>
      <c r="BW38" s="710"/>
      <c r="BX38" s="711"/>
      <c r="BY38" s="712"/>
      <c r="BZ38" s="713"/>
      <c r="CA38" s="714"/>
      <c r="CB38" s="604" t="str">
        <f>IFERROR(VLOOKUP($A38&amp;BW$2,纏め表!$D:$Q,4,FALSE),"")</f>
        <v/>
      </c>
      <c r="CC38" s="552" t="str">
        <f>IFERROR(VLOOKUP($A38&amp;BW$2,纏め表!$D:$Q,13,FALSE),"")</f>
        <v/>
      </c>
      <c r="CD38" s="552" t="str">
        <f>IFERROR(VLOOKUP($A38&amp;BW$2,纏め表!$D:$Q,14,FALSE),"")</f>
        <v/>
      </c>
      <c r="CE38" s="560" t="str">
        <f>IFERROR(IF(VLOOKUP($A38&amp;BW$2,纏め表!$D:$Q,2,FALSE)=0,"",VLOOKUP($A38&amp;BW$2,纏め表!$D:$Q,2,FALSE)),"")</f>
        <v/>
      </c>
      <c r="CF38" s="710"/>
      <c r="CG38" s="711"/>
      <c r="CH38" s="712"/>
      <c r="CI38" s="713"/>
      <c r="CJ38" s="714"/>
      <c r="CK38" s="604">
        <f>IFERROR(VLOOKUP($A38&amp;CF$2,纏め表!$D:$Q,4,FALSE),"")</f>
        <v>9000057</v>
      </c>
      <c r="CL38" s="552">
        <f>IFERROR(VLOOKUP($A38&amp;CF$2,纏め表!$D:$Q,13,FALSE),"")</f>
        <v>5</v>
      </c>
      <c r="CM38" s="552">
        <f>IFERROR(VLOOKUP($A38&amp;CF$2,纏め表!$D:$Q,14,FALSE),"")</f>
        <v>11</v>
      </c>
      <c r="CN38" s="560" t="str">
        <f>IFERROR(IF(VLOOKUP($A38&amp;CF$2,纏め表!$D:$Q,2,FALSE)=0,"",VLOOKUP($A38&amp;CF$2,纏め表!$D:$Q,2,FALSE)),"")</f>
        <v/>
      </c>
      <c r="CO38" s="710"/>
      <c r="CP38" s="711"/>
      <c r="CQ38" s="712"/>
      <c r="CR38" s="713"/>
      <c r="CS38" s="714"/>
      <c r="CT38" s="604" t="str">
        <f>IFERROR(VLOOKUP($A38&amp;CO$2,纏め表!$D:$Q,4,FALSE),"")</f>
        <v/>
      </c>
      <c r="CU38" s="552" t="str">
        <f>IFERROR(VLOOKUP($A38&amp;CO$2,纏め表!$D:$Q,13,FALSE),"")</f>
        <v/>
      </c>
      <c r="CV38" s="552" t="str">
        <f>IFERROR(VLOOKUP($A38&amp;CO$2,纏め表!$D:$Q,14,FALSE),"")</f>
        <v/>
      </c>
      <c r="CW38" s="560" t="str">
        <f>IFERROR(IF(VLOOKUP($A38&amp;CO$2,纏め表!$D:$Q,2,FALSE)=0,"",VLOOKUP($A38&amp;CO$2,纏め表!$D:$Q,2,FALSE)),"")</f>
        <v/>
      </c>
      <c r="CX38" s="710"/>
      <c r="CY38" s="711"/>
      <c r="CZ38" s="712"/>
      <c r="DA38" s="713"/>
      <c r="DB38" s="714"/>
      <c r="DC38" s="604" t="str">
        <f>IFERROR(VLOOKUP($A38&amp;CX$2,纏め表!$D:$Q,4,FALSE),"")</f>
        <v/>
      </c>
      <c r="DD38" s="552" t="str">
        <f>IFERROR(VLOOKUP($A38&amp;CX$2,纏め表!$D:$Q,13,FALSE),"")</f>
        <v/>
      </c>
      <c r="DE38" s="552" t="str">
        <f>IFERROR(VLOOKUP($A38&amp;CX$2,纏め表!$D:$Q,14,FALSE),"")</f>
        <v/>
      </c>
      <c r="DF38" s="560" t="str">
        <f>IFERROR(IF(VLOOKUP($A38&amp;CX$2,纏め表!$D:$Q,2,FALSE)=0,"",VLOOKUP($A38&amp;CX$2,纏め表!$D:$Q,2,FALSE)),"")</f>
        <v/>
      </c>
      <c r="DG38" s="710"/>
      <c r="DH38" s="711"/>
      <c r="DI38" s="712"/>
      <c r="DJ38" s="713"/>
      <c r="DK38" s="714"/>
    </row>
    <row r="39" spans="1:115" s="580" customFormat="1">
      <c r="A39" s="558" t="s">
        <v>2785</v>
      </c>
      <c r="B39" s="710"/>
      <c r="C39" s="711"/>
      <c r="D39" s="712"/>
      <c r="E39" s="711"/>
      <c r="F39" s="714"/>
      <c r="G39" s="604" t="str">
        <f>IFERROR(VLOOKUP($A39&amp;B$2,纏め表!$D:$Q,4,FALSE),"")</f>
        <v/>
      </c>
      <c r="H39" s="552" t="str">
        <f>IFERROR(VLOOKUP($A39&amp;B$2,纏め表!$D:$Q,13,FALSE),"")</f>
        <v/>
      </c>
      <c r="I39" s="552" t="str">
        <f>IFERROR(VLOOKUP($A39&amp;B$2,纏め表!$D:$Q,14,FALSE),"")</f>
        <v/>
      </c>
      <c r="J39" s="666" t="str">
        <f>IFERROR(IF(VLOOKUP($A39&amp;B$2,纏め表!$D:$Q,2,FALSE)=0,"",VLOOKUP($A39&amp;B$2,纏め表!$D:$Q,2,FALSE)),"")</f>
        <v/>
      </c>
      <c r="K39" s="560"/>
      <c r="L39" s="742"/>
      <c r="M39" s="711"/>
      <c r="N39" s="712"/>
      <c r="O39" s="713"/>
      <c r="P39" s="714"/>
      <c r="Q39" s="604" t="str">
        <f>IFERROR(VLOOKUP($A39&amp;L$2,纏め表!$D:$Q,4,FALSE),"")</f>
        <v/>
      </c>
      <c r="R39" s="552" t="str">
        <f>IFERROR(VLOOKUP($A39&amp;L$2,纏め表!$D:$Q,13,FALSE),"")</f>
        <v/>
      </c>
      <c r="S39" s="552" t="str">
        <f>IFERROR(VLOOKUP($A39&amp;L$2,纏め表!$D:$Q,14,FALSE),"")</f>
        <v/>
      </c>
      <c r="T39" s="560" t="str">
        <f>IFERROR(IF(VLOOKUP($A39&amp;L$2,纏め表!$D:$Q,2,FALSE)=0,"",VLOOKUP($A39&amp;L$2,纏め表!$D:$Q,2,FALSE)),"")</f>
        <v/>
      </c>
      <c r="U39" s="710"/>
      <c r="V39" s="711"/>
      <c r="W39" s="712"/>
      <c r="X39" s="713"/>
      <c r="Y39" s="714"/>
      <c r="Z39" s="604" t="str">
        <f>IFERROR(VLOOKUP($A39&amp;U$2,纏め表!$D:$Q,4,FALSE),"")</f>
        <v/>
      </c>
      <c r="AA39" s="552" t="str">
        <f>IFERROR(VLOOKUP($A39&amp;U$2,纏め表!$D:$Q,13,FALSE),"")</f>
        <v/>
      </c>
      <c r="AB39" s="552" t="str">
        <f>IFERROR(VLOOKUP($A39&amp;U$2,纏め表!$D:$Q,14,FALSE),"")</f>
        <v/>
      </c>
      <c r="AC39" s="560" t="str">
        <f>IFERROR(IF(VLOOKUP($A39&amp;U$2,纏め表!$D:$Q,2,FALSE)=0,"",VLOOKUP($A39&amp;U$2,纏め表!$D:$Q,2,FALSE)),"")</f>
        <v/>
      </c>
      <c r="AD39" s="710"/>
      <c r="AE39" s="711"/>
      <c r="AF39" s="712"/>
      <c r="AG39" s="713"/>
      <c r="AH39" s="714"/>
      <c r="AI39" s="604" t="str">
        <f>IFERROR(VLOOKUP($A39&amp;AD$2,纏め表!$D:$Q,4,FALSE),"")</f>
        <v/>
      </c>
      <c r="AJ39" s="552" t="str">
        <f>IFERROR(VLOOKUP($A39&amp;AD$2,纏め表!$D:$Q,13,FALSE),"")</f>
        <v/>
      </c>
      <c r="AK39" s="552" t="str">
        <f>IFERROR(VLOOKUP($A39&amp;AD$2,纏め表!$D:$Q,14,FALSE),"")</f>
        <v/>
      </c>
      <c r="AL39" s="560" t="str">
        <f>IFERROR(IF(VLOOKUP($A39&amp;AD$2,纏め表!$D:$Q,2,FALSE)=0,"",VLOOKUP($A39&amp;AD$2,纏め表!$D:$Q,2,FALSE)),"")</f>
        <v/>
      </c>
      <c r="AM39" s="710"/>
      <c r="AN39" s="711"/>
      <c r="AO39" s="712"/>
      <c r="AP39" s="713"/>
      <c r="AQ39" s="714"/>
      <c r="AR39" s="604" t="str">
        <f>IFERROR(VLOOKUP($A39&amp;AM$2,纏め表!$D:$Q,4,FALSE),"")</f>
        <v/>
      </c>
      <c r="AS39" s="552" t="str">
        <f>IFERROR(VLOOKUP($A39&amp;AM$2,纏め表!$D:$Q,13,FALSE),"")</f>
        <v/>
      </c>
      <c r="AT39" s="552" t="str">
        <f>IFERROR(VLOOKUP($A39&amp;AM$2,纏め表!$D:$Q,14,FALSE),"")</f>
        <v/>
      </c>
      <c r="AU39" s="560" t="str">
        <f>IFERROR(IF(VLOOKUP($A39&amp;AM$2,纏め表!$D:$Q,2,FALSE)=0,"",VLOOKUP($A39&amp;AM$2,纏め表!$D:$Q,2,FALSE)),"")</f>
        <v/>
      </c>
      <c r="AV39" s="710"/>
      <c r="AW39" s="711"/>
      <c r="AX39" s="712"/>
      <c r="AY39" s="713"/>
      <c r="AZ39" s="714"/>
      <c r="BA39" s="604">
        <f>IFERROR(VLOOKUP($A39&amp;AV$2,纏め表!$D:$Q,4,FALSE),"")</f>
        <v>9000744</v>
      </c>
      <c r="BB39" s="552">
        <f>IFERROR(VLOOKUP($A39&amp;AV$2,纏め表!$D:$Q,13,FALSE),"")</f>
        <v>3.1</v>
      </c>
      <c r="BC39" s="552">
        <f>IFERROR(VLOOKUP($A39&amp;AV$2,纏め表!$D:$Q,14,FALSE),"")</f>
        <v>4</v>
      </c>
      <c r="BD39" s="560" t="str">
        <f>IFERROR(IF(VLOOKUP($A39&amp;AV$2,纏め表!$D:$Q,2,FALSE)=0,"",VLOOKUP($A39&amp;AV$2,纏め表!$D:$Q,2,FALSE)),"")</f>
        <v/>
      </c>
      <c r="BE39" s="710"/>
      <c r="BF39" s="711"/>
      <c r="BG39" s="712"/>
      <c r="BH39" s="713"/>
      <c r="BI39" s="714"/>
      <c r="BJ39" s="604" t="str">
        <f>IFERROR(VLOOKUP($A39&amp;BE$2,纏め表!$D:$Q,4,FALSE),"")</f>
        <v/>
      </c>
      <c r="BK39" s="552" t="str">
        <f>IFERROR(VLOOKUP($A39&amp;BE$2,纏め表!$D:$Q,13,FALSE),"")</f>
        <v/>
      </c>
      <c r="BL39" s="552" t="str">
        <f>IFERROR(VLOOKUP($A39&amp;BE$2,纏め表!$D:$Q,14,FALSE),"")</f>
        <v/>
      </c>
      <c r="BM39" s="560" t="str">
        <f>IFERROR(IF(VLOOKUP($A39&amp;BE$2,纏め表!$D:$Q,2,FALSE)=0,"",VLOOKUP($A39&amp;BE$2,纏め表!$D:$Q,2,FALSE)),"")</f>
        <v/>
      </c>
      <c r="BN39" s="710"/>
      <c r="BO39" s="711"/>
      <c r="BP39" s="712"/>
      <c r="BQ39" s="713"/>
      <c r="BR39" s="714"/>
      <c r="BS39" s="604" t="str">
        <f>IFERROR(VLOOKUP($A39&amp;BN$2,纏め表!$D:$Q,4,FALSE),"")</f>
        <v/>
      </c>
      <c r="BT39" s="552" t="str">
        <f>IFERROR(VLOOKUP($A39&amp;BN$2,纏め表!$D:$Q,13,FALSE),"")</f>
        <v/>
      </c>
      <c r="BU39" s="552" t="str">
        <f>IFERROR(VLOOKUP($A39&amp;BN$2,纏め表!$D:$Q,14,FALSE),"")</f>
        <v/>
      </c>
      <c r="BV39" s="560" t="str">
        <f>IFERROR(IF(VLOOKUP($A39&amp;BN$2,纏め表!$D:$Q,2,FALSE)=0,"",VLOOKUP($A39&amp;BN$2,纏め表!$D:$Q,2,FALSE)),"")</f>
        <v/>
      </c>
      <c r="BW39" s="710"/>
      <c r="BX39" s="711"/>
      <c r="BY39" s="712"/>
      <c r="BZ39" s="713"/>
      <c r="CA39" s="714"/>
      <c r="CB39" s="604" t="str">
        <f>IFERROR(VLOOKUP($A39&amp;BW$2,纏め表!$D:$Q,4,FALSE),"")</f>
        <v/>
      </c>
      <c r="CC39" s="552" t="str">
        <f>IFERROR(VLOOKUP($A39&amp;BW$2,纏め表!$D:$Q,13,FALSE),"")</f>
        <v/>
      </c>
      <c r="CD39" s="552" t="str">
        <f>IFERROR(VLOOKUP($A39&amp;BW$2,纏め表!$D:$Q,14,FALSE),"")</f>
        <v/>
      </c>
      <c r="CE39" s="560" t="str">
        <f>IFERROR(IF(VLOOKUP($A39&amp;BW$2,纏め表!$D:$Q,2,FALSE)=0,"",VLOOKUP($A39&amp;BW$2,纏め表!$D:$Q,2,FALSE)),"")</f>
        <v/>
      </c>
      <c r="CF39" s="710"/>
      <c r="CG39" s="711"/>
      <c r="CH39" s="712"/>
      <c r="CI39" s="713"/>
      <c r="CJ39" s="714"/>
      <c r="CK39" s="604">
        <f>IFERROR(VLOOKUP($A39&amp;CF$2,纏め表!$D:$Q,4,FALSE),"")</f>
        <v>9000629</v>
      </c>
      <c r="CL39" s="552">
        <f>IFERROR(VLOOKUP($A39&amp;CF$2,纏め表!$D:$Q,13,FALSE),"")</f>
        <v>5</v>
      </c>
      <c r="CM39" s="552">
        <f>IFERROR(VLOOKUP($A39&amp;CF$2,纏め表!$D:$Q,14,FALSE),"")</f>
        <v>5</v>
      </c>
      <c r="CN39" s="560" t="str">
        <f>IFERROR(IF(VLOOKUP($A39&amp;CF$2,纏め表!$D:$Q,2,FALSE)=0,"",VLOOKUP($A39&amp;CF$2,纏め表!$D:$Q,2,FALSE)),"")</f>
        <v/>
      </c>
      <c r="CO39" s="710"/>
      <c r="CP39" s="711"/>
      <c r="CQ39" s="712"/>
      <c r="CR39" s="713"/>
      <c r="CS39" s="714"/>
      <c r="CT39" s="604" t="str">
        <f>IFERROR(VLOOKUP($A39&amp;CO$2,纏め表!$D:$Q,4,FALSE),"")</f>
        <v/>
      </c>
      <c r="CU39" s="552" t="str">
        <f>IFERROR(VLOOKUP($A39&amp;CO$2,纏め表!$D:$Q,13,FALSE),"")</f>
        <v/>
      </c>
      <c r="CV39" s="552" t="str">
        <f>IFERROR(VLOOKUP($A39&amp;CO$2,纏め表!$D:$Q,14,FALSE),"")</f>
        <v/>
      </c>
      <c r="CW39" s="560" t="str">
        <f>IFERROR(IF(VLOOKUP($A39&amp;CO$2,纏め表!$D:$Q,2,FALSE)=0,"",VLOOKUP($A39&amp;CO$2,纏め表!$D:$Q,2,FALSE)),"")</f>
        <v/>
      </c>
      <c r="CX39" s="710"/>
      <c r="CY39" s="711"/>
      <c r="CZ39" s="712"/>
      <c r="DA39" s="713"/>
      <c r="DB39" s="714"/>
      <c r="DC39" s="604" t="str">
        <f>IFERROR(VLOOKUP($A39&amp;CX$2,纏め表!$D:$Q,4,FALSE),"")</f>
        <v/>
      </c>
      <c r="DD39" s="552" t="str">
        <f>IFERROR(VLOOKUP($A39&amp;CX$2,纏め表!$D:$Q,13,FALSE),"")</f>
        <v/>
      </c>
      <c r="DE39" s="552" t="str">
        <f>IFERROR(VLOOKUP($A39&amp;CX$2,纏め表!$D:$Q,14,FALSE),"")</f>
        <v/>
      </c>
      <c r="DF39" s="560" t="str">
        <f>IFERROR(IF(VLOOKUP($A39&amp;CX$2,纏め表!$D:$Q,2,FALSE)=0,"",VLOOKUP($A39&amp;CX$2,纏め表!$D:$Q,2,FALSE)),"")</f>
        <v/>
      </c>
      <c r="DG39" s="710"/>
      <c r="DH39" s="711"/>
      <c r="DI39" s="712"/>
      <c r="DJ39" s="713"/>
      <c r="DK39" s="714"/>
    </row>
    <row r="40" spans="1:115" s="580" customFormat="1">
      <c r="A40" s="616" t="s">
        <v>2786</v>
      </c>
      <c r="B40" s="705"/>
      <c r="C40" s="706"/>
      <c r="D40" s="707"/>
      <c r="E40" s="706"/>
      <c r="F40" s="709"/>
      <c r="G40" s="606" t="str">
        <f>IFERROR(VLOOKUP($A40&amp;B$2,纏め表!$D:$Q,4,FALSE),"")</f>
        <v/>
      </c>
      <c r="H40" s="555" t="str">
        <f>IFERROR(VLOOKUP($A40&amp;B$2,纏め表!$D:$Q,13,FALSE),"")</f>
        <v/>
      </c>
      <c r="I40" s="555" t="str">
        <f>IFERROR(VLOOKUP($A40&amp;B$2,纏め表!$D:$Q,14,FALSE),"")</f>
        <v/>
      </c>
      <c r="J40" s="664" t="str">
        <f>IFERROR(IF(VLOOKUP($A40&amp;B$2,纏め表!$D:$Q,2,FALSE)=0,"",VLOOKUP($A40&amp;B$2,纏め表!$D:$Q,2,FALSE)),"")</f>
        <v/>
      </c>
      <c r="K40" s="548"/>
      <c r="L40" s="743"/>
      <c r="M40" s="706"/>
      <c r="N40" s="707"/>
      <c r="O40" s="708"/>
      <c r="P40" s="709"/>
      <c r="Q40" s="606" t="str">
        <f>IFERROR(VLOOKUP($A40&amp;L$2,纏め表!$D:$Q,4,FALSE),"")</f>
        <v/>
      </c>
      <c r="R40" s="555" t="str">
        <f>IFERROR(VLOOKUP($A40&amp;L$2,纏め表!$D:$Q,13,FALSE),"")</f>
        <v/>
      </c>
      <c r="S40" s="555" t="str">
        <f>IFERROR(VLOOKUP($A40&amp;L$2,纏め表!$D:$Q,14,FALSE),"")</f>
        <v/>
      </c>
      <c r="T40" s="548" t="str">
        <f>IFERROR(IF(VLOOKUP($A40&amp;L$2,纏め表!$D:$Q,2,FALSE)=0,"",VLOOKUP($A40&amp;L$2,纏め表!$D:$Q,2,FALSE)),"")</f>
        <v/>
      </c>
      <c r="U40" s="705"/>
      <c r="V40" s="706"/>
      <c r="W40" s="707"/>
      <c r="X40" s="708"/>
      <c r="Y40" s="709"/>
      <c r="Z40" s="606" t="str">
        <f>IFERROR(VLOOKUP($A40&amp;U$2,纏め表!$D:$Q,4,FALSE),"")</f>
        <v/>
      </c>
      <c r="AA40" s="555" t="str">
        <f>IFERROR(VLOOKUP($A40&amp;U$2,纏め表!$D:$Q,13,FALSE),"")</f>
        <v/>
      </c>
      <c r="AB40" s="555" t="str">
        <f>IFERROR(VLOOKUP($A40&amp;U$2,纏め表!$D:$Q,14,FALSE),"")</f>
        <v/>
      </c>
      <c r="AC40" s="548" t="str">
        <f>IFERROR(IF(VLOOKUP($A40&amp;U$2,纏め表!$D:$Q,2,FALSE)=0,"",VLOOKUP($A40&amp;U$2,纏め表!$D:$Q,2,FALSE)),"")</f>
        <v/>
      </c>
      <c r="AD40" s="705"/>
      <c r="AE40" s="706"/>
      <c r="AF40" s="707"/>
      <c r="AG40" s="708"/>
      <c r="AH40" s="709"/>
      <c r="AI40" s="606" t="str">
        <f>IFERROR(VLOOKUP($A40&amp;AD$2,纏め表!$D:$Q,4,FALSE),"")</f>
        <v/>
      </c>
      <c r="AJ40" s="555" t="str">
        <f>IFERROR(VLOOKUP($A40&amp;AD$2,纏め表!$D:$Q,13,FALSE),"")</f>
        <v/>
      </c>
      <c r="AK40" s="555" t="str">
        <f>IFERROR(VLOOKUP($A40&amp;AD$2,纏め表!$D:$Q,14,FALSE),"")</f>
        <v/>
      </c>
      <c r="AL40" s="548" t="str">
        <f>IFERROR(IF(VLOOKUP($A40&amp;AD$2,纏め表!$D:$Q,2,FALSE)=0,"",VLOOKUP($A40&amp;AD$2,纏め表!$D:$Q,2,FALSE)),"")</f>
        <v/>
      </c>
      <c r="AM40" s="705"/>
      <c r="AN40" s="706"/>
      <c r="AO40" s="707"/>
      <c r="AP40" s="708"/>
      <c r="AQ40" s="709"/>
      <c r="AR40" s="604" t="str">
        <f>IFERROR(VLOOKUP($A40&amp;AM$2,纏め表!$D:$Q,4,FALSE),"")</f>
        <v/>
      </c>
      <c r="AS40" s="552" t="str">
        <f>IFERROR(VLOOKUP($A40&amp;AM$2,纏め表!$D:$Q,13,FALSE),"")</f>
        <v/>
      </c>
      <c r="AT40" s="552" t="str">
        <f>IFERROR(VLOOKUP($A40&amp;AM$2,纏め表!$D:$Q,14,FALSE),"")</f>
        <v/>
      </c>
      <c r="AU40" s="560" t="str">
        <f>IFERROR(IF(VLOOKUP($A40&amp;AM$2,纏め表!$D:$Q,2,FALSE)=0,"",VLOOKUP($A40&amp;AM$2,纏め表!$D:$Q,2,FALSE)),"")</f>
        <v/>
      </c>
      <c r="AV40" s="705"/>
      <c r="AW40" s="706"/>
      <c r="AX40" s="707"/>
      <c r="AY40" s="708"/>
      <c r="AZ40" s="709"/>
      <c r="BA40" s="604">
        <f>IFERROR(VLOOKUP($A40&amp;AV$2,纏め表!$D:$Q,4,FALSE),"")</f>
        <v>9000811</v>
      </c>
      <c r="BB40" s="552">
        <f>IFERROR(VLOOKUP($A40&amp;AV$2,纏め表!$D:$Q,13,FALSE),"")</f>
        <v>3</v>
      </c>
      <c r="BC40" s="552">
        <f>IFERROR(VLOOKUP($A40&amp;AV$2,纏め表!$D:$Q,14,FALSE),"")</f>
        <v>3.1</v>
      </c>
      <c r="BD40" s="560" t="str">
        <f>IFERROR(IF(VLOOKUP($A40&amp;AV$2,纏め表!$D:$Q,2,FALSE)=0,"",VLOOKUP($A40&amp;AV$2,纏め表!$D:$Q,2,FALSE)),"")</f>
        <v/>
      </c>
      <c r="BE40" s="705"/>
      <c r="BF40" s="706"/>
      <c r="BG40" s="707"/>
      <c r="BH40" s="708"/>
      <c r="BI40" s="709"/>
      <c r="BJ40" s="604" t="str">
        <f>IFERROR(VLOOKUP($A40&amp;BE$2,纏め表!$D:$Q,4,FALSE),"")</f>
        <v/>
      </c>
      <c r="BK40" s="552" t="str">
        <f>IFERROR(VLOOKUP($A40&amp;BE$2,纏め表!$D:$Q,13,FALSE),"")</f>
        <v/>
      </c>
      <c r="BL40" s="552" t="str">
        <f>IFERROR(VLOOKUP($A40&amp;BE$2,纏め表!$D:$Q,14,FALSE),"")</f>
        <v/>
      </c>
      <c r="BM40" s="560" t="str">
        <f>IFERROR(IF(VLOOKUP($A40&amp;BE$2,纏め表!$D:$Q,2,FALSE)=0,"",VLOOKUP($A40&amp;BE$2,纏め表!$D:$Q,2,FALSE)),"")</f>
        <v/>
      </c>
      <c r="BN40" s="705"/>
      <c r="BO40" s="706"/>
      <c r="BP40" s="707"/>
      <c r="BQ40" s="708"/>
      <c r="BR40" s="709"/>
      <c r="BS40" s="604" t="str">
        <f>IFERROR(VLOOKUP($A40&amp;BN$2,纏め表!$D:$Q,4,FALSE),"")</f>
        <v/>
      </c>
      <c r="BT40" s="552" t="str">
        <f>IFERROR(VLOOKUP($A40&amp;BN$2,纏め表!$D:$Q,13,FALSE),"")</f>
        <v/>
      </c>
      <c r="BU40" s="552" t="str">
        <f>IFERROR(VLOOKUP($A40&amp;BN$2,纏め表!$D:$Q,14,FALSE),"")</f>
        <v/>
      </c>
      <c r="BV40" s="560" t="str">
        <f>IFERROR(IF(VLOOKUP($A40&amp;BN$2,纏め表!$D:$Q,2,FALSE)=0,"",VLOOKUP($A40&amp;BN$2,纏め表!$D:$Q,2,FALSE)),"")</f>
        <v/>
      </c>
      <c r="BW40" s="705"/>
      <c r="BX40" s="706"/>
      <c r="BY40" s="707"/>
      <c r="BZ40" s="708"/>
      <c r="CA40" s="709"/>
      <c r="CB40" s="604" t="str">
        <f>IFERROR(VLOOKUP($A40&amp;BW$2,纏め表!$D:$Q,4,FALSE),"")</f>
        <v/>
      </c>
      <c r="CC40" s="552" t="str">
        <f>IFERROR(VLOOKUP($A40&amp;BW$2,纏め表!$D:$Q,13,FALSE),"")</f>
        <v/>
      </c>
      <c r="CD40" s="552" t="str">
        <f>IFERROR(VLOOKUP($A40&amp;BW$2,纏め表!$D:$Q,14,FALSE),"")</f>
        <v/>
      </c>
      <c r="CE40" s="560" t="str">
        <f>IFERROR(IF(VLOOKUP($A40&amp;BW$2,纏め表!$D:$Q,2,FALSE)=0,"",VLOOKUP($A40&amp;BW$2,纏め表!$D:$Q,2,FALSE)),"")</f>
        <v/>
      </c>
      <c r="CF40" s="705"/>
      <c r="CG40" s="706"/>
      <c r="CH40" s="707"/>
      <c r="CI40" s="708"/>
      <c r="CJ40" s="709"/>
      <c r="CK40" s="604">
        <f>IFERROR(VLOOKUP($A40&amp;CF$2,纏め表!$D:$Q,4,FALSE),"")</f>
        <v>9000793</v>
      </c>
      <c r="CL40" s="552">
        <f>IFERROR(VLOOKUP($A40&amp;CF$2,纏め表!$D:$Q,13,FALSE),"")</f>
        <v>3</v>
      </c>
      <c r="CM40" s="552">
        <f>IFERROR(VLOOKUP($A40&amp;CF$2,纏め表!$D:$Q,14,FALSE),"")</f>
        <v>3</v>
      </c>
      <c r="CN40" s="560" t="str">
        <f>IFERROR(IF(VLOOKUP($A40&amp;CF$2,纏め表!$D:$Q,2,FALSE)=0,"",VLOOKUP($A40&amp;CF$2,纏め表!$D:$Q,2,FALSE)),"")</f>
        <v/>
      </c>
      <c r="CO40" s="705"/>
      <c r="CP40" s="706"/>
      <c r="CQ40" s="707"/>
      <c r="CR40" s="708"/>
      <c r="CS40" s="709"/>
      <c r="CT40" s="604" t="str">
        <f>IFERROR(VLOOKUP($A40&amp;CO$2,纏め表!$D:$Q,4,FALSE),"")</f>
        <v/>
      </c>
      <c r="CU40" s="552" t="str">
        <f>IFERROR(VLOOKUP($A40&amp;CO$2,纏め表!$D:$Q,13,FALSE),"")</f>
        <v/>
      </c>
      <c r="CV40" s="552" t="str">
        <f>IFERROR(VLOOKUP($A40&amp;CO$2,纏め表!$D:$Q,14,FALSE),"")</f>
        <v/>
      </c>
      <c r="CW40" s="560" t="str">
        <f>IFERROR(IF(VLOOKUP($A40&amp;CO$2,纏め表!$D:$Q,2,FALSE)=0,"",VLOOKUP($A40&amp;CO$2,纏め表!$D:$Q,2,FALSE)),"")</f>
        <v/>
      </c>
      <c r="CX40" s="705"/>
      <c r="CY40" s="706"/>
      <c r="CZ40" s="707"/>
      <c r="DA40" s="708"/>
      <c r="DB40" s="709"/>
      <c r="DC40" s="604" t="str">
        <f>IFERROR(VLOOKUP($A40&amp;CX$2,纏め表!$D:$Q,4,FALSE),"")</f>
        <v/>
      </c>
      <c r="DD40" s="552" t="str">
        <f>IFERROR(VLOOKUP($A40&amp;CX$2,纏め表!$D:$Q,13,FALSE),"")</f>
        <v/>
      </c>
      <c r="DE40" s="552" t="str">
        <f>IFERROR(VLOOKUP($A40&amp;CX$2,纏め表!$D:$Q,14,FALSE),"")</f>
        <v/>
      </c>
      <c r="DF40" s="560" t="str">
        <f>IFERROR(IF(VLOOKUP($A40&amp;CX$2,纏め表!$D:$Q,2,FALSE)=0,"",VLOOKUP($A40&amp;CX$2,纏め表!$D:$Q,2,FALSE)),"")</f>
        <v/>
      </c>
      <c r="DG40" s="705"/>
      <c r="DH40" s="706"/>
      <c r="DI40" s="707"/>
      <c r="DJ40" s="708"/>
      <c r="DK40" s="709"/>
    </row>
    <row r="41" spans="1:115" s="580" customFormat="1">
      <c r="A41" s="558" t="s">
        <v>2774</v>
      </c>
      <c r="B41" s="693">
        <f>員数サマリ!I15</f>
        <v>15</v>
      </c>
      <c r="C41" s="695">
        <f>員数サマリ!J15</f>
        <v>18</v>
      </c>
      <c r="D41" s="697">
        <f>IF(B41&gt;=C41,ROUND(B41/6,1),ROUND(C41/6,1))</f>
        <v>3</v>
      </c>
      <c r="E41" s="695">
        <f>5-COUNTIF(H41:H45,"")-COUNTIF(J41:J45,"休")</f>
        <v>3</v>
      </c>
      <c r="F41" s="701">
        <f t="shared" si="21"/>
        <v>0</v>
      </c>
      <c r="G41" s="604">
        <f>IFERROR(VLOOKUP($A41&amp;B$2,纏め表!$D:$Q,4,FALSE),"")</f>
        <v>9000862</v>
      </c>
      <c r="H41" s="552">
        <f>IFERROR(VLOOKUP($A41&amp;B$2,纏め表!$D:$Q,13,FALSE),"")</f>
        <v>3</v>
      </c>
      <c r="I41" s="552">
        <f>IFERROR(VLOOKUP($A41&amp;B$2,纏め表!$D:$Q,14,FALSE),"")</f>
        <v>13</v>
      </c>
      <c r="J41" s="666" t="str">
        <f>IFERROR(IF(VLOOKUP($A41&amp;B$2,纏め表!$D:$Q,2,FALSE)=0,"",VLOOKUP($A41&amp;B$2,纏め表!$D:$Q,2,FALSE)),"")</f>
        <v/>
      </c>
      <c r="K41" s="560"/>
      <c r="L41" s="741">
        <f>員数サマリ!M15</f>
        <v>16</v>
      </c>
      <c r="M41" s="695">
        <f>員数サマリ!N15</f>
        <v>16</v>
      </c>
      <c r="N41" s="697">
        <f>IF(L41&gt;=M41,ROUND(L41/6,1),ROUND(M41/6,1))</f>
        <v>2.7</v>
      </c>
      <c r="O41" s="699">
        <f>5-COUNTIF(R41:R45,"")-COUNTIF(T41:T45,"休")</f>
        <v>3</v>
      </c>
      <c r="P41" s="701">
        <f>O41-N41</f>
        <v>0.29999999999999982</v>
      </c>
      <c r="Q41" s="604">
        <f>IFERROR(VLOOKUP($A41&amp;L$2,纏め表!$D:$Q,4,FALSE),"")</f>
        <v>9000495</v>
      </c>
      <c r="R41" s="552">
        <f>IFERROR(VLOOKUP($A41&amp;L$2,纏め表!$D:$Q,13,FALSE),"")</f>
        <v>6</v>
      </c>
      <c r="S41" s="552">
        <f>IFERROR(VLOOKUP($A41&amp;L$2,纏め表!$D:$Q,14,FALSE),"")</f>
        <v>10</v>
      </c>
      <c r="T41" s="560" t="str">
        <f>IFERROR(IF(VLOOKUP($A41&amp;L$2,纏め表!$D:$Q,2,FALSE)=0,"",VLOOKUP($A41&amp;L$2,纏め表!$D:$Q,2,FALSE)),"")</f>
        <v/>
      </c>
      <c r="U41" s="693">
        <f>員数サマリ!P15</f>
        <v>11</v>
      </c>
      <c r="V41" s="695">
        <f>員数サマリ!Q15</f>
        <v>29</v>
      </c>
      <c r="W41" s="697">
        <f>IF(U41&gt;=V41,ROUND(U41/6,1),ROUND(V41/6,1))</f>
        <v>4.8</v>
      </c>
      <c r="X41" s="699">
        <f>5-COUNTIF(AA41:AA45,"")-COUNTIF(AC41:AC45,"休")</f>
        <v>5</v>
      </c>
      <c r="Y41" s="701">
        <f t="shared" ref="Y41" si="93">X41-W41</f>
        <v>0.20000000000000018</v>
      </c>
      <c r="Z41" s="604">
        <f>IFERROR(VLOOKUP($A41&amp;U$2,纏め表!$D:$Q,4,FALSE),"")</f>
        <v>9000253</v>
      </c>
      <c r="AA41" s="552">
        <f>IFERROR(VLOOKUP($A41&amp;U$2,纏め表!$D:$Q,13,FALSE),"")</f>
        <v>2</v>
      </c>
      <c r="AB41" s="552">
        <f>IFERROR(VLOOKUP($A41&amp;U$2,纏め表!$D:$Q,14,FALSE),"")</f>
        <v>9</v>
      </c>
      <c r="AC41" s="560" t="str">
        <f>IFERROR(IF(VLOOKUP($A41&amp;U$2,纏め表!$D:$Q,2,FALSE)=0,"",VLOOKUP($A41&amp;U$2,纏め表!$D:$Q,2,FALSE)),"")</f>
        <v/>
      </c>
      <c r="AD41" s="693">
        <f>員数サマリ!S15</f>
        <v>20</v>
      </c>
      <c r="AE41" s="695">
        <f>員数サマリ!T15</f>
        <v>15</v>
      </c>
      <c r="AF41" s="697">
        <f>IF(AD41&gt;=AE41,ROUND(AD41/6,1),ROUND(AE41/6,1))</f>
        <v>3.3</v>
      </c>
      <c r="AG41" s="699">
        <f>5-COUNTIF(AJ41:AJ45,"")-COUNTIF(AL41:AL45,"休")</f>
        <v>2</v>
      </c>
      <c r="AH41" s="701">
        <f t="shared" ref="AH41" si="94">AG41-AF41</f>
        <v>-1.2999999999999998</v>
      </c>
      <c r="AI41" s="604">
        <f>IFERROR(VLOOKUP($A41&amp;AD$2,纏め表!$D:$Q,4,FALSE),"")</f>
        <v>9000364</v>
      </c>
      <c r="AJ41" s="552">
        <f>IFERROR(VLOOKUP($A41&amp;AD$2,纏め表!$D:$Q,13,FALSE),"")</f>
        <v>4</v>
      </c>
      <c r="AK41" s="552">
        <f>IFERROR(VLOOKUP($A41&amp;AD$2,纏め表!$D:$Q,14,FALSE),"")</f>
        <v>7</v>
      </c>
      <c r="AL41" s="560" t="str">
        <f>IFERROR(IF(VLOOKUP($A41&amp;AD$2,纏め表!$D:$Q,2,FALSE)=0,"",VLOOKUP($A41&amp;AD$2,纏め表!$D:$Q,2,FALSE)),"")</f>
        <v/>
      </c>
      <c r="AM41" s="693">
        <f>員数サマリ!V15</f>
        <v>24</v>
      </c>
      <c r="AN41" s="695">
        <f>員数サマリ!W15</f>
        <v>24</v>
      </c>
      <c r="AO41" s="697">
        <f>IF(AM41&gt;=AN41,ROUND(AM41/6,1),ROUND(AN41/6,1))</f>
        <v>4</v>
      </c>
      <c r="AP41" s="699">
        <f>5-COUNTIF(AS41:AS45,"")-COUNTIF(AU41:AU45,"休")</f>
        <v>4</v>
      </c>
      <c r="AQ41" s="701">
        <f t="shared" ref="AQ41" si="95">AP41-AO41</f>
        <v>0</v>
      </c>
      <c r="AR41" s="603">
        <f>IFERROR(VLOOKUP($A41&amp;AM$2,纏め表!$D:$Q,4,FALSE),"")</f>
        <v>9000079</v>
      </c>
      <c r="AS41" s="557">
        <f>IFERROR(VLOOKUP($A41&amp;AM$2,纏め表!$D:$Q,13,FALSE),"")</f>
        <v>4</v>
      </c>
      <c r="AT41" s="557">
        <f>IFERROR(VLOOKUP($A41&amp;AM$2,纏め表!$D:$Q,14,FALSE),"")</f>
        <v>20</v>
      </c>
      <c r="AU41" s="553" t="str">
        <f>IFERROR(IF(VLOOKUP($A41&amp;AM$2,纏め表!$D:$Q,2,FALSE)=0,"",VLOOKUP($A41&amp;AM$2,纏め表!$D:$Q,2,FALSE)),"")</f>
        <v/>
      </c>
      <c r="AV41" s="693">
        <f>員数サマリ!Y15</f>
        <v>28</v>
      </c>
      <c r="AW41" s="695">
        <f>員数サマリ!Z15</f>
        <v>28</v>
      </c>
      <c r="AX41" s="697">
        <f>IF(AV41&gt;=AW41,ROUND(AV41/6,1),ROUND(AW41/6,1))</f>
        <v>4.7</v>
      </c>
      <c r="AY41" s="699">
        <f>5-COUNTIF(BB41:BB45,"")-COUNTIF(BD41:BD45,"休")</f>
        <v>5</v>
      </c>
      <c r="AZ41" s="701">
        <f t="shared" ref="AZ41" si="96">AY41-AX41</f>
        <v>0.29999999999999982</v>
      </c>
      <c r="BA41" s="603">
        <f>IFERROR(VLOOKUP($A41&amp;AV$2,纏め表!$D:$Q,4,FALSE),"")</f>
        <v>9000702</v>
      </c>
      <c r="BB41" s="557">
        <f>IFERROR(VLOOKUP($A41&amp;AV$2,纏め表!$D:$Q,13,FALSE),"")</f>
        <v>4</v>
      </c>
      <c r="BC41" s="557">
        <f>IFERROR(VLOOKUP($A41&amp;AV$2,纏め表!$D:$Q,14,FALSE),"")</f>
        <v>14</v>
      </c>
      <c r="BD41" s="553" t="str">
        <f>IFERROR(IF(VLOOKUP($A41&amp;AV$2,纏め表!$D:$Q,2,FALSE)=0,"",VLOOKUP($A41&amp;AV$2,纏め表!$D:$Q,2,FALSE)),"")</f>
        <v/>
      </c>
      <c r="BE41" s="693">
        <f>員数サマリ!AB15</f>
        <v>16</v>
      </c>
      <c r="BF41" s="695">
        <f>員数サマリ!AC15</f>
        <v>16</v>
      </c>
      <c r="BG41" s="697">
        <f>IF(BE41&gt;=BF41,ROUND(BE41/6,1),ROUND(BF41/6,1))</f>
        <v>2.7</v>
      </c>
      <c r="BH41" s="699">
        <f>5-COUNTIF(BK41:BK45,"")-COUNTIF(BM41:BM45,"休")</f>
        <v>4</v>
      </c>
      <c r="BI41" s="701">
        <f t="shared" ref="BI41" si="97">BH41-BG41</f>
        <v>1.2999999999999998</v>
      </c>
      <c r="BJ41" s="603">
        <f>IFERROR(VLOOKUP($A41&amp;BE$2,纏め表!$D:$Q,4,FALSE),"")</f>
        <v>9000717</v>
      </c>
      <c r="BK41" s="557">
        <f>IFERROR(VLOOKUP($A41&amp;BE$2,纏め表!$D:$Q,13,FALSE),"")</f>
        <v>4</v>
      </c>
      <c r="BL41" s="557">
        <f>IFERROR(VLOOKUP($A41&amp;BE$2,纏め表!$D:$Q,14,FALSE),"")</f>
        <v>16</v>
      </c>
      <c r="BM41" s="553" t="str">
        <f>IFERROR(IF(VLOOKUP($A41&amp;BE$2,纏め表!$D:$Q,2,FALSE)=0,"",VLOOKUP($A41&amp;BE$2,纏め表!$D:$Q,2,FALSE)),"")</f>
        <v/>
      </c>
      <c r="BN41" s="693">
        <f>員数サマリ!AE15</f>
        <v>24</v>
      </c>
      <c r="BO41" s="695">
        <f>員数サマリ!AF15</f>
        <v>24</v>
      </c>
      <c r="BP41" s="697">
        <f>IF(BN41&gt;=BO41,ROUND(BN41/6,1),ROUND(BO41/6,1))</f>
        <v>4</v>
      </c>
      <c r="BQ41" s="699">
        <f>5-COUNTIF(BT41:BT45,"")-COUNTIF(BV41:BV45,"休")</f>
        <v>4</v>
      </c>
      <c r="BR41" s="701">
        <f t="shared" ref="BR41" si="98">BQ41-BP41</f>
        <v>0</v>
      </c>
      <c r="BS41" s="603">
        <f>IFERROR(VLOOKUP($A41&amp;BN$2,纏め表!$D:$Q,4,FALSE),"")</f>
        <v>9000698</v>
      </c>
      <c r="BT41" s="557">
        <f>IFERROR(VLOOKUP($A41&amp;BN$2,纏め表!$D:$Q,13,FALSE),"")</f>
        <v>3</v>
      </c>
      <c r="BU41" s="557">
        <f>IFERROR(VLOOKUP($A41&amp;BN$2,纏め表!$D:$Q,14,FALSE),"")</f>
        <v>14</v>
      </c>
      <c r="BV41" s="553" t="str">
        <f>IFERROR(IF(VLOOKUP($A41&amp;BN$2,纏め表!$D:$Q,2,FALSE)=0,"",VLOOKUP($A41&amp;BN$2,纏め表!$D:$Q,2,FALSE)),"")</f>
        <v/>
      </c>
      <c r="BW41" s="693">
        <f>員数サマリ!AH15</f>
        <v>20</v>
      </c>
      <c r="BX41" s="695">
        <f>員数サマリ!AI15</f>
        <v>20</v>
      </c>
      <c r="BY41" s="697">
        <f>IF(BW41&gt;=BX41,ROUND(BW41/6,1),ROUND(BX41/6,1))</f>
        <v>3.3</v>
      </c>
      <c r="BZ41" s="699">
        <f>5-COUNTIF(CC41:CC45,"")-COUNTIF(CE41:CE45,"休")</f>
        <v>4</v>
      </c>
      <c r="CA41" s="701">
        <f t="shared" ref="CA41" si="99">BZ41-BY41</f>
        <v>0.70000000000000018</v>
      </c>
      <c r="CB41" s="603">
        <f>IFERROR(VLOOKUP($A41&amp;BW$2,纏め表!$D:$Q,4,FALSE),"")</f>
        <v>9000475</v>
      </c>
      <c r="CC41" s="557">
        <f>IFERROR(VLOOKUP($A41&amp;BW$2,纏め表!$D:$Q,13,FALSE),"")</f>
        <v>4</v>
      </c>
      <c r="CD41" s="557">
        <f>IFERROR(VLOOKUP($A41&amp;BW$2,纏め表!$D:$Q,14,FALSE),"")</f>
        <v>6</v>
      </c>
      <c r="CE41" s="553" t="str">
        <f>IFERROR(IF(VLOOKUP($A41&amp;BW$2,纏め表!$D:$Q,2,FALSE)=0,"",VLOOKUP($A41&amp;BW$2,纏め表!$D:$Q,2,FALSE)),"")</f>
        <v/>
      </c>
      <c r="CF41" s="693">
        <f>員数サマリ!AK15</f>
        <v>32</v>
      </c>
      <c r="CG41" s="695">
        <f>員数サマリ!AL15</f>
        <v>32</v>
      </c>
      <c r="CH41" s="697">
        <f>IF(CF41&gt;=CG41,ROUND(CF41/6,1),ROUND(CG41/6,1))</f>
        <v>5.3</v>
      </c>
      <c r="CI41" s="699">
        <f>5-COUNTIF(CL41:CL45,"")-COUNTIF(CN41:CN45,"休")</f>
        <v>5</v>
      </c>
      <c r="CJ41" s="701">
        <f t="shared" ref="CJ41" si="100">CI41-CH41</f>
        <v>-0.29999999999999982</v>
      </c>
      <c r="CK41" s="603">
        <f>IFERROR(VLOOKUP($A41&amp;CF$2,纏め表!$D:$Q,4,FALSE),"")</f>
        <v>9000723</v>
      </c>
      <c r="CL41" s="557">
        <f>IFERROR(VLOOKUP($A41&amp;CF$2,纏め表!$D:$Q,13,FALSE),"")</f>
        <v>4</v>
      </c>
      <c r="CM41" s="557">
        <f>IFERROR(VLOOKUP($A41&amp;CF$2,纏め表!$D:$Q,14,FALSE),"")</f>
        <v>15</v>
      </c>
      <c r="CN41" s="553" t="str">
        <f>IFERROR(IF(VLOOKUP($A41&amp;CF$2,纏め表!$D:$Q,2,FALSE)=0,"",VLOOKUP($A41&amp;CF$2,纏め表!$D:$Q,2,FALSE)),"")</f>
        <v/>
      </c>
      <c r="CO41" s="693">
        <f>員数サマリ!AN15</f>
        <v>8</v>
      </c>
      <c r="CP41" s="695">
        <f>員数サマリ!AO15</f>
        <v>8</v>
      </c>
      <c r="CQ41" s="697">
        <f>IF(CO41&gt;=CP41,ROUND(CO41/6,1),ROUND(CP41/6,1))</f>
        <v>1.3</v>
      </c>
      <c r="CR41" s="699">
        <f>5-COUNTIF(CU41:CU45,"")-COUNTIF(CW41:CW45,"休")</f>
        <v>0</v>
      </c>
      <c r="CS41" s="701">
        <f t="shared" ref="CS41" si="101">CR41-CQ41</f>
        <v>-1.3</v>
      </c>
      <c r="CT41" s="603" t="str">
        <f>IFERROR(VLOOKUP($A41&amp;CO$2,纏め表!$D:$Q,4,FALSE),"")</f>
        <v/>
      </c>
      <c r="CU41" s="557" t="str">
        <f>IFERROR(VLOOKUP($A41&amp;CO$2,纏め表!$D:$Q,13,FALSE),"")</f>
        <v/>
      </c>
      <c r="CV41" s="557" t="str">
        <f>IFERROR(VLOOKUP($A41&amp;CO$2,纏め表!$D:$Q,14,FALSE),"")</f>
        <v/>
      </c>
      <c r="CW41" s="553" t="str">
        <f>IFERROR(IF(VLOOKUP($A41&amp;CO$2,纏め表!$D:$Q,2,FALSE)=0,"",VLOOKUP($A41&amp;CO$2,纏め表!$D:$Q,2,FALSE)),"")</f>
        <v/>
      </c>
      <c r="CX41" s="693">
        <f>員数サマリ!AQ15</f>
        <v>0</v>
      </c>
      <c r="CY41" s="695">
        <f>員数サマリ!AR15</f>
        <v>0</v>
      </c>
      <c r="CZ41" s="697">
        <v>1</v>
      </c>
      <c r="DA41" s="699">
        <f>5-COUNTIF(DD41:DD45,"")-COUNTIF(DF41:DF45,"休")</f>
        <v>0</v>
      </c>
      <c r="DB41" s="701">
        <f t="shared" ref="DB41" si="102">DA41-CZ41</f>
        <v>-1</v>
      </c>
      <c r="DC41" s="603" t="str">
        <f>IFERROR(VLOOKUP($A41&amp;CX$2,纏め表!$D:$Q,4,FALSE),"")</f>
        <v/>
      </c>
      <c r="DD41" s="557" t="str">
        <f>IFERROR(VLOOKUP($A41&amp;CX$2,纏め表!$D:$Q,13,FALSE),"")</f>
        <v/>
      </c>
      <c r="DE41" s="557" t="str">
        <f>IFERROR(VLOOKUP($A41&amp;CX$2,纏め表!$D:$Q,14,FALSE),"")</f>
        <v/>
      </c>
      <c r="DF41" s="553" t="str">
        <f>IFERROR(IF(VLOOKUP($A41&amp;CX$2,纏め表!$D:$Q,2,FALSE)=0,"",VLOOKUP($A41&amp;CX$2,纏め表!$D:$Q,2,FALSE)),"")</f>
        <v/>
      </c>
      <c r="DG41" s="693">
        <f>員数サマリ!AZ15</f>
        <v>0</v>
      </c>
      <c r="DH41" s="695">
        <f>員数サマリ!BA15</f>
        <v>0</v>
      </c>
      <c r="DI41" s="697">
        <v>1</v>
      </c>
      <c r="DJ41" s="699">
        <f>5-COUNTIF(DM41:DM45,"")-COUNTIF(DO41:DO45,"休")</f>
        <v>0</v>
      </c>
      <c r="DK41" s="701">
        <f t="shared" ref="DK41" si="103">DJ41-DI41</f>
        <v>-1</v>
      </c>
    </row>
    <row r="42" spans="1:115" s="580" customFormat="1">
      <c r="A42" s="558" t="s">
        <v>2775</v>
      </c>
      <c r="B42" s="710"/>
      <c r="C42" s="711"/>
      <c r="D42" s="712"/>
      <c r="E42" s="711"/>
      <c r="F42" s="714"/>
      <c r="G42" s="604">
        <f>IFERROR(VLOOKUP($A42&amp;B$2,纏め表!$D:$Q,4,FALSE),"")</f>
        <v>9000691</v>
      </c>
      <c r="H42" s="552">
        <f>IFERROR(VLOOKUP($A42&amp;B$2,纏め表!$D:$Q,13,FALSE),"")</f>
        <v>4</v>
      </c>
      <c r="I42" s="552">
        <f>IFERROR(VLOOKUP($A42&amp;B$2,纏め表!$D:$Q,14,FALSE),"")</f>
        <v>4</v>
      </c>
      <c r="J42" s="666" t="str">
        <f>IFERROR(IF(VLOOKUP($A42&amp;B$2,纏め表!$D:$Q,2,FALSE)=0,"",VLOOKUP($A42&amp;B$2,纏め表!$D:$Q,2,FALSE)),"")</f>
        <v/>
      </c>
      <c r="K42" s="560"/>
      <c r="L42" s="742"/>
      <c r="M42" s="711"/>
      <c r="N42" s="712"/>
      <c r="O42" s="713"/>
      <c r="P42" s="714"/>
      <c r="Q42" s="604">
        <f>IFERROR(VLOOKUP($A42&amp;L$2,纏め表!$D:$Q,4,FALSE),"")</f>
        <v>9000799</v>
      </c>
      <c r="R42" s="552">
        <f>IFERROR(VLOOKUP($A42&amp;L$2,纏め表!$D:$Q,13,FALSE),"")</f>
        <v>3</v>
      </c>
      <c r="S42" s="552">
        <f>IFERROR(VLOOKUP($A42&amp;L$2,纏め表!$D:$Q,14,FALSE),"")</f>
        <v>8</v>
      </c>
      <c r="T42" s="560" t="str">
        <f>IFERROR(IF(VLOOKUP($A42&amp;L$2,纏め表!$D:$Q,2,FALSE)=0,"",VLOOKUP($A42&amp;L$2,纏め表!$D:$Q,2,FALSE)),"")</f>
        <v/>
      </c>
      <c r="U42" s="710"/>
      <c r="V42" s="711"/>
      <c r="W42" s="712"/>
      <c r="X42" s="713"/>
      <c r="Y42" s="714"/>
      <c r="Z42" s="604">
        <f>IFERROR(VLOOKUP($A42&amp;U$2,纏め表!$D:$Q,4,FALSE),"")</f>
        <v>9000444</v>
      </c>
      <c r="AA42" s="552">
        <f>IFERROR(VLOOKUP($A42&amp;U$2,纏め表!$D:$Q,13,FALSE),"")</f>
        <v>5</v>
      </c>
      <c r="AB42" s="552">
        <f>IFERROR(VLOOKUP($A42&amp;U$2,纏め表!$D:$Q,14,FALSE),"")</f>
        <v>6</v>
      </c>
      <c r="AC42" s="560" t="str">
        <f>IFERROR(IF(VLOOKUP($A42&amp;U$2,纏め表!$D:$Q,2,FALSE)=0,"",VLOOKUP($A42&amp;U$2,纏め表!$D:$Q,2,FALSE)),"")</f>
        <v/>
      </c>
      <c r="AD42" s="710"/>
      <c r="AE42" s="711"/>
      <c r="AF42" s="712"/>
      <c r="AG42" s="713"/>
      <c r="AH42" s="714"/>
      <c r="AI42" s="604">
        <f>IFERROR(VLOOKUP($A42&amp;AD$2,纏め表!$D:$Q,4,FALSE),"")</f>
        <v>9000808</v>
      </c>
      <c r="AJ42" s="552">
        <f>IFERROR(VLOOKUP($A42&amp;AD$2,纏め表!$D:$Q,13,FALSE),"")</f>
        <v>3</v>
      </c>
      <c r="AK42" s="552">
        <f>IFERROR(VLOOKUP($A42&amp;AD$2,纏め表!$D:$Q,14,FALSE),"")</f>
        <v>3.1</v>
      </c>
      <c r="AL42" s="560" t="str">
        <f>IFERROR(IF(VLOOKUP($A42&amp;AD$2,纏め表!$D:$Q,2,FALSE)=0,"",VLOOKUP($A42&amp;AD$2,纏め表!$D:$Q,2,FALSE)),"")</f>
        <v/>
      </c>
      <c r="AM42" s="710"/>
      <c r="AN42" s="711"/>
      <c r="AO42" s="712"/>
      <c r="AP42" s="713"/>
      <c r="AQ42" s="714"/>
      <c r="AR42" s="604">
        <f>IFERROR(VLOOKUP($A42&amp;AM$2,纏め表!$D:$Q,4,FALSE),"")</f>
        <v>9000522</v>
      </c>
      <c r="AS42" s="552">
        <f>IFERROR(VLOOKUP($A42&amp;AM$2,纏め表!$D:$Q,13,FALSE),"")</f>
        <v>4</v>
      </c>
      <c r="AT42" s="552">
        <f>IFERROR(VLOOKUP($A42&amp;AM$2,纏め表!$D:$Q,14,FALSE),"")</f>
        <v>15</v>
      </c>
      <c r="AU42" s="560" t="str">
        <f>IFERROR(IF(VLOOKUP($A42&amp;AM$2,纏め表!$D:$Q,2,FALSE)=0,"",VLOOKUP($A42&amp;AM$2,纏め表!$D:$Q,2,FALSE)),"")</f>
        <v/>
      </c>
      <c r="AV42" s="710"/>
      <c r="AW42" s="711"/>
      <c r="AX42" s="712"/>
      <c r="AY42" s="713"/>
      <c r="AZ42" s="714"/>
      <c r="BA42" s="604">
        <f>IFERROR(VLOOKUP($A42&amp;AV$2,纏め表!$D:$Q,4,FALSE),"")</f>
        <v>9000354</v>
      </c>
      <c r="BB42" s="552">
        <f>IFERROR(VLOOKUP($A42&amp;AV$2,纏め表!$D:$Q,13,FALSE),"")</f>
        <v>7</v>
      </c>
      <c r="BC42" s="552">
        <f>IFERROR(VLOOKUP($A42&amp;AV$2,纏め表!$D:$Q,14,FALSE),"")</f>
        <v>7</v>
      </c>
      <c r="BD42" s="560" t="str">
        <f>IFERROR(IF(VLOOKUP($A42&amp;AV$2,纏め表!$D:$Q,2,FALSE)=0,"",VLOOKUP($A42&amp;AV$2,纏め表!$D:$Q,2,FALSE)),"")</f>
        <v/>
      </c>
      <c r="BE42" s="710"/>
      <c r="BF42" s="711"/>
      <c r="BG42" s="712"/>
      <c r="BH42" s="713"/>
      <c r="BI42" s="714"/>
      <c r="BJ42" s="604">
        <f>IFERROR(VLOOKUP($A42&amp;BE$2,纏め表!$D:$Q,4,FALSE),"")</f>
        <v>9000455</v>
      </c>
      <c r="BK42" s="552">
        <f>IFERROR(VLOOKUP($A42&amp;BE$2,纏め表!$D:$Q,13,FALSE),"")</f>
        <v>6</v>
      </c>
      <c r="BL42" s="552">
        <f>IFERROR(VLOOKUP($A42&amp;BE$2,纏め表!$D:$Q,14,FALSE),"")</f>
        <v>6</v>
      </c>
      <c r="BM42" s="560" t="str">
        <f>IFERROR(IF(VLOOKUP($A42&amp;BE$2,纏め表!$D:$Q,2,FALSE)=0,"",VLOOKUP($A42&amp;BE$2,纏め表!$D:$Q,2,FALSE)),"")</f>
        <v/>
      </c>
      <c r="BN42" s="710"/>
      <c r="BO42" s="711"/>
      <c r="BP42" s="712"/>
      <c r="BQ42" s="713"/>
      <c r="BR42" s="714"/>
      <c r="BS42" s="604">
        <f>IFERROR(VLOOKUP($A42&amp;BN$2,纏め表!$D:$Q,4,FALSE),"")</f>
        <v>9000175</v>
      </c>
      <c r="BT42" s="552">
        <f>IFERROR(VLOOKUP($A42&amp;BN$2,纏め表!$D:$Q,13,FALSE),"")</f>
        <v>3</v>
      </c>
      <c r="BU42" s="552">
        <f>IFERROR(VLOOKUP($A42&amp;BN$2,纏め表!$D:$Q,14,FALSE),"")</f>
        <v>10</v>
      </c>
      <c r="BV42" s="560" t="str">
        <f>IFERROR(IF(VLOOKUP($A42&amp;BN$2,纏め表!$D:$Q,2,FALSE)=0,"",VLOOKUP($A42&amp;BN$2,纏め表!$D:$Q,2,FALSE)),"")</f>
        <v/>
      </c>
      <c r="BW42" s="710"/>
      <c r="BX42" s="711"/>
      <c r="BY42" s="712"/>
      <c r="BZ42" s="713"/>
      <c r="CA42" s="714"/>
      <c r="CB42" s="604">
        <f>IFERROR(VLOOKUP($A42&amp;BW$2,纏め表!$D:$Q,4,FALSE),"")</f>
        <v>9000623</v>
      </c>
      <c r="CC42" s="552">
        <f>IFERROR(VLOOKUP($A42&amp;BW$2,纏め表!$D:$Q,13,FALSE),"")</f>
        <v>5</v>
      </c>
      <c r="CD42" s="552">
        <f>IFERROR(VLOOKUP($A42&amp;BW$2,纏め表!$D:$Q,14,FALSE),"")</f>
        <v>5</v>
      </c>
      <c r="CE42" s="560" t="str">
        <f>IFERROR(IF(VLOOKUP($A42&amp;BW$2,纏め表!$D:$Q,2,FALSE)=0,"",VLOOKUP($A42&amp;BW$2,纏め表!$D:$Q,2,FALSE)),"")</f>
        <v/>
      </c>
      <c r="CF42" s="710"/>
      <c r="CG42" s="711"/>
      <c r="CH42" s="712"/>
      <c r="CI42" s="713"/>
      <c r="CJ42" s="714"/>
      <c r="CK42" s="604">
        <f>IFERROR(VLOOKUP($A42&amp;CF$2,纏め表!$D:$Q,4,FALSE),"")</f>
        <v>9000022</v>
      </c>
      <c r="CL42" s="552">
        <f>IFERROR(VLOOKUP($A42&amp;CF$2,纏め表!$D:$Q,13,FALSE),"")</f>
        <v>5</v>
      </c>
      <c r="CM42" s="552">
        <f>IFERROR(VLOOKUP($A42&amp;CF$2,纏め表!$D:$Q,14,FALSE),"")</f>
        <v>11</v>
      </c>
      <c r="CN42" s="560" t="str">
        <f>IFERROR(IF(VLOOKUP($A42&amp;CF$2,纏め表!$D:$Q,2,FALSE)=0,"",VLOOKUP($A42&amp;CF$2,纏め表!$D:$Q,2,FALSE)),"")</f>
        <v/>
      </c>
      <c r="CO42" s="710"/>
      <c r="CP42" s="711"/>
      <c r="CQ42" s="712"/>
      <c r="CR42" s="713"/>
      <c r="CS42" s="714"/>
      <c r="CT42" s="604" t="str">
        <f>IFERROR(VLOOKUP($A42&amp;CO$2,纏め表!$D:$Q,4,FALSE),"")</f>
        <v/>
      </c>
      <c r="CU42" s="552" t="str">
        <f>IFERROR(VLOOKUP($A42&amp;CO$2,纏め表!$D:$Q,13,FALSE),"")</f>
        <v/>
      </c>
      <c r="CV42" s="552" t="str">
        <f>IFERROR(VLOOKUP($A42&amp;CO$2,纏め表!$D:$Q,14,FALSE),"")</f>
        <v/>
      </c>
      <c r="CW42" s="560" t="str">
        <f>IFERROR(IF(VLOOKUP($A42&amp;CO$2,纏め表!$D:$Q,2,FALSE)=0,"",VLOOKUP($A42&amp;CO$2,纏め表!$D:$Q,2,FALSE)),"")</f>
        <v/>
      </c>
      <c r="CX42" s="710"/>
      <c r="CY42" s="711"/>
      <c r="CZ42" s="712"/>
      <c r="DA42" s="713"/>
      <c r="DB42" s="714"/>
      <c r="DC42" s="604" t="str">
        <f>IFERROR(VLOOKUP($A42&amp;CX$2,纏め表!$D:$Q,4,FALSE),"")</f>
        <v/>
      </c>
      <c r="DD42" s="552" t="str">
        <f>IFERROR(VLOOKUP($A42&amp;CX$2,纏め表!$D:$Q,13,FALSE),"")</f>
        <v/>
      </c>
      <c r="DE42" s="552" t="str">
        <f>IFERROR(VLOOKUP($A42&amp;CX$2,纏め表!$D:$Q,14,FALSE),"")</f>
        <v/>
      </c>
      <c r="DF42" s="560" t="str">
        <f>IFERROR(IF(VLOOKUP($A42&amp;CX$2,纏め表!$D:$Q,2,FALSE)=0,"",VLOOKUP($A42&amp;CX$2,纏め表!$D:$Q,2,FALSE)),"")</f>
        <v/>
      </c>
      <c r="DG42" s="710"/>
      <c r="DH42" s="711"/>
      <c r="DI42" s="712"/>
      <c r="DJ42" s="713"/>
      <c r="DK42" s="714"/>
    </row>
    <row r="43" spans="1:115" s="580" customFormat="1">
      <c r="A43" s="558" t="s">
        <v>2776</v>
      </c>
      <c r="B43" s="710"/>
      <c r="C43" s="711"/>
      <c r="D43" s="712"/>
      <c r="E43" s="711"/>
      <c r="F43" s="714"/>
      <c r="G43" s="604">
        <f>IFERROR(VLOOKUP($A43&amp;B$2,纏め表!$D:$Q,4,FALSE),"")</f>
        <v>9000800</v>
      </c>
      <c r="H43" s="552">
        <f>IFERROR(VLOOKUP($A43&amp;B$2,纏め表!$D:$Q,13,FALSE),"")</f>
        <v>3</v>
      </c>
      <c r="I43" s="552">
        <f>IFERROR(VLOOKUP($A43&amp;B$2,纏め表!$D:$Q,14,FALSE),"")</f>
        <v>3</v>
      </c>
      <c r="J43" s="666" t="str">
        <f>IFERROR(IF(VLOOKUP($A43&amp;B$2,纏め表!$D:$Q,2,FALSE)=0,"",VLOOKUP($A43&amp;B$2,纏め表!$D:$Q,2,FALSE)),"")</f>
        <v/>
      </c>
      <c r="K43" s="560"/>
      <c r="L43" s="742"/>
      <c r="M43" s="711"/>
      <c r="N43" s="712"/>
      <c r="O43" s="713"/>
      <c r="P43" s="714"/>
      <c r="Q43" s="604">
        <f>IFERROR(VLOOKUP($A43&amp;L$2,纏め表!$D:$Q,4,FALSE),"")</f>
        <v>9000598</v>
      </c>
      <c r="R43" s="552">
        <f>IFERROR(VLOOKUP($A43&amp;L$2,纏め表!$D:$Q,13,FALSE),"")</f>
        <v>5</v>
      </c>
      <c r="S43" s="552">
        <f>IFERROR(VLOOKUP($A43&amp;L$2,纏め表!$D:$Q,14,FALSE),"")</f>
        <v>5</v>
      </c>
      <c r="T43" s="560" t="str">
        <f>IFERROR(IF(VLOOKUP($A43&amp;L$2,纏め表!$D:$Q,2,FALSE)=0,"",VLOOKUP($A43&amp;L$2,纏め表!$D:$Q,2,FALSE)),"")</f>
        <v/>
      </c>
      <c r="U43" s="710"/>
      <c r="V43" s="711"/>
      <c r="W43" s="712"/>
      <c r="X43" s="713"/>
      <c r="Y43" s="714"/>
      <c r="Z43" s="604">
        <f>IFERROR(VLOOKUP($A43&amp;U$2,纏め表!$D:$Q,4,FALSE),"")</f>
        <v>9000686</v>
      </c>
      <c r="AA43" s="552">
        <f>IFERROR(VLOOKUP($A43&amp;U$2,纏め表!$D:$Q,13,FALSE),"")</f>
        <v>4</v>
      </c>
      <c r="AB43" s="552">
        <f>IFERROR(VLOOKUP($A43&amp;U$2,纏め表!$D:$Q,14,FALSE),"")</f>
        <v>4</v>
      </c>
      <c r="AC43" s="560" t="str">
        <f>IFERROR(IF(VLOOKUP($A43&amp;U$2,纏め表!$D:$Q,2,FALSE)=0,"",VLOOKUP($A43&amp;U$2,纏め表!$D:$Q,2,FALSE)),"")</f>
        <v/>
      </c>
      <c r="AD43" s="710"/>
      <c r="AE43" s="711"/>
      <c r="AF43" s="712"/>
      <c r="AG43" s="713"/>
      <c r="AH43" s="714"/>
      <c r="AI43" s="604" t="str">
        <f>IFERROR(VLOOKUP($A43&amp;AD$2,纏め表!$D:$Q,4,FALSE),"")</f>
        <v/>
      </c>
      <c r="AJ43" s="552" t="str">
        <f>IFERROR(VLOOKUP($A43&amp;AD$2,纏め表!$D:$Q,13,FALSE),"")</f>
        <v/>
      </c>
      <c r="AK43" s="552" t="str">
        <f>IFERROR(VLOOKUP($A43&amp;AD$2,纏め表!$D:$Q,14,FALSE),"")</f>
        <v/>
      </c>
      <c r="AL43" s="560" t="str">
        <f>IFERROR(IF(VLOOKUP($A43&amp;AD$2,纏め表!$D:$Q,2,FALSE)=0,"",VLOOKUP($A43&amp;AD$2,纏め表!$D:$Q,2,FALSE)),"")</f>
        <v/>
      </c>
      <c r="AM43" s="710"/>
      <c r="AN43" s="711"/>
      <c r="AO43" s="712"/>
      <c r="AP43" s="713"/>
      <c r="AQ43" s="714"/>
      <c r="AR43" s="604">
        <f>IFERROR(VLOOKUP($A43&amp;AM$2,纏め表!$D:$Q,4,FALSE),"")</f>
        <v>9000218</v>
      </c>
      <c r="AS43" s="552">
        <f>IFERROR(VLOOKUP($A43&amp;AM$2,纏め表!$D:$Q,13,FALSE),"")</f>
        <v>5</v>
      </c>
      <c r="AT43" s="552">
        <f>IFERROR(VLOOKUP($A43&amp;AM$2,纏め表!$D:$Q,14,FALSE),"")</f>
        <v>9</v>
      </c>
      <c r="AU43" s="560" t="str">
        <f>IFERROR(IF(VLOOKUP($A43&amp;AM$2,纏め表!$D:$Q,2,FALSE)=0,"",VLOOKUP($A43&amp;AM$2,纏め表!$D:$Q,2,FALSE)),"")</f>
        <v/>
      </c>
      <c r="AV43" s="710"/>
      <c r="AW43" s="711"/>
      <c r="AX43" s="712"/>
      <c r="AY43" s="713"/>
      <c r="AZ43" s="714"/>
      <c r="BA43" s="604">
        <f>IFERROR(VLOOKUP($A43&amp;AV$2,纏め表!$D:$Q,4,FALSE),"")</f>
        <v>9000773</v>
      </c>
      <c r="BB43" s="552">
        <f>IFERROR(VLOOKUP($A43&amp;AV$2,纏め表!$D:$Q,13,FALSE),"")</f>
        <v>3</v>
      </c>
      <c r="BC43" s="552">
        <f>IFERROR(VLOOKUP($A43&amp;AV$2,纏め表!$D:$Q,14,FALSE),"")</f>
        <v>7</v>
      </c>
      <c r="BD43" s="560" t="str">
        <f>IFERROR(IF(VLOOKUP($A43&amp;AV$2,纏め表!$D:$Q,2,FALSE)=0,"",VLOOKUP($A43&amp;AV$2,纏め表!$D:$Q,2,FALSE)),"")</f>
        <v/>
      </c>
      <c r="BE43" s="710"/>
      <c r="BF43" s="711"/>
      <c r="BG43" s="712"/>
      <c r="BH43" s="713"/>
      <c r="BI43" s="714"/>
      <c r="BJ43" s="604">
        <f>IFERROR(VLOOKUP($A43&amp;BE$2,纏め表!$D:$Q,4,FALSE),"")</f>
        <v>9000679</v>
      </c>
      <c r="BK43" s="552">
        <f>IFERROR(VLOOKUP($A43&amp;BE$2,纏め表!$D:$Q,13,FALSE),"")</f>
        <v>4</v>
      </c>
      <c r="BL43" s="552">
        <f>IFERROR(VLOOKUP($A43&amp;BE$2,纏め表!$D:$Q,14,FALSE),"")</f>
        <v>4</v>
      </c>
      <c r="BM43" s="560" t="str">
        <f>IFERROR(IF(VLOOKUP($A43&amp;BE$2,纏め表!$D:$Q,2,FALSE)=0,"",VLOOKUP($A43&amp;BE$2,纏め表!$D:$Q,2,FALSE)),"")</f>
        <v/>
      </c>
      <c r="BN43" s="710"/>
      <c r="BO43" s="711"/>
      <c r="BP43" s="712"/>
      <c r="BQ43" s="713"/>
      <c r="BR43" s="714"/>
      <c r="BS43" s="604">
        <f>IFERROR(VLOOKUP($A43&amp;BN$2,纏め表!$D:$Q,4,FALSE),"")</f>
        <v>9000818</v>
      </c>
      <c r="BT43" s="552">
        <f>IFERROR(VLOOKUP($A43&amp;BN$2,纏め表!$D:$Q,13,FALSE),"")</f>
        <v>3</v>
      </c>
      <c r="BU43" s="552">
        <f>IFERROR(VLOOKUP($A43&amp;BN$2,纏め表!$D:$Q,14,FALSE),"")</f>
        <v>3.1</v>
      </c>
      <c r="BV43" s="560" t="str">
        <f>IFERROR(IF(VLOOKUP($A43&amp;BN$2,纏め表!$D:$Q,2,FALSE)=0,"",VLOOKUP($A43&amp;BN$2,纏め表!$D:$Q,2,FALSE)),"")</f>
        <v/>
      </c>
      <c r="BW43" s="710"/>
      <c r="BX43" s="711"/>
      <c r="BY43" s="712"/>
      <c r="BZ43" s="713"/>
      <c r="CA43" s="714"/>
      <c r="CB43" s="604">
        <f>IFERROR(VLOOKUP($A43&amp;BW$2,纏め表!$D:$Q,4,FALSE),"")</f>
        <v>9000823</v>
      </c>
      <c r="CC43" s="552">
        <f>IFERROR(VLOOKUP($A43&amp;BW$2,纏め表!$D:$Q,13,FALSE),"")</f>
        <v>3.1</v>
      </c>
      <c r="CD43" s="552">
        <f>IFERROR(VLOOKUP($A43&amp;BW$2,纏め表!$D:$Q,14,FALSE),"")</f>
        <v>3.1</v>
      </c>
      <c r="CE43" s="560" t="str">
        <f>IFERROR(IF(VLOOKUP($A43&amp;BW$2,纏め表!$D:$Q,2,FALSE)=0,"",VLOOKUP($A43&amp;BW$2,纏め表!$D:$Q,2,FALSE)),"")</f>
        <v/>
      </c>
      <c r="CF43" s="710"/>
      <c r="CG43" s="711"/>
      <c r="CH43" s="712"/>
      <c r="CI43" s="713"/>
      <c r="CJ43" s="714"/>
      <c r="CK43" s="604">
        <f>IFERROR(VLOOKUP($A43&amp;CF$2,纏め表!$D:$Q,4,FALSE),"")</f>
        <v>9000634</v>
      </c>
      <c r="CL43" s="552">
        <f>IFERROR(VLOOKUP($A43&amp;CF$2,纏め表!$D:$Q,13,FALSE),"")</f>
        <v>5</v>
      </c>
      <c r="CM43" s="552">
        <f>IFERROR(VLOOKUP($A43&amp;CF$2,纏め表!$D:$Q,14,FALSE),"")</f>
        <v>5</v>
      </c>
      <c r="CN43" s="560" t="str">
        <f>IFERROR(IF(VLOOKUP($A43&amp;CF$2,纏め表!$D:$Q,2,FALSE)=0,"",VLOOKUP($A43&amp;CF$2,纏め表!$D:$Q,2,FALSE)),"")</f>
        <v/>
      </c>
      <c r="CO43" s="710"/>
      <c r="CP43" s="711"/>
      <c r="CQ43" s="712"/>
      <c r="CR43" s="713"/>
      <c r="CS43" s="714"/>
      <c r="CT43" s="604" t="str">
        <f>IFERROR(VLOOKUP($A43&amp;CO$2,纏め表!$D:$Q,4,FALSE),"")</f>
        <v/>
      </c>
      <c r="CU43" s="552" t="str">
        <f>IFERROR(VLOOKUP($A43&amp;CO$2,纏め表!$D:$Q,13,FALSE),"")</f>
        <v/>
      </c>
      <c r="CV43" s="552" t="str">
        <f>IFERROR(VLOOKUP($A43&amp;CO$2,纏め表!$D:$Q,14,FALSE),"")</f>
        <v/>
      </c>
      <c r="CW43" s="560" t="str">
        <f>IFERROR(IF(VLOOKUP($A43&amp;CO$2,纏め表!$D:$Q,2,FALSE)=0,"",VLOOKUP($A43&amp;CO$2,纏め表!$D:$Q,2,FALSE)),"")</f>
        <v/>
      </c>
      <c r="CX43" s="710"/>
      <c r="CY43" s="711"/>
      <c r="CZ43" s="712"/>
      <c r="DA43" s="713"/>
      <c r="DB43" s="714"/>
      <c r="DC43" s="604" t="str">
        <f>IFERROR(VLOOKUP($A43&amp;CX$2,纏め表!$D:$Q,4,FALSE),"")</f>
        <v/>
      </c>
      <c r="DD43" s="552" t="str">
        <f>IFERROR(VLOOKUP($A43&amp;CX$2,纏め表!$D:$Q,13,FALSE),"")</f>
        <v/>
      </c>
      <c r="DE43" s="552" t="str">
        <f>IFERROR(VLOOKUP($A43&amp;CX$2,纏め表!$D:$Q,14,FALSE),"")</f>
        <v/>
      </c>
      <c r="DF43" s="560" t="str">
        <f>IFERROR(IF(VLOOKUP($A43&amp;CX$2,纏め表!$D:$Q,2,FALSE)=0,"",VLOOKUP($A43&amp;CX$2,纏め表!$D:$Q,2,FALSE)),"")</f>
        <v/>
      </c>
      <c r="DG43" s="710"/>
      <c r="DH43" s="711"/>
      <c r="DI43" s="712"/>
      <c r="DJ43" s="713"/>
      <c r="DK43" s="714"/>
    </row>
    <row r="44" spans="1:115" s="580" customFormat="1">
      <c r="A44" s="558" t="s">
        <v>2777</v>
      </c>
      <c r="B44" s="710"/>
      <c r="C44" s="711"/>
      <c r="D44" s="712"/>
      <c r="E44" s="711"/>
      <c r="F44" s="714"/>
      <c r="G44" s="604" t="str">
        <f>IFERROR(VLOOKUP($A44&amp;B$2,纏め表!$D:$Q,4,FALSE),"")</f>
        <v/>
      </c>
      <c r="H44" s="552" t="str">
        <f>IFERROR(VLOOKUP($A44&amp;B$2,纏め表!$D:$Q,13,FALSE),"")</f>
        <v/>
      </c>
      <c r="I44" s="552" t="str">
        <f>IFERROR(VLOOKUP($A44&amp;B$2,纏め表!$D:$Q,14,FALSE),"")</f>
        <v/>
      </c>
      <c r="J44" s="666" t="str">
        <f>IFERROR(IF(VLOOKUP($A44&amp;B$2,纏め表!$D:$Q,2,FALSE)=0,"",VLOOKUP($A44&amp;B$2,纏め表!$D:$Q,2,FALSE)),"")</f>
        <v/>
      </c>
      <c r="K44" s="560"/>
      <c r="L44" s="742"/>
      <c r="M44" s="711"/>
      <c r="N44" s="712"/>
      <c r="O44" s="713"/>
      <c r="P44" s="714"/>
      <c r="Q44" s="604" t="str">
        <f>IFERROR(VLOOKUP($A44&amp;L$2,纏め表!$D:$Q,4,FALSE),"")</f>
        <v/>
      </c>
      <c r="R44" s="552" t="str">
        <f>IFERROR(VLOOKUP($A44&amp;L$2,纏め表!$D:$Q,13,FALSE),"")</f>
        <v/>
      </c>
      <c r="S44" s="552" t="str">
        <f>IFERROR(VLOOKUP($A44&amp;L$2,纏め表!$D:$Q,14,FALSE),"")</f>
        <v/>
      </c>
      <c r="T44" s="560" t="str">
        <f>IFERROR(IF(VLOOKUP($A44&amp;L$2,纏め表!$D:$Q,2,FALSE)=0,"",VLOOKUP($A44&amp;L$2,纏め表!$D:$Q,2,FALSE)),"")</f>
        <v/>
      </c>
      <c r="U44" s="710"/>
      <c r="V44" s="711"/>
      <c r="W44" s="712"/>
      <c r="X44" s="713"/>
      <c r="Y44" s="714"/>
      <c r="Z44" s="604">
        <f>IFERROR(VLOOKUP($A44&amp;U$2,纏め表!$D:$Q,4,FALSE),"")</f>
        <v>9000692</v>
      </c>
      <c r="AA44" s="552">
        <f>IFERROR(VLOOKUP($A44&amp;U$2,纏め表!$D:$Q,13,FALSE),"")</f>
        <v>4</v>
      </c>
      <c r="AB44" s="552">
        <f>IFERROR(VLOOKUP($A44&amp;U$2,纏め表!$D:$Q,14,FALSE),"")</f>
        <v>4</v>
      </c>
      <c r="AC44" s="560" t="str">
        <f>IFERROR(IF(VLOOKUP($A44&amp;U$2,纏め表!$D:$Q,2,FALSE)=0,"",VLOOKUP($A44&amp;U$2,纏め表!$D:$Q,2,FALSE)),"")</f>
        <v/>
      </c>
      <c r="AD44" s="710"/>
      <c r="AE44" s="711"/>
      <c r="AF44" s="712"/>
      <c r="AG44" s="713"/>
      <c r="AH44" s="714"/>
      <c r="AI44" s="604" t="str">
        <f>IFERROR(VLOOKUP($A44&amp;AD$2,纏め表!$D:$Q,4,FALSE),"")</f>
        <v/>
      </c>
      <c r="AJ44" s="552" t="str">
        <f>IFERROR(VLOOKUP($A44&amp;AD$2,纏め表!$D:$Q,13,FALSE),"")</f>
        <v/>
      </c>
      <c r="AK44" s="552" t="str">
        <f>IFERROR(VLOOKUP($A44&amp;AD$2,纏め表!$D:$Q,14,FALSE),"")</f>
        <v/>
      </c>
      <c r="AL44" s="560" t="str">
        <f>IFERROR(IF(VLOOKUP($A44&amp;AD$2,纏め表!$D:$Q,2,FALSE)=0,"",VLOOKUP($A44&amp;AD$2,纏め表!$D:$Q,2,FALSE)),"")</f>
        <v/>
      </c>
      <c r="AM44" s="710"/>
      <c r="AN44" s="711"/>
      <c r="AO44" s="712"/>
      <c r="AP44" s="713"/>
      <c r="AQ44" s="714"/>
      <c r="AR44" s="604">
        <f>IFERROR(VLOOKUP($A44&amp;AM$2,纏め表!$D:$Q,4,FALSE),"")</f>
        <v>9000242</v>
      </c>
      <c r="AS44" s="552">
        <f>IFERROR(VLOOKUP($A44&amp;AM$2,纏め表!$D:$Q,13,FALSE),"")</f>
        <v>9</v>
      </c>
      <c r="AT44" s="552">
        <f>IFERROR(VLOOKUP($A44&amp;AM$2,纏め表!$D:$Q,14,FALSE),"")</f>
        <v>9</v>
      </c>
      <c r="AU44" s="560" t="str">
        <f>IFERROR(IF(VLOOKUP($A44&amp;AM$2,纏め表!$D:$Q,2,FALSE)=0,"",VLOOKUP($A44&amp;AM$2,纏め表!$D:$Q,2,FALSE)),"")</f>
        <v/>
      </c>
      <c r="AV44" s="710"/>
      <c r="AW44" s="711"/>
      <c r="AX44" s="712"/>
      <c r="AY44" s="713"/>
      <c r="AZ44" s="714"/>
      <c r="BA44" s="604">
        <f>IFERROR(VLOOKUP($A44&amp;AV$2,纏め表!$D:$Q,4,FALSE),"")</f>
        <v>9000503</v>
      </c>
      <c r="BB44" s="552">
        <f>IFERROR(VLOOKUP($A44&amp;AV$2,纏め表!$D:$Q,13,FALSE),"")</f>
        <v>6</v>
      </c>
      <c r="BC44" s="552">
        <f>IFERROR(VLOOKUP($A44&amp;AV$2,纏め表!$D:$Q,14,FALSE),"")</f>
        <v>6</v>
      </c>
      <c r="BD44" s="560" t="str">
        <f>IFERROR(IF(VLOOKUP($A44&amp;AV$2,纏め表!$D:$Q,2,FALSE)=0,"",VLOOKUP($A44&amp;AV$2,纏め表!$D:$Q,2,FALSE)),"")</f>
        <v/>
      </c>
      <c r="BE44" s="710"/>
      <c r="BF44" s="711"/>
      <c r="BG44" s="712"/>
      <c r="BH44" s="713"/>
      <c r="BI44" s="714"/>
      <c r="BJ44" s="604">
        <f>IFERROR(VLOOKUP($A44&amp;BE$2,纏め表!$D:$Q,4,FALSE),"")</f>
        <v>9000813</v>
      </c>
      <c r="BK44" s="552">
        <f>IFERROR(VLOOKUP($A44&amp;BE$2,纏め表!$D:$Q,13,FALSE),"")</f>
        <v>3</v>
      </c>
      <c r="BL44" s="552">
        <f>IFERROR(VLOOKUP($A44&amp;BE$2,纏め表!$D:$Q,14,FALSE),"")</f>
        <v>4</v>
      </c>
      <c r="BM44" s="560" t="str">
        <f>IFERROR(IF(VLOOKUP($A44&amp;BE$2,纏め表!$D:$Q,2,FALSE)=0,"",VLOOKUP($A44&amp;BE$2,纏め表!$D:$Q,2,FALSE)),"")</f>
        <v/>
      </c>
      <c r="BN44" s="710"/>
      <c r="BO44" s="711"/>
      <c r="BP44" s="712"/>
      <c r="BQ44" s="713"/>
      <c r="BR44" s="714"/>
      <c r="BS44" s="604">
        <f>IFERROR(VLOOKUP($A44&amp;BN$2,纏め表!$D:$Q,4,FALSE),"")</f>
        <v>9000913</v>
      </c>
      <c r="BT44" s="552">
        <f>IFERROR(VLOOKUP($A44&amp;BN$2,纏め表!$D:$Q,13,FALSE),"")</f>
        <v>2</v>
      </c>
      <c r="BU44" s="552">
        <f>IFERROR(VLOOKUP($A44&amp;BN$2,纏め表!$D:$Q,14,FALSE),"")</f>
        <v>2</v>
      </c>
      <c r="BV44" s="560" t="str">
        <f>IFERROR(IF(VLOOKUP($A44&amp;BN$2,纏め表!$D:$Q,2,FALSE)=0,"",VLOOKUP($A44&amp;BN$2,纏め表!$D:$Q,2,FALSE)),"")</f>
        <v/>
      </c>
      <c r="BW44" s="710"/>
      <c r="BX44" s="711"/>
      <c r="BY44" s="712"/>
      <c r="BZ44" s="713"/>
      <c r="CA44" s="714"/>
      <c r="CB44" s="604">
        <f>IFERROR(VLOOKUP($A44&amp;BW$2,纏め表!$D:$Q,4,FALSE),"")</f>
        <v>9000918</v>
      </c>
      <c r="CC44" s="552">
        <f>IFERROR(VLOOKUP($A44&amp;BW$2,纏め表!$D:$Q,13,FALSE),"")</f>
        <v>2</v>
      </c>
      <c r="CD44" s="552">
        <f>IFERROR(VLOOKUP($A44&amp;BW$2,纏め表!$D:$Q,14,FALSE),"")</f>
        <v>2</v>
      </c>
      <c r="CE44" s="560" t="str">
        <f>IFERROR(IF(VLOOKUP($A44&amp;BW$2,纏め表!$D:$Q,2,FALSE)=0,"",VLOOKUP($A44&amp;BW$2,纏め表!$D:$Q,2,FALSE)),"")</f>
        <v/>
      </c>
      <c r="CF44" s="710"/>
      <c r="CG44" s="711"/>
      <c r="CH44" s="712"/>
      <c r="CI44" s="713"/>
      <c r="CJ44" s="714"/>
      <c r="CK44" s="604">
        <f>IFERROR(VLOOKUP($A44&amp;CF$2,纏め表!$D:$Q,4,FALSE),"")</f>
        <v>9000635</v>
      </c>
      <c r="CL44" s="552">
        <f>IFERROR(VLOOKUP($A44&amp;CF$2,纏め表!$D:$Q,13,FALSE),"")</f>
        <v>5</v>
      </c>
      <c r="CM44" s="552">
        <f>IFERROR(VLOOKUP($A44&amp;CF$2,纏め表!$D:$Q,14,FALSE),"")</f>
        <v>5</v>
      </c>
      <c r="CN44" s="560" t="str">
        <f>IFERROR(IF(VLOOKUP($A44&amp;CF$2,纏め表!$D:$Q,2,FALSE)=0,"",VLOOKUP($A44&amp;CF$2,纏め表!$D:$Q,2,FALSE)),"")</f>
        <v/>
      </c>
      <c r="CO44" s="710"/>
      <c r="CP44" s="711"/>
      <c r="CQ44" s="712"/>
      <c r="CR44" s="713"/>
      <c r="CS44" s="714"/>
      <c r="CT44" s="604" t="str">
        <f>IFERROR(VLOOKUP($A44&amp;CO$2,纏め表!$D:$Q,4,FALSE),"")</f>
        <v/>
      </c>
      <c r="CU44" s="552" t="str">
        <f>IFERROR(VLOOKUP($A44&amp;CO$2,纏め表!$D:$Q,13,FALSE),"")</f>
        <v/>
      </c>
      <c r="CV44" s="552" t="str">
        <f>IFERROR(VLOOKUP($A44&amp;CO$2,纏め表!$D:$Q,14,FALSE),"")</f>
        <v/>
      </c>
      <c r="CW44" s="560" t="str">
        <f>IFERROR(IF(VLOOKUP($A44&amp;CO$2,纏め表!$D:$Q,2,FALSE)=0,"",VLOOKUP($A44&amp;CO$2,纏め表!$D:$Q,2,FALSE)),"")</f>
        <v/>
      </c>
      <c r="CX44" s="710"/>
      <c r="CY44" s="711"/>
      <c r="CZ44" s="712"/>
      <c r="DA44" s="713"/>
      <c r="DB44" s="714"/>
      <c r="DC44" s="604" t="str">
        <f>IFERROR(VLOOKUP($A44&amp;CX$2,纏め表!$D:$Q,4,FALSE),"")</f>
        <v/>
      </c>
      <c r="DD44" s="552" t="str">
        <f>IFERROR(VLOOKUP($A44&amp;CX$2,纏め表!$D:$Q,13,FALSE),"")</f>
        <v/>
      </c>
      <c r="DE44" s="552" t="str">
        <f>IFERROR(VLOOKUP($A44&amp;CX$2,纏め表!$D:$Q,14,FALSE),"")</f>
        <v/>
      </c>
      <c r="DF44" s="560" t="str">
        <f>IFERROR(IF(VLOOKUP($A44&amp;CX$2,纏め表!$D:$Q,2,FALSE)=0,"",VLOOKUP($A44&amp;CX$2,纏め表!$D:$Q,2,FALSE)),"")</f>
        <v/>
      </c>
      <c r="DG44" s="710"/>
      <c r="DH44" s="711"/>
      <c r="DI44" s="712"/>
      <c r="DJ44" s="713"/>
      <c r="DK44" s="714"/>
    </row>
    <row r="45" spans="1:115" s="580" customFormat="1">
      <c r="A45" s="541" t="s">
        <v>2787</v>
      </c>
      <c r="B45" s="705"/>
      <c r="C45" s="706"/>
      <c r="D45" s="707"/>
      <c r="E45" s="706"/>
      <c r="F45" s="709"/>
      <c r="G45" s="606" t="str">
        <f>IFERROR(VLOOKUP($A45&amp;B$2,纏め表!$D:$Q,4,FALSE),"")</f>
        <v/>
      </c>
      <c r="H45" s="555" t="str">
        <f>IFERROR(VLOOKUP($A45&amp;B$2,纏め表!$D:$Q,13,FALSE),"")</f>
        <v/>
      </c>
      <c r="I45" s="555" t="str">
        <f>IFERROR(VLOOKUP($A45&amp;B$2,纏め表!$D:$Q,14,FALSE),"")</f>
        <v/>
      </c>
      <c r="J45" s="664" t="str">
        <f>IFERROR(IF(VLOOKUP($A45&amp;B$2,纏め表!$D:$Q,2,FALSE)=0,"",VLOOKUP($A45&amp;B$2,纏め表!$D:$Q,2,FALSE)),"")</f>
        <v/>
      </c>
      <c r="K45" s="548"/>
      <c r="L45" s="743"/>
      <c r="M45" s="706"/>
      <c r="N45" s="707"/>
      <c r="O45" s="708"/>
      <c r="P45" s="709"/>
      <c r="Q45" s="606" t="str">
        <f>IFERROR(VLOOKUP($A45&amp;L$2,纏め表!$D:$Q,4,FALSE),"")</f>
        <v/>
      </c>
      <c r="R45" s="555" t="str">
        <f>IFERROR(VLOOKUP($A45&amp;L$2,纏め表!$D:$Q,13,FALSE),"")</f>
        <v/>
      </c>
      <c r="S45" s="555" t="str">
        <f>IFERROR(VLOOKUP($A45&amp;L$2,纏め表!$D:$Q,14,FALSE),"")</f>
        <v/>
      </c>
      <c r="T45" s="548" t="str">
        <f>IFERROR(IF(VLOOKUP($A45&amp;L$2,纏め表!$D:$Q,2,FALSE)=0,"",VLOOKUP($A45&amp;L$2,纏め表!$D:$Q,2,FALSE)),"")</f>
        <v/>
      </c>
      <c r="U45" s="705"/>
      <c r="V45" s="706"/>
      <c r="W45" s="707"/>
      <c r="X45" s="708"/>
      <c r="Y45" s="709"/>
      <c r="Z45" s="606">
        <f>IFERROR(VLOOKUP($A45&amp;U$2,纏め表!$D:$Q,4,FALSE),"")</f>
        <v>9000804</v>
      </c>
      <c r="AA45" s="555">
        <f>IFERROR(VLOOKUP($A45&amp;U$2,纏め表!$D:$Q,13,FALSE),"")</f>
        <v>3</v>
      </c>
      <c r="AB45" s="555">
        <f>IFERROR(VLOOKUP($A45&amp;U$2,纏め表!$D:$Q,14,FALSE),"")</f>
        <v>3.1</v>
      </c>
      <c r="AC45" s="548" t="str">
        <f>IFERROR(IF(VLOOKUP($A45&amp;U$2,纏め表!$D:$Q,2,FALSE)=0,"",VLOOKUP($A45&amp;U$2,纏め表!$D:$Q,2,FALSE)),"")</f>
        <v/>
      </c>
      <c r="AD45" s="705"/>
      <c r="AE45" s="706"/>
      <c r="AF45" s="707"/>
      <c r="AG45" s="708"/>
      <c r="AH45" s="709"/>
      <c r="AI45" s="606" t="str">
        <f>IFERROR(VLOOKUP($A45&amp;AD$2,纏め表!$D:$Q,4,FALSE),"")</f>
        <v/>
      </c>
      <c r="AJ45" s="555" t="str">
        <f>IFERROR(VLOOKUP($A45&amp;AD$2,纏め表!$D:$Q,13,FALSE),"")</f>
        <v/>
      </c>
      <c r="AK45" s="555" t="str">
        <f>IFERROR(VLOOKUP($A45&amp;AD$2,纏め表!$D:$Q,14,FALSE),"")</f>
        <v/>
      </c>
      <c r="AL45" s="548" t="str">
        <f>IFERROR(IF(VLOOKUP($A45&amp;AD$2,纏め表!$D:$Q,2,FALSE)=0,"",VLOOKUP($A45&amp;AD$2,纏め表!$D:$Q,2,FALSE)),"")</f>
        <v/>
      </c>
      <c r="AM45" s="705"/>
      <c r="AN45" s="706"/>
      <c r="AO45" s="707"/>
      <c r="AP45" s="708"/>
      <c r="AQ45" s="709"/>
      <c r="AR45" s="606" t="str">
        <f>IFERROR(VLOOKUP($A45&amp;AM$2,纏め表!$D:$Q,4,FALSE),"")</f>
        <v/>
      </c>
      <c r="AS45" s="555" t="str">
        <f>IFERROR(VLOOKUP($A45&amp;AM$2,纏め表!$D:$Q,13,FALSE),"")</f>
        <v/>
      </c>
      <c r="AT45" s="555" t="str">
        <f>IFERROR(VLOOKUP($A45&amp;AM$2,纏め表!$D:$Q,14,FALSE),"")</f>
        <v/>
      </c>
      <c r="AU45" s="548" t="str">
        <f>IFERROR(IF(VLOOKUP($A45&amp;AM$2,纏め表!$D:$Q,2,FALSE)=0,"",VLOOKUP($A45&amp;AM$2,纏め表!$D:$Q,2,FALSE)),"")</f>
        <v/>
      </c>
      <c r="AV45" s="705"/>
      <c r="AW45" s="706"/>
      <c r="AX45" s="707"/>
      <c r="AY45" s="708"/>
      <c r="AZ45" s="709"/>
      <c r="BA45" s="604">
        <f>IFERROR(VLOOKUP($A45&amp;AV$2,纏め表!$D:$Q,4,FALSE),"")</f>
        <v>9000680</v>
      </c>
      <c r="BB45" s="552">
        <f>IFERROR(VLOOKUP($A45&amp;AV$2,纏め表!$D:$Q,13,FALSE),"")</f>
        <v>4</v>
      </c>
      <c r="BC45" s="552">
        <f>IFERROR(VLOOKUP($A45&amp;AV$2,纏め表!$D:$Q,14,FALSE),"")</f>
        <v>4</v>
      </c>
      <c r="BD45" s="560" t="str">
        <f>IFERROR(IF(VLOOKUP($A45&amp;AV$2,纏め表!$D:$Q,2,FALSE)=0,"",VLOOKUP($A45&amp;AV$2,纏め表!$D:$Q,2,FALSE)),"")</f>
        <v/>
      </c>
      <c r="BE45" s="705"/>
      <c r="BF45" s="706"/>
      <c r="BG45" s="707"/>
      <c r="BH45" s="708"/>
      <c r="BI45" s="709"/>
      <c r="BJ45" s="606" t="str">
        <f>IFERROR(VLOOKUP($A45&amp;BE$2,纏め表!$D:$Q,4,FALSE),"")</f>
        <v/>
      </c>
      <c r="BK45" s="555" t="str">
        <f>IFERROR(VLOOKUP($A45&amp;BE$2,纏め表!$D:$Q,13,FALSE),"")</f>
        <v/>
      </c>
      <c r="BL45" s="555" t="str">
        <f>IFERROR(VLOOKUP($A45&amp;BE$2,纏め表!$D:$Q,14,FALSE),"")</f>
        <v/>
      </c>
      <c r="BM45" s="548" t="str">
        <f>IFERROR(IF(VLOOKUP($A45&amp;BE$2,纏め表!$D:$Q,2,FALSE)=0,"",VLOOKUP($A45&amp;BE$2,纏め表!$D:$Q,2,FALSE)),"")</f>
        <v/>
      </c>
      <c r="BN45" s="705"/>
      <c r="BO45" s="706"/>
      <c r="BP45" s="707"/>
      <c r="BQ45" s="708"/>
      <c r="BR45" s="709"/>
      <c r="BS45" s="606" t="str">
        <f>IFERROR(VLOOKUP($A45&amp;BN$2,纏め表!$D:$Q,4,FALSE),"")</f>
        <v/>
      </c>
      <c r="BT45" s="555" t="str">
        <f>IFERROR(VLOOKUP($A45&amp;BN$2,纏め表!$D:$Q,13,FALSE),"")</f>
        <v/>
      </c>
      <c r="BU45" s="555" t="str">
        <f>IFERROR(VLOOKUP($A45&amp;BN$2,纏め表!$D:$Q,14,FALSE),"")</f>
        <v/>
      </c>
      <c r="BV45" s="548" t="str">
        <f>IFERROR(IF(VLOOKUP($A45&amp;BN$2,纏め表!$D:$Q,2,FALSE)=0,"",VLOOKUP($A45&amp;BN$2,纏め表!$D:$Q,2,FALSE)),"")</f>
        <v/>
      </c>
      <c r="BW45" s="705"/>
      <c r="BX45" s="706"/>
      <c r="BY45" s="707"/>
      <c r="BZ45" s="708"/>
      <c r="CA45" s="709"/>
      <c r="CB45" s="606" t="str">
        <f>IFERROR(VLOOKUP($A45&amp;BW$2,纏め表!$D:$Q,4,FALSE),"")</f>
        <v/>
      </c>
      <c r="CC45" s="555" t="str">
        <f>IFERROR(VLOOKUP($A45&amp;BW$2,纏め表!$D:$Q,13,FALSE),"")</f>
        <v/>
      </c>
      <c r="CD45" s="555" t="str">
        <f>IFERROR(VLOOKUP($A45&amp;BW$2,纏め表!$D:$Q,14,FALSE),"")</f>
        <v/>
      </c>
      <c r="CE45" s="548" t="str">
        <f>IFERROR(IF(VLOOKUP($A45&amp;BW$2,纏め表!$D:$Q,2,FALSE)=0,"",VLOOKUP($A45&amp;BW$2,纏め表!$D:$Q,2,FALSE)),"")</f>
        <v/>
      </c>
      <c r="CF45" s="705"/>
      <c r="CG45" s="706"/>
      <c r="CH45" s="707"/>
      <c r="CI45" s="708"/>
      <c r="CJ45" s="709"/>
      <c r="CK45" s="606">
        <f>IFERROR(VLOOKUP($A45&amp;CF$2,纏め表!$D:$Q,4,FALSE),"")</f>
        <v>9000631</v>
      </c>
      <c r="CL45" s="555">
        <f>IFERROR(VLOOKUP($A45&amp;CF$2,纏め表!$D:$Q,13,FALSE),"")</f>
        <v>5</v>
      </c>
      <c r="CM45" s="555">
        <f>IFERROR(VLOOKUP($A45&amp;CF$2,纏め表!$D:$Q,14,FALSE),"")</f>
        <v>5</v>
      </c>
      <c r="CN45" s="548" t="str">
        <f>IFERROR(IF(VLOOKUP($A45&amp;CF$2,纏め表!$D:$Q,2,FALSE)=0,"",VLOOKUP($A45&amp;CF$2,纏め表!$D:$Q,2,FALSE)),"")</f>
        <v/>
      </c>
      <c r="CO45" s="705"/>
      <c r="CP45" s="706"/>
      <c r="CQ45" s="707"/>
      <c r="CR45" s="708"/>
      <c r="CS45" s="709"/>
      <c r="CT45" s="606" t="str">
        <f>IFERROR(VLOOKUP($A45&amp;CO$2,纏め表!$D:$Q,4,FALSE),"")</f>
        <v/>
      </c>
      <c r="CU45" s="555" t="str">
        <f>IFERROR(VLOOKUP($A45&amp;CO$2,纏め表!$D:$Q,13,FALSE),"")</f>
        <v/>
      </c>
      <c r="CV45" s="555" t="str">
        <f>IFERROR(VLOOKUP($A45&amp;CO$2,纏め表!$D:$Q,14,FALSE),"")</f>
        <v/>
      </c>
      <c r="CW45" s="548" t="str">
        <f>IFERROR(IF(VLOOKUP($A45&amp;CO$2,纏め表!$D:$Q,2,FALSE)=0,"",VLOOKUP($A45&amp;CO$2,纏め表!$D:$Q,2,FALSE)),"")</f>
        <v/>
      </c>
      <c r="CX45" s="705"/>
      <c r="CY45" s="706"/>
      <c r="CZ45" s="707"/>
      <c r="DA45" s="708"/>
      <c r="DB45" s="709"/>
      <c r="DC45" s="606" t="str">
        <f>IFERROR(VLOOKUP($A45&amp;CX$2,纏め表!$D:$Q,4,FALSE),"")</f>
        <v/>
      </c>
      <c r="DD45" s="555" t="str">
        <f>IFERROR(VLOOKUP($A45&amp;CX$2,纏め表!$D:$Q,13,FALSE),"")</f>
        <v/>
      </c>
      <c r="DE45" s="555" t="str">
        <f>IFERROR(VLOOKUP($A45&amp;CX$2,纏め表!$D:$Q,14,FALSE),"")</f>
        <v/>
      </c>
      <c r="DF45" s="548" t="str">
        <f>IFERROR(IF(VLOOKUP($A45&amp;CX$2,纏め表!$D:$Q,2,FALSE)=0,"",VLOOKUP($A45&amp;CX$2,纏め表!$D:$Q,2,FALSE)),"")</f>
        <v/>
      </c>
      <c r="DG45" s="705"/>
      <c r="DH45" s="706"/>
      <c r="DI45" s="707"/>
      <c r="DJ45" s="708"/>
      <c r="DK45" s="709"/>
    </row>
    <row r="46" spans="1:115" s="580" customFormat="1">
      <c r="A46" s="558" t="s">
        <v>2778</v>
      </c>
      <c r="B46" s="693">
        <f>員数サマリ!I16</f>
        <v>20</v>
      </c>
      <c r="C46" s="695">
        <f>員数サマリ!J16</f>
        <v>19</v>
      </c>
      <c r="D46" s="697">
        <f>IF(B46&gt;=C46,ROUND(B46/20,1),ROUND(C46/20,1))</f>
        <v>1</v>
      </c>
      <c r="E46" s="695">
        <f>2-COUNTIF(H46:H47,"")-COUNTIF(J46:J47,"休")</f>
        <v>1</v>
      </c>
      <c r="F46" s="701">
        <f t="shared" si="21"/>
        <v>0</v>
      </c>
      <c r="G46" s="604">
        <f>IFERROR(VLOOKUP($A46&amp;B$2,纏め表!$D:$Q,4,FALSE),"")</f>
        <v>9000442</v>
      </c>
      <c r="H46" s="552">
        <f>IFERROR(VLOOKUP($A46&amp;B$2,纏め表!$D:$Q,13,FALSE),"")</f>
        <v>6</v>
      </c>
      <c r="I46" s="552">
        <f>IFERROR(VLOOKUP($A46&amp;B$2,纏め表!$D:$Q,14,FALSE),"")</f>
        <v>6</v>
      </c>
      <c r="J46" s="666" t="str">
        <f>IFERROR(IF(VLOOKUP($A46&amp;B$2,纏め表!$D:$Q,2,FALSE)=0,"",VLOOKUP($A46&amp;B$2,纏め表!$D:$Q,2,FALSE)),"")</f>
        <v/>
      </c>
      <c r="K46" s="560"/>
      <c r="L46" s="741">
        <f>員数サマリ!M16</f>
        <v>17</v>
      </c>
      <c r="M46" s="695">
        <f>員数サマリ!N16</f>
        <v>15</v>
      </c>
      <c r="N46" s="697">
        <f>IF(L46&gt;=M46,ROUND(L46/20,1),ROUND(M46/20,1))</f>
        <v>0.9</v>
      </c>
      <c r="O46" s="699">
        <f>2-COUNTIF(R46:R47,"")-COUNTIF(T46:T47,"休")</f>
        <v>1</v>
      </c>
      <c r="P46" s="701">
        <f>O46-N46</f>
        <v>9.9999999999999978E-2</v>
      </c>
      <c r="Q46" s="604">
        <f>IFERROR(VLOOKUP($A46&amp;L$2,纏め表!$D:$Q,4,FALSE),"")</f>
        <v>9000287</v>
      </c>
      <c r="R46" s="552">
        <f>IFERROR(VLOOKUP($A46&amp;L$2,纏め表!$D:$Q,13,FALSE),"")</f>
        <v>8</v>
      </c>
      <c r="S46" s="552">
        <f>IFERROR(VLOOKUP($A46&amp;L$2,纏め表!$D:$Q,14,FALSE),"")</f>
        <v>8</v>
      </c>
      <c r="T46" s="560" t="str">
        <f>IFERROR(IF(VLOOKUP($A46&amp;L$2,纏め表!$D:$Q,2,FALSE)=0,"",VLOOKUP($A46&amp;L$2,纏め表!$D:$Q,2,FALSE)),"")</f>
        <v/>
      </c>
      <c r="U46" s="693">
        <f>員数サマリ!P16</f>
        <v>11</v>
      </c>
      <c r="V46" s="695">
        <f>員数サマリ!Q16</f>
        <v>10</v>
      </c>
      <c r="W46" s="697">
        <f>IF(U46&gt;=V46,ROUND(U46/20,1),ROUND(V46/20,1))</f>
        <v>0.6</v>
      </c>
      <c r="X46" s="699">
        <f>2-COUNTIF(AA46:AA47,"")-COUNTIF(AC46:AC47,"休")</f>
        <v>1</v>
      </c>
      <c r="Y46" s="701">
        <f t="shared" ref="Y46" si="104">X46-W46</f>
        <v>0.4</v>
      </c>
      <c r="Z46" s="604">
        <f>IFERROR(VLOOKUP($A46&amp;U$2,纏め表!$D:$Q,4,FALSE),"")</f>
        <v>9000438</v>
      </c>
      <c r="AA46" s="552">
        <f>IFERROR(VLOOKUP($A46&amp;U$2,纏め表!$D:$Q,13,FALSE),"")</f>
        <v>6</v>
      </c>
      <c r="AB46" s="552">
        <f>IFERROR(VLOOKUP($A46&amp;U$2,纏め表!$D:$Q,14,FALSE),"")</f>
        <v>6</v>
      </c>
      <c r="AC46" s="560" t="str">
        <f>IFERROR(IF(VLOOKUP($A46&amp;U$2,纏め表!$D:$Q,2,FALSE)=0,"",VLOOKUP($A46&amp;U$2,纏め表!$D:$Q,2,FALSE)),"")</f>
        <v/>
      </c>
      <c r="AD46" s="693">
        <f>員数サマリ!S16</f>
        <v>25</v>
      </c>
      <c r="AE46" s="695">
        <f>員数サマリ!T16</f>
        <v>25</v>
      </c>
      <c r="AF46" s="697">
        <f>IF(AD46&gt;=AE46,ROUND(AD46/20,1),ROUND(AE46/20,1))</f>
        <v>1.3</v>
      </c>
      <c r="AG46" s="699">
        <f>2-COUNTIF(AJ46:AJ47,"")-COUNTIF(AL46:AL47,"休")</f>
        <v>2</v>
      </c>
      <c r="AH46" s="701">
        <f t="shared" ref="AH46" si="105">AG46-AF46</f>
        <v>0.7</v>
      </c>
      <c r="AI46" s="604">
        <f>IFERROR(VLOOKUP($A46&amp;AD$2,纏め表!$D:$Q,4,FALSE),"")</f>
        <v>9000694</v>
      </c>
      <c r="AJ46" s="552">
        <f>IFERROR(VLOOKUP($A46&amp;AD$2,纏め表!$D:$Q,13,FALSE),"")</f>
        <v>4</v>
      </c>
      <c r="AK46" s="552">
        <f>IFERROR(VLOOKUP($A46&amp;AD$2,纏め表!$D:$Q,14,FALSE),"")</f>
        <v>7</v>
      </c>
      <c r="AL46" s="560" t="str">
        <f>IFERROR(IF(VLOOKUP($A46&amp;AD$2,纏め表!$D:$Q,2,FALSE)=0,"",VLOOKUP($A46&amp;AD$2,纏め表!$D:$Q,2,FALSE)),"")</f>
        <v/>
      </c>
      <c r="AM46" s="693">
        <f>員数サマリ!V16</f>
        <v>24</v>
      </c>
      <c r="AN46" s="695">
        <f>員数サマリ!W16</f>
        <v>24</v>
      </c>
      <c r="AO46" s="697">
        <f>IF(AM46&gt;=AN46,ROUND(AM46/20,1),ROUND(AN46/20,1))</f>
        <v>1.2</v>
      </c>
      <c r="AP46" s="699">
        <f>2-COUNTIF(AS46:AS47,"")-COUNTIF(AU46:AU47,"休")</f>
        <v>1</v>
      </c>
      <c r="AQ46" s="701">
        <f t="shared" ref="AQ46" si="106">AP46-AO46</f>
        <v>-0.19999999999999996</v>
      </c>
      <c r="AR46" s="604">
        <f>IFERROR(VLOOKUP($A46&amp;AM$2,纏め表!$D:$Q,4,FALSE),"")</f>
        <v>9000607</v>
      </c>
      <c r="AS46" s="552">
        <f>IFERROR(VLOOKUP($A46&amp;AM$2,纏め表!$D:$Q,13,FALSE),"")</f>
        <v>5</v>
      </c>
      <c r="AT46" s="552">
        <f>IFERROR(VLOOKUP($A46&amp;AM$2,纏め表!$D:$Q,14,FALSE),"")</f>
        <v>5</v>
      </c>
      <c r="AU46" s="560" t="str">
        <f>IFERROR(IF(VLOOKUP($A46&amp;AM$2,纏め表!$D:$Q,2,FALSE)=0,"",VLOOKUP($A46&amp;AM$2,纏め表!$D:$Q,2,FALSE)),"")</f>
        <v/>
      </c>
      <c r="AV46" s="693">
        <f>員数サマリ!Y16</f>
        <v>28</v>
      </c>
      <c r="AW46" s="695">
        <f>員数サマリ!Z16</f>
        <v>28</v>
      </c>
      <c r="AX46" s="697">
        <f>IF(AV46&gt;=AW46,ROUND(AV46/20,1),ROUND(AW46/20,1))</f>
        <v>1.4</v>
      </c>
      <c r="AY46" s="699">
        <f>2-COUNTIF(BB46:BB47,"")-COUNTIF(BD46:BD47,"休")</f>
        <v>1</v>
      </c>
      <c r="AZ46" s="701">
        <f t="shared" ref="AZ46" si="107">AY46-AX46</f>
        <v>-0.39999999999999991</v>
      </c>
      <c r="BA46" s="603">
        <f>IFERROR(VLOOKUP($A46&amp;AV$2,纏め表!$D:$Q,4,FALSE),"")</f>
        <v>9000891</v>
      </c>
      <c r="BB46" s="557">
        <f>IFERROR(VLOOKUP($A46&amp;AV$2,纏め表!$D:$Q,13,FALSE),"")</f>
        <v>3</v>
      </c>
      <c r="BC46" s="557">
        <f>IFERROR(VLOOKUP($A46&amp;AV$2,纏め表!$D:$Q,14,FALSE),"")</f>
        <v>3</v>
      </c>
      <c r="BD46" s="553" t="str">
        <f>IFERROR(IF(VLOOKUP($A46&amp;AV$2,纏め表!$D:$Q,2,FALSE)=0,"",VLOOKUP($A46&amp;AV$2,纏め表!$D:$Q,2,FALSE)),"")</f>
        <v/>
      </c>
      <c r="BE46" s="693">
        <f>員数サマリ!AB16</f>
        <v>20</v>
      </c>
      <c r="BF46" s="695">
        <f>員数サマリ!AC16</f>
        <v>18</v>
      </c>
      <c r="BG46" s="697">
        <f>IF(BE46&gt;=BF46,ROUND(BE46/20,1),ROUND(BF46/20,1))</f>
        <v>1</v>
      </c>
      <c r="BH46" s="699">
        <f>2-COUNTIF(BK46:BK47,"")-COUNTIF(BM46:BM47,"休")</f>
        <v>1</v>
      </c>
      <c r="BI46" s="701">
        <f t="shared" ref="BI46" si="108">BH46-BG46</f>
        <v>0</v>
      </c>
      <c r="BJ46" s="604">
        <f>IFERROR(VLOOKUP($A46&amp;BE$2,纏め表!$D:$Q,4,FALSE),"")</f>
        <v>9000620</v>
      </c>
      <c r="BK46" s="552">
        <f>IFERROR(VLOOKUP($A46&amp;BE$2,纏め表!$D:$Q,13,FALSE),"")</f>
        <v>4</v>
      </c>
      <c r="BL46" s="552">
        <f>IFERROR(VLOOKUP($A46&amp;BE$2,纏め表!$D:$Q,14,FALSE),"")</f>
        <v>5</v>
      </c>
      <c r="BM46" s="560" t="str">
        <f>IFERROR(IF(VLOOKUP($A46&amp;BE$2,纏め表!$D:$Q,2,FALSE)=0,"",VLOOKUP($A46&amp;BE$2,纏め表!$D:$Q,2,FALSE)),"")</f>
        <v/>
      </c>
      <c r="BN46" s="693">
        <f>員数サマリ!AE16</f>
        <v>24</v>
      </c>
      <c r="BO46" s="695">
        <f>員数サマリ!AF16</f>
        <v>24</v>
      </c>
      <c r="BP46" s="697">
        <f>IF(BN46&gt;=BO46,ROUND(BN46/20,1),ROUND(BO46/20,1))</f>
        <v>1.2</v>
      </c>
      <c r="BQ46" s="699">
        <f>2-COUNTIF(BT46:BT47,"")-COUNTIF(BV46:BV47,"休")</f>
        <v>2</v>
      </c>
      <c r="BR46" s="701">
        <f t="shared" ref="BR46" si="109">BQ46-BP46</f>
        <v>0.8</v>
      </c>
      <c r="BS46" s="604">
        <f>IFERROR(VLOOKUP($A46&amp;BN$2,纏め表!$D:$Q,4,FALSE),"")</f>
        <v>9000279</v>
      </c>
      <c r="BT46" s="552">
        <f>IFERROR(VLOOKUP($A46&amp;BN$2,纏め表!$D:$Q,13,FALSE),"")</f>
        <v>3</v>
      </c>
      <c r="BU46" s="552">
        <f>IFERROR(VLOOKUP($A46&amp;BN$2,纏め表!$D:$Q,14,FALSE),"")</f>
        <v>20</v>
      </c>
      <c r="BV46" s="560" t="str">
        <f>IFERROR(IF(VLOOKUP($A46&amp;BN$2,纏め表!$D:$Q,2,FALSE)=0,"",VLOOKUP($A46&amp;BN$2,纏め表!$D:$Q,2,FALSE)),"")</f>
        <v/>
      </c>
      <c r="BW46" s="693">
        <f>員数サマリ!AH16</f>
        <v>20</v>
      </c>
      <c r="BX46" s="695">
        <f>員数サマリ!AI16</f>
        <v>21</v>
      </c>
      <c r="BY46" s="697">
        <f>IF(BW46&gt;=BX46,ROUND(BW46/20,1),ROUND(BX46/20,1))</f>
        <v>1.1000000000000001</v>
      </c>
      <c r="BZ46" s="699">
        <f>2-COUNTIF(CC46:CC47,"")-COUNTIF(CE46:CE47,"休")</f>
        <v>2</v>
      </c>
      <c r="CA46" s="701">
        <f t="shared" ref="CA46" si="110">BZ46-BY46</f>
        <v>0.89999999999999991</v>
      </c>
      <c r="CB46" s="604">
        <f>IFERROR(VLOOKUP($A46&amp;BW$2,纏め表!$D:$Q,4,FALSE),"")</f>
        <v>9000187</v>
      </c>
      <c r="CC46" s="552">
        <f>IFERROR(VLOOKUP($A46&amp;BW$2,纏め表!$D:$Q,13,FALSE),"")</f>
        <v>4</v>
      </c>
      <c r="CD46" s="552">
        <f>IFERROR(VLOOKUP($A46&amp;BW$2,纏め表!$D:$Q,14,FALSE),"")</f>
        <v>23</v>
      </c>
      <c r="CE46" s="560" t="str">
        <f>IFERROR(IF(VLOOKUP($A46&amp;BW$2,纏め表!$D:$Q,2,FALSE)=0,"",VLOOKUP($A46&amp;BW$2,纏め表!$D:$Q,2,FALSE)),"")</f>
        <v/>
      </c>
      <c r="CF46" s="693">
        <f>員数サマリ!AK16</f>
        <v>40</v>
      </c>
      <c r="CG46" s="695">
        <f>員数サマリ!AL16</f>
        <v>33</v>
      </c>
      <c r="CH46" s="697">
        <f>IF(CF46&gt;=CG46,ROUND(CF46/20,1),ROUND(CG46/20,1))</f>
        <v>2</v>
      </c>
      <c r="CI46" s="699">
        <f>2-COUNTIF(CL46:CL47,"")-COUNTIF(CN46:CN47,"休")</f>
        <v>2</v>
      </c>
      <c r="CJ46" s="701">
        <f t="shared" ref="CJ46" si="111">CI46-CH46</f>
        <v>0</v>
      </c>
      <c r="CK46" s="604">
        <f>IFERROR(VLOOKUP($A46&amp;CF$2,纏め表!$D:$Q,4,FALSE),"")</f>
        <v>9000632</v>
      </c>
      <c r="CL46" s="552">
        <f>IFERROR(VLOOKUP($A46&amp;CF$2,纏め表!$D:$Q,13,FALSE),"")</f>
        <v>5</v>
      </c>
      <c r="CM46" s="552">
        <f>IFERROR(VLOOKUP($A46&amp;CF$2,纏め表!$D:$Q,14,FALSE),"")</f>
        <v>5</v>
      </c>
      <c r="CN46" s="560" t="str">
        <f>IFERROR(IF(VLOOKUP($A46&amp;CF$2,纏め表!$D:$Q,2,FALSE)=0,"",VLOOKUP($A46&amp;CF$2,纏め表!$D:$Q,2,FALSE)),"")</f>
        <v/>
      </c>
      <c r="CO46" s="693">
        <f>員数サマリ!AN16</f>
        <v>0</v>
      </c>
      <c r="CP46" s="695">
        <f>員数サマリ!AO16</f>
        <v>0</v>
      </c>
      <c r="CQ46" s="697">
        <f>IF(CO46&gt;=CP46,ROUND(CO46/20,1),ROUND(CP46/20,1))</f>
        <v>0</v>
      </c>
      <c r="CR46" s="699">
        <f>2-COUNTIF(CU46:CU47,"")-COUNTIF(CW46:CW47,"休")</f>
        <v>0</v>
      </c>
      <c r="CS46" s="701">
        <f t="shared" ref="CS46" si="112">CR46-CQ46</f>
        <v>0</v>
      </c>
      <c r="CT46" s="604" t="str">
        <f>IFERROR(VLOOKUP($A46&amp;CO$2,纏め表!$D:$Q,4,FALSE),"")</f>
        <v/>
      </c>
      <c r="CU46" s="552" t="str">
        <f>IFERROR(VLOOKUP($A46&amp;CO$2,纏め表!$D:$Q,13,FALSE),"")</f>
        <v/>
      </c>
      <c r="CV46" s="552" t="str">
        <f>IFERROR(VLOOKUP($A46&amp;CO$2,纏め表!$D:$Q,14,FALSE),"")</f>
        <v/>
      </c>
      <c r="CW46" s="560" t="str">
        <f>IFERROR(IF(VLOOKUP($A46&amp;CO$2,纏め表!$D:$Q,2,FALSE)=0,"",VLOOKUP($A46&amp;CO$2,纏め表!$D:$Q,2,FALSE)),"")</f>
        <v/>
      </c>
      <c r="CX46" s="693">
        <f>員数サマリ!AQ16</f>
        <v>0</v>
      </c>
      <c r="CY46" s="695">
        <f>員数サマリ!AR16</f>
        <v>0</v>
      </c>
      <c r="CZ46" s="697">
        <v>1</v>
      </c>
      <c r="DA46" s="699">
        <f>2-COUNTIF(DD46:DD47,"")-COUNTIF(DF46:DF47,"休")</f>
        <v>0</v>
      </c>
      <c r="DB46" s="701">
        <f t="shared" ref="DB46" si="113">DA46-CZ46</f>
        <v>-1</v>
      </c>
      <c r="DC46" s="604" t="str">
        <f>IFERROR(VLOOKUP($A46&amp;CX$2,纏め表!$D:$Q,4,FALSE),"")</f>
        <v/>
      </c>
      <c r="DD46" s="552" t="str">
        <f>IFERROR(VLOOKUP($A46&amp;CX$2,纏め表!$D:$Q,13,FALSE),"")</f>
        <v/>
      </c>
      <c r="DE46" s="552" t="str">
        <f>IFERROR(VLOOKUP($A46&amp;CX$2,纏め表!$D:$Q,14,FALSE),"")</f>
        <v/>
      </c>
      <c r="DF46" s="560" t="str">
        <f>IFERROR(IF(VLOOKUP($A46&amp;CX$2,纏め表!$D:$Q,2,FALSE)=0,"",VLOOKUP($A46&amp;CX$2,纏め表!$D:$Q,2,FALSE)),"")</f>
        <v/>
      </c>
      <c r="DG46" s="693">
        <f>員数サマリ!AZ16</f>
        <v>0</v>
      </c>
      <c r="DH46" s="695">
        <f>員数サマリ!BA16</f>
        <v>0</v>
      </c>
      <c r="DI46" s="697">
        <v>1</v>
      </c>
      <c r="DJ46" s="699">
        <f>2-COUNTIF(DM46:DM47,"")-COUNTIF(DO46:DO47,"休")</f>
        <v>0</v>
      </c>
      <c r="DK46" s="701">
        <f t="shared" ref="DK46" si="114">DJ46-DI46</f>
        <v>-1</v>
      </c>
    </row>
    <row r="47" spans="1:115" s="580" customFormat="1">
      <c r="A47" s="558" t="s">
        <v>2804</v>
      </c>
      <c r="B47" s="705"/>
      <c r="C47" s="706"/>
      <c r="D47" s="707"/>
      <c r="E47" s="706"/>
      <c r="F47" s="709"/>
      <c r="G47" s="604" t="str">
        <f>IFERROR(VLOOKUP($A47&amp;B$2,纏め表!$D:$Q,4,FALSE),"")</f>
        <v/>
      </c>
      <c r="H47" s="552" t="str">
        <f>IFERROR(VLOOKUP($A47&amp;B$2,纏め表!$D:$Q,13,FALSE),"")</f>
        <v/>
      </c>
      <c r="I47" s="552" t="str">
        <f>IFERROR(VLOOKUP($A47&amp;B$2,纏め表!$D:$Q,14,FALSE),"")</f>
        <v/>
      </c>
      <c r="J47" s="666" t="str">
        <f>IFERROR(IF(VLOOKUP($A47&amp;B$2,纏め表!$D:$Q,2,FALSE)=0,"",VLOOKUP($A47&amp;B$2,纏め表!$D:$Q,2,FALSE)),"")</f>
        <v/>
      </c>
      <c r="K47" s="560"/>
      <c r="L47" s="743"/>
      <c r="M47" s="706"/>
      <c r="N47" s="707"/>
      <c r="O47" s="708"/>
      <c r="P47" s="709"/>
      <c r="Q47" s="604" t="str">
        <f>IFERROR(VLOOKUP($A47&amp;L$2,纏め表!$D:$Q,4,FALSE),"")</f>
        <v/>
      </c>
      <c r="R47" s="552" t="str">
        <f>IFERROR(VLOOKUP($A47&amp;L$2,纏め表!$D:$Q,13,FALSE),"")</f>
        <v/>
      </c>
      <c r="S47" s="552" t="str">
        <f>IFERROR(VLOOKUP($A47&amp;L$2,纏め表!$D:$Q,14,FALSE),"")</f>
        <v/>
      </c>
      <c r="T47" s="560" t="str">
        <f>IFERROR(IF(VLOOKUP($A47&amp;L$2,纏め表!$D:$Q,2,FALSE)=0,"",VLOOKUP($A47&amp;L$2,纏め表!$D:$Q,2,FALSE)),"")</f>
        <v/>
      </c>
      <c r="U47" s="705"/>
      <c r="V47" s="706"/>
      <c r="W47" s="707"/>
      <c r="X47" s="708"/>
      <c r="Y47" s="709"/>
      <c r="Z47" s="604" t="str">
        <f>IFERROR(VLOOKUP($A47&amp;U$2,纏め表!$D:$Q,4,FALSE),"")</f>
        <v/>
      </c>
      <c r="AA47" s="552" t="str">
        <f>IFERROR(VLOOKUP($A47&amp;U$2,纏め表!$D:$Q,13,FALSE),"")</f>
        <v/>
      </c>
      <c r="AB47" s="552" t="str">
        <f>IFERROR(VLOOKUP($A47&amp;U$2,纏め表!$D:$Q,14,FALSE),"")</f>
        <v/>
      </c>
      <c r="AC47" s="560" t="str">
        <f>IFERROR(IF(VLOOKUP($A47&amp;U$2,纏め表!$D:$Q,2,FALSE)=0,"",VLOOKUP($A47&amp;U$2,纏め表!$D:$Q,2,FALSE)),"")</f>
        <v/>
      </c>
      <c r="AD47" s="705"/>
      <c r="AE47" s="706"/>
      <c r="AF47" s="707"/>
      <c r="AG47" s="708"/>
      <c r="AH47" s="709"/>
      <c r="AI47" s="604">
        <f>IFERROR(VLOOKUP($A47&amp;AD$2,纏め表!$D:$Q,4,FALSE),"")</f>
        <v>9000807</v>
      </c>
      <c r="AJ47" s="552">
        <f>IFERROR(VLOOKUP($A47&amp;AD$2,纏め表!$D:$Q,13,FALSE),"")</f>
        <v>3</v>
      </c>
      <c r="AK47" s="552">
        <f>IFERROR(VLOOKUP($A47&amp;AD$2,纏め表!$D:$Q,14,FALSE),"")</f>
        <v>3.1</v>
      </c>
      <c r="AL47" s="560" t="str">
        <f>IFERROR(IF(VLOOKUP($A47&amp;AD$2,纏め表!$D:$Q,2,FALSE)=0,"",VLOOKUP($A47&amp;AD$2,纏め表!$D:$Q,2,FALSE)),"")</f>
        <v/>
      </c>
      <c r="AM47" s="705"/>
      <c r="AN47" s="706"/>
      <c r="AO47" s="707"/>
      <c r="AP47" s="708"/>
      <c r="AQ47" s="709"/>
      <c r="AR47" s="604" t="str">
        <f>IFERROR(VLOOKUP($A47&amp;AM$2,纏め表!$D:$Q,4,FALSE),"")</f>
        <v/>
      </c>
      <c r="AS47" s="552" t="str">
        <f>IFERROR(VLOOKUP($A47&amp;AM$2,纏め表!$D:$Q,13,FALSE),"")</f>
        <v/>
      </c>
      <c r="AT47" s="552" t="str">
        <f>IFERROR(VLOOKUP($A47&amp;AM$2,纏め表!$D:$Q,14,FALSE),"")</f>
        <v/>
      </c>
      <c r="AU47" s="560" t="str">
        <f>IFERROR(IF(VLOOKUP($A47&amp;AM$2,纏め表!$D:$Q,2,FALSE)=0,"",VLOOKUP($A47&amp;AM$2,纏め表!$D:$Q,2,FALSE)),"")</f>
        <v/>
      </c>
      <c r="AV47" s="705"/>
      <c r="AW47" s="706"/>
      <c r="AX47" s="707"/>
      <c r="AY47" s="708"/>
      <c r="AZ47" s="709"/>
      <c r="BA47" s="606" t="str">
        <f>IFERROR(VLOOKUP($A47&amp;AV$2,纏め表!$D:$Q,4,FALSE),"")</f>
        <v/>
      </c>
      <c r="BB47" s="555" t="str">
        <f>IFERROR(VLOOKUP($A47&amp;AV$2,纏め表!$D:$Q,13,FALSE),"")</f>
        <v/>
      </c>
      <c r="BC47" s="555" t="str">
        <f>IFERROR(VLOOKUP($A47&amp;AV$2,纏め表!$D:$Q,14,FALSE),"")</f>
        <v/>
      </c>
      <c r="BD47" s="548" t="str">
        <f>IFERROR(IF(VLOOKUP($A47&amp;AV$2,纏め表!$D:$Q,2,FALSE)=0,"",VLOOKUP($A47&amp;AV$2,纏め表!$D:$Q,2,FALSE)),"")</f>
        <v/>
      </c>
      <c r="BE47" s="705"/>
      <c r="BF47" s="706"/>
      <c r="BG47" s="707"/>
      <c r="BH47" s="708"/>
      <c r="BI47" s="709"/>
      <c r="BJ47" s="606" t="str">
        <f>IFERROR(VLOOKUP($A47&amp;BE$2,纏め表!$D:$Q,4,FALSE),"")</f>
        <v/>
      </c>
      <c r="BK47" s="555" t="str">
        <f>IFERROR(VLOOKUP($A47&amp;BE$2,纏め表!$D:$Q,13,FALSE),"")</f>
        <v/>
      </c>
      <c r="BL47" s="555" t="str">
        <f>IFERROR(VLOOKUP($A47&amp;BE$2,纏め表!$D:$Q,14,FALSE),"")</f>
        <v/>
      </c>
      <c r="BM47" s="560" t="str">
        <f>IFERROR(IF(VLOOKUP($A47&amp;BE$2,纏め表!$D:$Q,2,FALSE)=0,"",VLOOKUP($A47&amp;BE$2,纏め表!$D:$Q,2,FALSE)),"")</f>
        <v/>
      </c>
      <c r="BN47" s="705"/>
      <c r="BO47" s="706"/>
      <c r="BP47" s="707"/>
      <c r="BQ47" s="708"/>
      <c r="BR47" s="709"/>
      <c r="BS47" s="606">
        <f>IFERROR(VLOOKUP($A47&amp;BN$2,纏め表!$D:$Q,4,FALSE),"")</f>
        <v>9000752</v>
      </c>
      <c r="BT47" s="555">
        <f>IFERROR(VLOOKUP($A47&amp;BN$2,纏め表!$D:$Q,13,FALSE),"")</f>
        <v>3</v>
      </c>
      <c r="BU47" s="555">
        <f>IFERROR(VLOOKUP($A47&amp;BN$2,纏め表!$D:$Q,14,FALSE),"")</f>
        <v>3.3</v>
      </c>
      <c r="BV47" s="548" t="str">
        <f>IFERROR(IF(VLOOKUP($A47&amp;BN$2,纏め表!$D:$Q,2,FALSE)=0,"",VLOOKUP($A47&amp;BN$2,纏め表!$D:$Q,2,FALSE)),"")</f>
        <v/>
      </c>
      <c r="BW47" s="705"/>
      <c r="BX47" s="706"/>
      <c r="BY47" s="707"/>
      <c r="BZ47" s="708"/>
      <c r="CA47" s="709"/>
      <c r="CB47" s="606">
        <f>IFERROR(VLOOKUP($A47&amp;BW$2,纏め表!$D:$Q,4,FALSE),"")</f>
        <v>9000690</v>
      </c>
      <c r="CC47" s="555">
        <f>IFERROR(VLOOKUP($A47&amp;BW$2,纏め表!$D:$Q,13,FALSE),"")</f>
        <v>4</v>
      </c>
      <c r="CD47" s="555">
        <f>IFERROR(VLOOKUP($A47&amp;BW$2,纏め表!$D:$Q,14,FALSE),"")</f>
        <v>4</v>
      </c>
      <c r="CE47" s="548" t="str">
        <f>IFERROR(IF(VLOOKUP($A47&amp;BW$2,纏め表!$D:$Q,2,FALSE)=0,"",VLOOKUP($A47&amp;BW$2,纏め表!$D:$Q,2,FALSE)),"")</f>
        <v/>
      </c>
      <c r="CF47" s="705"/>
      <c r="CG47" s="706"/>
      <c r="CH47" s="707"/>
      <c r="CI47" s="708"/>
      <c r="CJ47" s="709"/>
      <c r="CK47" s="606">
        <f>IFERROR(VLOOKUP($A47&amp;CF$2,纏め表!$D:$Q,4,FALSE),"")</f>
        <v>9000888</v>
      </c>
      <c r="CL47" s="555">
        <f>IFERROR(VLOOKUP($A47&amp;CF$2,纏め表!$D:$Q,13,FALSE),"")</f>
        <v>3</v>
      </c>
      <c r="CM47" s="555">
        <f>IFERROR(VLOOKUP($A47&amp;CF$2,纏め表!$D:$Q,14,FALSE),"")</f>
        <v>5</v>
      </c>
      <c r="CN47" s="548" t="str">
        <f>IFERROR(IF(VLOOKUP($A47&amp;CF$2,纏め表!$D:$Q,2,FALSE)=0,"",VLOOKUP($A47&amp;CF$2,纏め表!$D:$Q,2,FALSE)),"")</f>
        <v/>
      </c>
      <c r="CO47" s="705"/>
      <c r="CP47" s="706"/>
      <c r="CQ47" s="707"/>
      <c r="CR47" s="708"/>
      <c r="CS47" s="709"/>
      <c r="CT47" s="606" t="str">
        <f>IFERROR(VLOOKUP($A47&amp;CO$2,纏め表!$D:$Q,4,FALSE),"")</f>
        <v/>
      </c>
      <c r="CU47" s="555" t="str">
        <f>IFERROR(VLOOKUP($A47&amp;CO$2,纏め表!$D:$Q,13,FALSE),"")</f>
        <v/>
      </c>
      <c r="CV47" s="555" t="str">
        <f>IFERROR(VLOOKUP($A47&amp;CO$2,纏め表!$D:$Q,14,FALSE),"")</f>
        <v/>
      </c>
      <c r="CW47" s="548" t="str">
        <f>IFERROR(IF(VLOOKUP($A47&amp;CO$2,纏め表!$D:$Q,2,FALSE)=0,"",VLOOKUP($A47&amp;CO$2,纏め表!$D:$Q,2,FALSE)),"")</f>
        <v/>
      </c>
      <c r="CX47" s="705"/>
      <c r="CY47" s="706"/>
      <c r="CZ47" s="707"/>
      <c r="DA47" s="708"/>
      <c r="DB47" s="709"/>
      <c r="DC47" s="606" t="str">
        <f>IFERROR(VLOOKUP($A47&amp;CX$2,纏め表!$D:$Q,4,FALSE),"")</f>
        <v/>
      </c>
      <c r="DD47" s="555" t="str">
        <f>IFERROR(VLOOKUP($A47&amp;CX$2,纏め表!$D:$Q,13,FALSE),"")</f>
        <v/>
      </c>
      <c r="DE47" s="555" t="str">
        <f>IFERROR(VLOOKUP($A47&amp;CX$2,纏め表!$D:$Q,14,FALSE),"")</f>
        <v/>
      </c>
      <c r="DF47" s="548" t="str">
        <f>IFERROR(IF(VLOOKUP($A47&amp;CX$2,纏め表!$D:$Q,2,FALSE)=0,"",VLOOKUP($A47&amp;CX$2,纏め表!$D:$Q,2,FALSE)),"")</f>
        <v/>
      </c>
      <c r="DG47" s="705"/>
      <c r="DH47" s="706"/>
      <c r="DI47" s="707"/>
      <c r="DJ47" s="708"/>
      <c r="DK47" s="709"/>
    </row>
    <row r="48" spans="1:115" s="580" customFormat="1">
      <c r="A48" s="550" t="s">
        <v>2779</v>
      </c>
      <c r="B48" s="693">
        <f>員数サマリ!I17</f>
        <v>20</v>
      </c>
      <c r="C48" s="695">
        <f>員数サマリ!J17</f>
        <v>17</v>
      </c>
      <c r="D48" s="697">
        <f>IF(B48&gt;=C48,ROUND(B48/30,1),ROUND(C48/30,1))</f>
        <v>0.7</v>
      </c>
      <c r="E48" s="695">
        <f>3-COUNTIF(H48:H50,"")-COUNTIF(J48:J50,"休")</f>
        <v>1</v>
      </c>
      <c r="F48" s="701">
        <f t="shared" si="21"/>
        <v>0.30000000000000004</v>
      </c>
      <c r="G48" s="603">
        <f>IFERROR(VLOOKUP($A48&amp;B$2,纏め表!$D:$Q,4,FALSE),"")</f>
        <v>9000647</v>
      </c>
      <c r="H48" s="557">
        <f>IFERROR(VLOOKUP($A48&amp;B$2,纏め表!$D:$Q,13,FALSE),"")</f>
        <v>4</v>
      </c>
      <c r="I48" s="557">
        <f>IFERROR(VLOOKUP($A48&amp;B$2,纏め表!$D:$Q,14,FALSE),"")</f>
        <v>11</v>
      </c>
      <c r="J48" s="665" t="str">
        <f>IFERROR(IF(VLOOKUP($A48&amp;B$2,纏め表!$D:$Q,2,FALSE)=0,"",VLOOKUP($A48&amp;B$2,纏め表!$D:$Q,2,FALSE)),"")</f>
        <v/>
      </c>
      <c r="K48" s="553"/>
      <c r="L48" s="741">
        <f>員数サマリ!M17</f>
        <v>18</v>
      </c>
      <c r="M48" s="695">
        <f>員数サマリ!N17</f>
        <v>21</v>
      </c>
      <c r="N48" s="697">
        <f>IF(L48&gt;=M48,ROUND(L48/30,1),ROUND(M48/30,1))</f>
        <v>0.7</v>
      </c>
      <c r="O48" s="699">
        <f>3-COUNTIF(R48:R50,"")-COUNTIF(T48:T50,"休")</f>
        <v>1</v>
      </c>
      <c r="P48" s="701">
        <f>O48-N48</f>
        <v>0.30000000000000004</v>
      </c>
      <c r="Q48" s="603">
        <f>IFERROR(VLOOKUP($A48&amp;L$2,纏め表!$D:$Q,4,FALSE),"")</f>
        <v>9000436</v>
      </c>
      <c r="R48" s="557">
        <f>IFERROR(VLOOKUP($A48&amp;L$2,纏め表!$D:$Q,13,FALSE),"")</f>
        <v>6</v>
      </c>
      <c r="S48" s="557">
        <f>IFERROR(VLOOKUP($A48&amp;L$2,纏め表!$D:$Q,14,FALSE),"")</f>
        <v>6</v>
      </c>
      <c r="T48" s="553" t="str">
        <f>IFERROR(IF(VLOOKUP($A48&amp;L$2,纏め表!$D:$Q,2,FALSE)=0,"",VLOOKUP($A48&amp;L$2,纏め表!$D:$Q,2,FALSE)),"")</f>
        <v/>
      </c>
      <c r="U48" s="693">
        <f>員数サマリ!P17</f>
        <v>11</v>
      </c>
      <c r="V48" s="695">
        <f>員数サマリ!Q17</f>
        <v>0</v>
      </c>
      <c r="W48" s="697">
        <f>IF(U48&gt;=V48,ROUND(U48/30,1),ROUND(V48/30,1))</f>
        <v>0.4</v>
      </c>
      <c r="X48" s="699">
        <f>3-COUNTIF(AA48:AA50,"")-COUNTIF(AC48:AC50,"休")</f>
        <v>0</v>
      </c>
      <c r="Y48" s="701">
        <f t="shared" ref="Y48" si="115">X48-W48</f>
        <v>-0.4</v>
      </c>
      <c r="Z48" s="603" t="str">
        <f>IFERROR(VLOOKUP($A48&amp;U$2,纏め表!$D:$Q,4,FALSE),"")</f>
        <v/>
      </c>
      <c r="AA48" s="557" t="str">
        <f>IFERROR(VLOOKUP($A48&amp;U$2,纏め表!$D:$Q,13,FALSE),"")</f>
        <v/>
      </c>
      <c r="AB48" s="557" t="str">
        <f>IFERROR(VLOOKUP($A48&amp;U$2,纏め表!$D:$Q,14,FALSE),"")</f>
        <v/>
      </c>
      <c r="AC48" s="553" t="str">
        <f>IFERROR(IF(VLOOKUP($A48&amp;U$2,纏め表!$D:$Q,2,FALSE)=0,"",VLOOKUP($A48&amp;U$2,纏め表!$D:$Q,2,FALSE)),"")</f>
        <v/>
      </c>
      <c r="AD48" s="693">
        <f>員数サマリ!S17</f>
        <v>30</v>
      </c>
      <c r="AE48" s="695">
        <f>員数サマリ!T17</f>
        <v>27</v>
      </c>
      <c r="AF48" s="697">
        <f>IF(AD48&gt;=AE48,ROUND(AD48/30,1),ROUND(AE48/30,1))</f>
        <v>1</v>
      </c>
      <c r="AG48" s="699">
        <f>3-COUNTIF(AJ48:AJ50,"")-COUNTIF(AL48:AL50,"休")</f>
        <v>2</v>
      </c>
      <c r="AH48" s="701">
        <f t="shared" ref="AH48" si="116">AG48-AF48</f>
        <v>1</v>
      </c>
      <c r="AI48" s="603">
        <f>IFERROR(VLOOKUP($A48&amp;AD$2,纏め表!$D:$Q,4,FALSE),"")</f>
        <v>9000078</v>
      </c>
      <c r="AJ48" s="557">
        <f>IFERROR(VLOOKUP($A48&amp;AD$2,纏め表!$D:$Q,13,FALSE),"")</f>
        <v>4</v>
      </c>
      <c r="AK48" s="557">
        <f>IFERROR(VLOOKUP($A48&amp;AD$2,纏め表!$D:$Q,14,FALSE),"")</f>
        <v>15</v>
      </c>
      <c r="AL48" s="553" t="str">
        <f>IFERROR(IF(VLOOKUP($A48&amp;AD$2,纏め表!$D:$Q,2,FALSE)=0,"",VLOOKUP($A48&amp;AD$2,纏め表!$D:$Q,2,FALSE)),"")</f>
        <v/>
      </c>
      <c r="AM48" s="693">
        <f>員数サマリ!V17</f>
        <v>24</v>
      </c>
      <c r="AN48" s="695">
        <f>員数サマリ!W17</f>
        <v>24</v>
      </c>
      <c r="AO48" s="697">
        <f>IF(AM48&gt;=AN48,ROUND(AM48/30,1),ROUND(AN48/30,1))</f>
        <v>0.8</v>
      </c>
      <c r="AP48" s="699">
        <f>3-COUNTIF(AS48:AS50,"")-COUNTIF(AU48:AU50,"休")</f>
        <v>2</v>
      </c>
      <c r="AQ48" s="701">
        <f t="shared" ref="AQ48" si="117">AP48-AO48</f>
        <v>1.2</v>
      </c>
      <c r="AR48" s="603">
        <f>IFERROR(VLOOKUP($A48&amp;AM$2,纏め表!$D:$Q,4,FALSE),"")</f>
        <v>9000286</v>
      </c>
      <c r="AS48" s="557">
        <f>IFERROR(VLOOKUP($A48&amp;AM$2,纏め表!$D:$Q,13,FALSE),"")</f>
        <v>4</v>
      </c>
      <c r="AT48" s="557">
        <f>IFERROR(VLOOKUP($A48&amp;AM$2,纏め表!$D:$Q,14,FALSE),"")</f>
        <v>8</v>
      </c>
      <c r="AU48" s="553" t="str">
        <f>IFERROR(IF(VLOOKUP($A48&amp;AM$2,纏め表!$D:$Q,2,FALSE)=0,"",VLOOKUP($A48&amp;AM$2,纏め表!$D:$Q,2,FALSE)),"")</f>
        <v/>
      </c>
      <c r="AV48" s="693">
        <f>員数サマリ!Y17</f>
        <v>28</v>
      </c>
      <c r="AW48" s="695">
        <f>員数サマリ!Z17</f>
        <v>27</v>
      </c>
      <c r="AX48" s="697">
        <f>IF(AV48&gt;=AW48,ROUND(AV48/30,1),ROUND(AW48/30,1))</f>
        <v>0.9</v>
      </c>
      <c r="AY48" s="699">
        <f>3-COUNTIF(BB48:BB50,"")-COUNTIF(BD48:BD50,"休")</f>
        <v>2</v>
      </c>
      <c r="AZ48" s="701">
        <f t="shared" ref="AZ48" si="118">AY48-AX48</f>
        <v>1.1000000000000001</v>
      </c>
      <c r="BA48" s="603">
        <f>IFERROR(VLOOKUP($A48&amp;AV$2,纏め表!$D:$Q,4,FALSE),"")</f>
        <v>9000360</v>
      </c>
      <c r="BB48" s="557">
        <f>IFERROR(VLOOKUP($A48&amp;AV$2,纏め表!$D:$Q,13,FALSE),"")</f>
        <v>6</v>
      </c>
      <c r="BC48" s="557">
        <f>IFERROR(VLOOKUP($A48&amp;AV$2,纏め表!$D:$Q,14,FALSE),"")</f>
        <v>7</v>
      </c>
      <c r="BD48" s="553" t="str">
        <f>IFERROR(IF(VLOOKUP($A48&amp;AV$2,纏め表!$D:$Q,2,FALSE)=0,"",VLOOKUP($A48&amp;AV$2,纏め表!$D:$Q,2,FALSE)),"")</f>
        <v/>
      </c>
      <c r="BE48" s="693">
        <f>員数サマリ!AB17</f>
        <v>22</v>
      </c>
      <c r="BF48" s="695">
        <f>員数サマリ!AC17</f>
        <v>19</v>
      </c>
      <c r="BG48" s="697">
        <f>IF(BE48&gt;=BF48,ROUND(BE48/30,1),ROUND(BF48/30,1))</f>
        <v>0.7</v>
      </c>
      <c r="BH48" s="699">
        <f>3-COUNTIF(BK48:BK50,"")-COUNTIF(BM48:BM50,"休")</f>
        <v>2</v>
      </c>
      <c r="BI48" s="701">
        <f t="shared" ref="BI48" si="119">BH48-BG48</f>
        <v>1.3</v>
      </c>
      <c r="BJ48" s="603">
        <f>IFERROR(VLOOKUP($A48&amp;BE$2,纏め表!$D:$Q,4,FALSE),"")</f>
        <v>9000271</v>
      </c>
      <c r="BK48" s="557">
        <f>IFERROR(VLOOKUP($A48&amp;BE$2,纏め表!$D:$Q,13,FALSE),"")</f>
        <v>6</v>
      </c>
      <c r="BL48" s="557">
        <f>IFERROR(VLOOKUP($A48&amp;BE$2,纏め表!$D:$Q,14,FALSE),"")</f>
        <v>21</v>
      </c>
      <c r="BM48" s="553" t="str">
        <f>IFERROR(IF(VLOOKUP($A48&amp;BE$2,纏め表!$D:$Q,2,FALSE)=0,"",VLOOKUP($A48&amp;BE$2,纏め表!$D:$Q,2,FALSE)),"")</f>
        <v/>
      </c>
      <c r="BN48" s="693">
        <f>員数サマリ!AE17</f>
        <v>25</v>
      </c>
      <c r="BO48" s="695">
        <f>員数サマリ!AF17</f>
        <v>25</v>
      </c>
      <c r="BP48" s="697">
        <f>IF(BN48&gt;=BO48,ROUND(BN48/30,1),ROUND(BO48/30,1))</f>
        <v>0.8</v>
      </c>
      <c r="BQ48" s="699">
        <f>3-COUNTIF(BT48:BT50,"")-COUNTIF(BV48:BV50,"休")</f>
        <v>2</v>
      </c>
      <c r="BR48" s="701">
        <f t="shared" ref="BR48" si="120">BQ48-BP48</f>
        <v>1.2</v>
      </c>
      <c r="BS48" s="603">
        <f>IFERROR(VLOOKUP($A48&amp;BN$2,纏め表!$D:$Q,4,FALSE),"")</f>
        <v>9000815</v>
      </c>
      <c r="BT48" s="557">
        <f>IFERROR(VLOOKUP($A48&amp;BN$2,纏め表!$D:$Q,13,FALSE),"")</f>
        <v>3</v>
      </c>
      <c r="BU48" s="557">
        <f>IFERROR(VLOOKUP($A48&amp;BN$2,纏め表!$D:$Q,14,FALSE),"")</f>
        <v>23</v>
      </c>
      <c r="BV48" s="553" t="str">
        <f>IFERROR(IF(VLOOKUP($A48&amp;BN$2,纏め表!$D:$Q,2,FALSE)=0,"",VLOOKUP($A48&amp;BN$2,纏め表!$D:$Q,2,FALSE)),"")</f>
        <v/>
      </c>
      <c r="BW48" s="693">
        <f>員数サマリ!AH17</f>
        <v>20</v>
      </c>
      <c r="BX48" s="695">
        <f>員数サマリ!AI17</f>
        <v>17</v>
      </c>
      <c r="BY48" s="697">
        <f>IF(BW48&gt;=BX48,ROUND(BW48/30,1),ROUND(BX48/30,1))</f>
        <v>0.7</v>
      </c>
      <c r="BZ48" s="699">
        <f>3-COUNTIF(CC48:CC50,"")-COUNTIF(CE48:CE50,"休")</f>
        <v>1</v>
      </c>
      <c r="CA48" s="701">
        <f t="shared" ref="CA48" si="121">BZ48-BY48</f>
        <v>0.30000000000000004</v>
      </c>
      <c r="CB48" s="603">
        <f>IFERROR(VLOOKUP($A48&amp;BW$2,纏め表!$D:$Q,4,FALSE),"")</f>
        <v>9000197</v>
      </c>
      <c r="CC48" s="557">
        <f>IFERROR(VLOOKUP($A48&amp;BW$2,纏め表!$D:$Q,13,FALSE),"")</f>
        <v>6</v>
      </c>
      <c r="CD48" s="557">
        <f>IFERROR(VLOOKUP($A48&amp;BW$2,纏め表!$D:$Q,14,FALSE),"")</f>
        <v>10</v>
      </c>
      <c r="CE48" s="553" t="str">
        <f>IFERROR(IF(VLOOKUP($A48&amp;BW$2,纏め表!$D:$Q,2,FALSE)=0,"",VLOOKUP($A48&amp;BW$2,纏め表!$D:$Q,2,FALSE)),"")</f>
        <v/>
      </c>
      <c r="CF48" s="693">
        <f>員数サマリ!AK17</f>
        <v>40</v>
      </c>
      <c r="CG48" s="695">
        <f>員数サマリ!AL17</f>
        <v>36</v>
      </c>
      <c r="CH48" s="697">
        <f>IF(CF48&gt;=CG48,ROUND(CF48/30,1),ROUND(CG48/30,1))</f>
        <v>1.3</v>
      </c>
      <c r="CI48" s="699">
        <f>3-COUNTIF(CL48:CL50,"")-COUNTIF(CN48:CN50,"休")</f>
        <v>3</v>
      </c>
      <c r="CJ48" s="701">
        <f t="shared" ref="CJ48" si="122">CI48-CH48</f>
        <v>1.7</v>
      </c>
      <c r="CK48" s="603">
        <f>IFERROR(VLOOKUP($A48&amp;CF$2,纏め表!$D:$Q,4,FALSE),"")</f>
        <v>9000533</v>
      </c>
      <c r="CL48" s="557">
        <f>IFERROR(VLOOKUP($A48&amp;CF$2,纏め表!$D:$Q,13,FALSE),"")</f>
        <v>5</v>
      </c>
      <c r="CM48" s="557">
        <f>IFERROR(VLOOKUP($A48&amp;CF$2,纏め表!$D:$Q,14,FALSE),"")</f>
        <v>18</v>
      </c>
      <c r="CN48" s="553" t="str">
        <f>IFERROR(IF(VLOOKUP($A48&amp;CF$2,纏め表!$D:$Q,2,FALSE)=0,"",VLOOKUP($A48&amp;CF$2,纏め表!$D:$Q,2,FALSE)),"")</f>
        <v/>
      </c>
      <c r="CO48" s="693">
        <f>員数サマリ!AN17</f>
        <v>0</v>
      </c>
      <c r="CP48" s="695">
        <f>員数サマリ!AO17</f>
        <v>0</v>
      </c>
      <c r="CQ48" s="697">
        <f>IF(CO48&gt;=CP48,ROUND(CO48/30,1),ROUND(CP48/30,1))</f>
        <v>0</v>
      </c>
      <c r="CR48" s="699">
        <f>3-COUNTIF(CU48:CU50,"")-COUNTIF(CW48:CW50,"休")</f>
        <v>0</v>
      </c>
      <c r="CS48" s="701">
        <f t="shared" ref="CS48" si="123">CR48-CQ48</f>
        <v>0</v>
      </c>
      <c r="CT48" s="603" t="str">
        <f>IFERROR(VLOOKUP($A48&amp;CO$2,纏め表!$D:$Q,4,FALSE),"")</f>
        <v/>
      </c>
      <c r="CU48" s="557" t="str">
        <f>IFERROR(VLOOKUP($A48&amp;CO$2,纏め表!$D:$Q,13,FALSE),"")</f>
        <v/>
      </c>
      <c r="CV48" s="557" t="str">
        <f>IFERROR(VLOOKUP($A48&amp;CO$2,纏め表!$D:$Q,14,FALSE),"")</f>
        <v/>
      </c>
      <c r="CW48" s="553" t="str">
        <f>IFERROR(IF(VLOOKUP($A48&amp;CO$2,纏め表!$D:$Q,2,FALSE)=0,"",VLOOKUP($A48&amp;CO$2,纏め表!$D:$Q,2,FALSE)),"")</f>
        <v/>
      </c>
      <c r="CX48" s="693">
        <f>員数サマリ!AQ17</f>
        <v>0</v>
      </c>
      <c r="CY48" s="695">
        <f>員数サマリ!AR17</f>
        <v>0</v>
      </c>
      <c r="CZ48" s="697">
        <v>1</v>
      </c>
      <c r="DA48" s="699">
        <f>3-COUNTIF(DD48:DD50,"")-COUNTIF(DF48:DF50,"休")</f>
        <v>0</v>
      </c>
      <c r="DB48" s="701">
        <f t="shared" ref="DB48" si="124">DA48-CZ48</f>
        <v>-1</v>
      </c>
      <c r="DC48" s="603" t="str">
        <f>IFERROR(VLOOKUP($A48&amp;CX$2,纏め表!$D:$Q,4,FALSE),"")</f>
        <v/>
      </c>
      <c r="DD48" s="557" t="str">
        <f>IFERROR(VLOOKUP($A48&amp;CX$2,纏め表!$D:$Q,13,FALSE),"")</f>
        <v/>
      </c>
      <c r="DE48" s="557" t="str">
        <f>IFERROR(VLOOKUP($A48&amp;CX$2,纏め表!$D:$Q,14,FALSE),"")</f>
        <v/>
      </c>
      <c r="DF48" s="553" t="str">
        <f>IFERROR(IF(VLOOKUP($A48&amp;CX$2,纏め表!$D:$Q,2,FALSE)=0,"",VLOOKUP($A48&amp;CX$2,纏め表!$D:$Q,2,FALSE)),"")</f>
        <v/>
      </c>
      <c r="DG48" s="693">
        <f>員数サマリ!AZ17</f>
        <v>0</v>
      </c>
      <c r="DH48" s="695">
        <f>員数サマリ!BA17</f>
        <v>0</v>
      </c>
      <c r="DI48" s="697">
        <v>1</v>
      </c>
      <c r="DJ48" s="699">
        <f>3-COUNTIF(DM48:DM50,"")-COUNTIF(DO48:DO50,"休")</f>
        <v>0</v>
      </c>
      <c r="DK48" s="701">
        <f t="shared" ref="DK48" si="125">DJ48-DI48</f>
        <v>-1</v>
      </c>
    </row>
    <row r="49" spans="1:115" s="580" customFormat="1">
      <c r="A49" s="558" t="s">
        <v>2780</v>
      </c>
      <c r="B49" s="710"/>
      <c r="C49" s="711"/>
      <c r="D49" s="712"/>
      <c r="E49" s="711"/>
      <c r="F49" s="714"/>
      <c r="G49" s="604" t="str">
        <f>IFERROR(VLOOKUP($A49&amp;B$2,纏め表!$D:$Q,4,FALSE),"")</f>
        <v/>
      </c>
      <c r="H49" s="552" t="str">
        <f>IFERROR(VLOOKUP($A49&amp;B$2,纏め表!$D:$Q,13,FALSE),"")</f>
        <v/>
      </c>
      <c r="I49" s="552" t="str">
        <f>IFERROR(VLOOKUP($A49&amp;B$2,纏め表!$D:$Q,14,FALSE),"")</f>
        <v/>
      </c>
      <c r="J49" s="666" t="str">
        <f>IFERROR(IF(VLOOKUP($A49&amp;B$2,纏め表!$D:$Q,2,FALSE)=0,"",VLOOKUP($A49&amp;B$2,纏め表!$D:$Q,2,FALSE)),"")</f>
        <v/>
      </c>
      <c r="K49" s="560"/>
      <c r="L49" s="742"/>
      <c r="M49" s="711"/>
      <c r="N49" s="712"/>
      <c r="O49" s="713"/>
      <c r="P49" s="714"/>
      <c r="Q49" s="604" t="str">
        <f>IFERROR(VLOOKUP($A49&amp;L$2,纏め表!$D:$Q,4,FALSE),"")</f>
        <v/>
      </c>
      <c r="R49" s="552" t="str">
        <f>IFERROR(VLOOKUP($A49&amp;L$2,纏め表!$D:$Q,13,FALSE),"")</f>
        <v/>
      </c>
      <c r="S49" s="552" t="str">
        <f>IFERROR(VLOOKUP($A49&amp;L$2,纏め表!$D:$Q,14,FALSE),"")</f>
        <v/>
      </c>
      <c r="T49" s="560" t="str">
        <f>IFERROR(IF(VLOOKUP($A49&amp;L$2,纏め表!$D:$Q,2,FALSE)=0,"",VLOOKUP($A49&amp;L$2,纏め表!$D:$Q,2,FALSE)),"")</f>
        <v/>
      </c>
      <c r="U49" s="710"/>
      <c r="V49" s="711"/>
      <c r="W49" s="712"/>
      <c r="X49" s="713"/>
      <c r="Y49" s="714"/>
      <c r="Z49" s="604" t="str">
        <f>IFERROR(VLOOKUP($A49&amp;U$2,纏め表!$D:$Q,4,FALSE),"")</f>
        <v/>
      </c>
      <c r="AA49" s="552" t="str">
        <f>IFERROR(VLOOKUP($A49&amp;U$2,纏め表!$D:$Q,13,FALSE),"")</f>
        <v/>
      </c>
      <c r="AB49" s="552" t="str">
        <f>IFERROR(VLOOKUP($A49&amp;U$2,纏め表!$D:$Q,14,FALSE),"")</f>
        <v/>
      </c>
      <c r="AC49" s="560" t="str">
        <f>IFERROR(IF(VLOOKUP($A49&amp;U$2,纏め表!$D:$Q,2,FALSE)=0,"",VLOOKUP($A49&amp;U$2,纏め表!$D:$Q,2,FALSE)),"")</f>
        <v/>
      </c>
      <c r="AD49" s="710"/>
      <c r="AE49" s="711"/>
      <c r="AF49" s="712"/>
      <c r="AG49" s="713"/>
      <c r="AH49" s="714"/>
      <c r="AI49" s="604">
        <f>IFERROR(VLOOKUP($A49&amp;AD$2,纏め表!$D:$Q,4,FALSE),"")</f>
        <v>9000704</v>
      </c>
      <c r="AJ49" s="552">
        <f>IFERROR(VLOOKUP($A49&amp;AD$2,纏め表!$D:$Q,13,FALSE),"")</f>
        <v>4</v>
      </c>
      <c r="AK49" s="552">
        <f>IFERROR(VLOOKUP($A49&amp;AD$2,纏め表!$D:$Q,14,FALSE),"")</f>
        <v>10</v>
      </c>
      <c r="AL49" s="560" t="str">
        <f>IFERROR(IF(VLOOKUP($A49&amp;AD$2,纏め表!$D:$Q,2,FALSE)=0,"",VLOOKUP($A49&amp;AD$2,纏め表!$D:$Q,2,FALSE)),"")</f>
        <v/>
      </c>
      <c r="AM49" s="710"/>
      <c r="AN49" s="711"/>
      <c r="AO49" s="712"/>
      <c r="AP49" s="713"/>
      <c r="AQ49" s="714"/>
      <c r="AR49" s="604">
        <f>IFERROR(VLOOKUP($A49&amp;AM$2,纏め表!$D:$Q,4,FALSE),"")</f>
        <v>9000604</v>
      </c>
      <c r="AS49" s="552">
        <f>IFERROR(VLOOKUP($A49&amp;AM$2,纏め表!$D:$Q,13,FALSE),"")</f>
        <v>5</v>
      </c>
      <c r="AT49" s="552">
        <f>IFERROR(VLOOKUP($A49&amp;AM$2,纏め表!$D:$Q,14,FALSE),"")</f>
        <v>5</v>
      </c>
      <c r="AU49" s="560" t="str">
        <f>IFERROR(IF(VLOOKUP($A49&amp;AM$2,纏め表!$D:$Q,2,FALSE)=0,"",VLOOKUP($A49&amp;AM$2,纏め表!$D:$Q,2,FALSE)),"")</f>
        <v/>
      </c>
      <c r="AV49" s="710"/>
      <c r="AW49" s="711"/>
      <c r="AX49" s="712"/>
      <c r="AY49" s="713"/>
      <c r="AZ49" s="714"/>
      <c r="BA49" s="604">
        <f>IFERROR(VLOOKUP($A49&amp;AV$2,纏め表!$D:$Q,4,FALSE),"")</f>
        <v>9000467</v>
      </c>
      <c r="BB49" s="552">
        <f>IFERROR(VLOOKUP($A49&amp;AV$2,纏め表!$D:$Q,13,FALSE),"")</f>
        <v>6</v>
      </c>
      <c r="BC49" s="552">
        <f>IFERROR(VLOOKUP($A49&amp;AV$2,纏め表!$D:$Q,14,FALSE),"")</f>
        <v>6</v>
      </c>
      <c r="BD49" s="560" t="str">
        <f>IFERROR(IF(VLOOKUP($A49&amp;AV$2,纏め表!$D:$Q,2,FALSE)=0,"",VLOOKUP($A49&amp;AV$2,纏め表!$D:$Q,2,FALSE)),"")</f>
        <v/>
      </c>
      <c r="BE49" s="710"/>
      <c r="BF49" s="711"/>
      <c r="BG49" s="712"/>
      <c r="BH49" s="713"/>
      <c r="BI49" s="714"/>
      <c r="BJ49" s="604">
        <f>IFERROR(VLOOKUP($A49&amp;BE$2,纏め表!$D:$Q,4,FALSE),"")</f>
        <v>9000910</v>
      </c>
      <c r="BK49" s="552">
        <f>IFERROR(VLOOKUP($A49&amp;BE$2,纏め表!$D:$Q,13,FALSE),"")</f>
        <v>2</v>
      </c>
      <c r="BL49" s="552">
        <f>IFERROR(VLOOKUP($A49&amp;BE$2,纏め表!$D:$Q,14,FALSE),"")</f>
        <v>2</v>
      </c>
      <c r="BM49" s="560" t="str">
        <f>IFERROR(IF(VLOOKUP($A49&amp;BE$2,纏め表!$D:$Q,2,FALSE)=0,"",VLOOKUP($A49&amp;BE$2,纏め表!$D:$Q,2,FALSE)),"")</f>
        <v/>
      </c>
      <c r="BN49" s="710"/>
      <c r="BO49" s="711"/>
      <c r="BP49" s="712"/>
      <c r="BQ49" s="713"/>
      <c r="BR49" s="714"/>
      <c r="BS49" s="604">
        <f>IFERROR(VLOOKUP($A49&amp;BN$2,纏め表!$D:$Q,4,FALSE),"")</f>
        <v>9000305</v>
      </c>
      <c r="BT49" s="552">
        <f>IFERROR(VLOOKUP($A49&amp;BN$2,纏め表!$D:$Q,13,FALSE),"")</f>
        <v>3</v>
      </c>
      <c r="BU49" s="552">
        <f>IFERROR(VLOOKUP($A49&amp;BN$2,纏め表!$D:$Q,14,FALSE),"")</f>
        <v>15</v>
      </c>
      <c r="BV49" s="560" t="str">
        <f>IFERROR(IF(VLOOKUP($A49&amp;BN$2,纏め表!$D:$Q,2,FALSE)=0,"",VLOOKUP($A49&amp;BN$2,纏め表!$D:$Q,2,FALSE)),"")</f>
        <v/>
      </c>
      <c r="BW49" s="710"/>
      <c r="BX49" s="711"/>
      <c r="BY49" s="712"/>
      <c r="BZ49" s="713"/>
      <c r="CA49" s="714"/>
      <c r="CB49" s="604" t="str">
        <f>IFERROR(VLOOKUP($A49&amp;BW$2,纏め表!$D:$Q,4,FALSE),"")</f>
        <v/>
      </c>
      <c r="CC49" s="552" t="str">
        <f>IFERROR(VLOOKUP($A49&amp;BW$2,纏め表!$D:$Q,13,FALSE),"")</f>
        <v/>
      </c>
      <c r="CD49" s="552" t="str">
        <f>IFERROR(VLOOKUP($A49&amp;BW$2,纏め表!$D:$Q,14,FALSE),"")</f>
        <v/>
      </c>
      <c r="CE49" s="560" t="str">
        <f>IFERROR(IF(VLOOKUP($A49&amp;BW$2,纏め表!$D:$Q,2,FALSE)=0,"",VLOOKUP($A49&amp;BW$2,纏め表!$D:$Q,2,FALSE)),"")</f>
        <v/>
      </c>
      <c r="CF49" s="710"/>
      <c r="CG49" s="711"/>
      <c r="CH49" s="712"/>
      <c r="CI49" s="713"/>
      <c r="CJ49" s="714"/>
      <c r="CK49" s="604">
        <f>IFERROR(VLOOKUP($A49&amp;CF$2,纏め表!$D:$Q,4,FALSE),"")</f>
        <v>9000060</v>
      </c>
      <c r="CL49" s="552">
        <f>IFERROR(VLOOKUP($A49&amp;CF$2,纏め表!$D:$Q,13,FALSE),"")</f>
        <v>5</v>
      </c>
      <c r="CM49" s="552">
        <f>IFERROR(VLOOKUP($A49&amp;CF$2,纏め表!$D:$Q,14,FALSE),"")</f>
        <v>12</v>
      </c>
      <c r="CN49" s="560" t="str">
        <f>IFERROR(IF(VLOOKUP($A49&amp;CF$2,纏め表!$D:$Q,2,FALSE)=0,"",VLOOKUP($A49&amp;CF$2,纏め表!$D:$Q,2,FALSE)),"")</f>
        <v/>
      </c>
      <c r="CO49" s="710"/>
      <c r="CP49" s="711"/>
      <c r="CQ49" s="712"/>
      <c r="CR49" s="713"/>
      <c r="CS49" s="714"/>
      <c r="CT49" s="604" t="str">
        <f>IFERROR(VLOOKUP($A49&amp;CO$2,纏め表!$D:$Q,4,FALSE),"")</f>
        <v/>
      </c>
      <c r="CU49" s="552" t="str">
        <f>IFERROR(VLOOKUP($A49&amp;CO$2,纏め表!$D:$Q,13,FALSE),"")</f>
        <v/>
      </c>
      <c r="CV49" s="552" t="str">
        <f>IFERROR(VLOOKUP($A49&amp;CO$2,纏め表!$D:$Q,14,FALSE),"")</f>
        <v/>
      </c>
      <c r="CW49" s="560" t="str">
        <f>IFERROR(IF(VLOOKUP($A49&amp;CO$2,纏め表!$D:$Q,2,FALSE)=0,"",VLOOKUP($A49&amp;CO$2,纏め表!$D:$Q,2,FALSE)),"")</f>
        <v/>
      </c>
      <c r="CX49" s="710"/>
      <c r="CY49" s="711"/>
      <c r="CZ49" s="712"/>
      <c r="DA49" s="713"/>
      <c r="DB49" s="714"/>
      <c r="DC49" s="604" t="str">
        <f>IFERROR(VLOOKUP($A49&amp;CX$2,纏め表!$D:$Q,4,FALSE),"")</f>
        <v/>
      </c>
      <c r="DD49" s="552" t="str">
        <f>IFERROR(VLOOKUP($A49&amp;CX$2,纏め表!$D:$Q,13,FALSE),"")</f>
        <v/>
      </c>
      <c r="DE49" s="552" t="str">
        <f>IFERROR(VLOOKUP($A49&amp;CX$2,纏め表!$D:$Q,14,FALSE),"")</f>
        <v/>
      </c>
      <c r="DF49" s="560" t="str">
        <f>IFERROR(IF(VLOOKUP($A49&amp;CX$2,纏め表!$D:$Q,2,FALSE)=0,"",VLOOKUP($A49&amp;CX$2,纏め表!$D:$Q,2,FALSE)),"")</f>
        <v/>
      </c>
      <c r="DG49" s="710"/>
      <c r="DH49" s="711"/>
      <c r="DI49" s="712"/>
      <c r="DJ49" s="713"/>
      <c r="DK49" s="714"/>
    </row>
    <row r="50" spans="1:115" s="580" customFormat="1">
      <c r="A50" s="541" t="s">
        <v>2821</v>
      </c>
      <c r="B50" s="705"/>
      <c r="C50" s="706"/>
      <c r="D50" s="707"/>
      <c r="E50" s="706"/>
      <c r="F50" s="709"/>
      <c r="G50" s="606" t="str">
        <f>IFERROR(VLOOKUP($A50&amp;B$2,纏め表!$D:$Q,4,FALSE),"")</f>
        <v/>
      </c>
      <c r="H50" s="555" t="str">
        <f>IFERROR(VLOOKUP($A50&amp;B$2,纏め表!$D:$Q,13,FALSE),"")</f>
        <v/>
      </c>
      <c r="I50" s="555" t="str">
        <f>IFERROR(VLOOKUP($A50&amp;B$2,纏め表!$D:$Q,14,FALSE),"")</f>
        <v/>
      </c>
      <c r="J50" s="664" t="str">
        <f>IFERROR(IF(VLOOKUP($A50&amp;B$2,纏め表!$D:$Q,2,FALSE)=0,"",VLOOKUP($A50&amp;B$2,纏め表!$D:$Q,2,FALSE)),"")</f>
        <v/>
      </c>
      <c r="K50" s="548"/>
      <c r="L50" s="743"/>
      <c r="M50" s="706"/>
      <c r="N50" s="707"/>
      <c r="O50" s="708"/>
      <c r="P50" s="709"/>
      <c r="Q50" s="606" t="str">
        <f>IFERROR(VLOOKUP($A50&amp;L$2,纏め表!$D:$Q,4,FALSE),"")</f>
        <v/>
      </c>
      <c r="R50" s="555" t="str">
        <f>IFERROR(VLOOKUP($A50&amp;L$2,纏め表!$D:$Q,13,FALSE),"")</f>
        <v/>
      </c>
      <c r="S50" s="555" t="str">
        <f>IFERROR(VLOOKUP($A50&amp;L$2,纏め表!$D:$Q,14,FALSE),"")</f>
        <v/>
      </c>
      <c r="T50" s="548" t="str">
        <f>IFERROR(IF(VLOOKUP($A50&amp;L$2,纏め表!$D:$Q,2,FALSE)=0,"",VLOOKUP($A50&amp;L$2,纏め表!$D:$Q,2,FALSE)),"")</f>
        <v/>
      </c>
      <c r="U50" s="705"/>
      <c r="V50" s="706"/>
      <c r="W50" s="707"/>
      <c r="X50" s="708"/>
      <c r="Y50" s="709"/>
      <c r="Z50" s="606" t="str">
        <f>IFERROR(VLOOKUP($A50&amp;U$2,纏め表!$D:$Q,4,FALSE),"")</f>
        <v/>
      </c>
      <c r="AA50" s="555" t="str">
        <f>IFERROR(VLOOKUP($A50&amp;U$2,纏め表!$D:$Q,13,FALSE),"")</f>
        <v/>
      </c>
      <c r="AB50" s="555" t="str">
        <f>IFERROR(VLOOKUP($A50&amp;U$2,纏め表!$D:$Q,14,FALSE),"")</f>
        <v/>
      </c>
      <c r="AC50" s="548" t="str">
        <f>IFERROR(IF(VLOOKUP($A50&amp;U$2,纏め表!$D:$Q,2,FALSE)=0,"",VLOOKUP($A50&amp;U$2,纏め表!$D:$Q,2,FALSE)),"")</f>
        <v/>
      </c>
      <c r="AD50" s="705"/>
      <c r="AE50" s="706"/>
      <c r="AF50" s="707"/>
      <c r="AG50" s="708"/>
      <c r="AH50" s="709"/>
      <c r="AI50" s="606" t="str">
        <f>IFERROR(VLOOKUP($A50&amp;AD$2,纏め表!$D:$Q,4,FALSE),"")</f>
        <v/>
      </c>
      <c r="AJ50" s="555" t="str">
        <f>IFERROR(VLOOKUP($A50&amp;AD$2,纏め表!$D:$Q,13,FALSE),"")</f>
        <v/>
      </c>
      <c r="AK50" s="555" t="str">
        <f>IFERROR(VLOOKUP($A50&amp;AD$2,纏め表!$D:$Q,14,FALSE),"")</f>
        <v/>
      </c>
      <c r="AL50" s="548" t="str">
        <f>IFERROR(IF(VLOOKUP($A50&amp;AD$2,纏め表!$D:$Q,2,FALSE)=0,"",VLOOKUP($A50&amp;AD$2,纏め表!$D:$Q,2,FALSE)),"")</f>
        <v/>
      </c>
      <c r="AM50" s="705"/>
      <c r="AN50" s="706"/>
      <c r="AO50" s="707"/>
      <c r="AP50" s="708"/>
      <c r="AQ50" s="709"/>
      <c r="AR50" s="606" t="str">
        <f>IFERROR(VLOOKUP($A50&amp;AM$2,纏め表!$D:$Q,4,FALSE),"")</f>
        <v/>
      </c>
      <c r="AS50" s="555" t="str">
        <f>IFERROR(VLOOKUP($A50&amp;AM$2,纏め表!$D:$Q,13,FALSE),"")</f>
        <v/>
      </c>
      <c r="AT50" s="555" t="str">
        <f>IFERROR(VLOOKUP($A50&amp;AM$2,纏め表!$D:$Q,14,FALSE),"")</f>
        <v/>
      </c>
      <c r="AU50" s="548" t="str">
        <f>IFERROR(IF(VLOOKUP($A50&amp;AM$2,纏め表!$D:$Q,2,FALSE)=0,"",VLOOKUP($A50&amp;AM$2,纏め表!$D:$Q,2,FALSE)),"")</f>
        <v/>
      </c>
      <c r="AV50" s="705"/>
      <c r="AW50" s="706"/>
      <c r="AX50" s="707"/>
      <c r="AY50" s="708"/>
      <c r="AZ50" s="709"/>
      <c r="BA50" s="606" t="str">
        <f>IFERROR(VLOOKUP($A50&amp;AV$2,纏め表!$D:$Q,4,FALSE),"")</f>
        <v/>
      </c>
      <c r="BB50" s="555" t="str">
        <f>IFERROR(VLOOKUP($A50&amp;AV$2,纏め表!$D:$Q,13,FALSE),"")</f>
        <v/>
      </c>
      <c r="BC50" s="555" t="str">
        <f>IFERROR(VLOOKUP($A50&amp;AV$2,纏め表!$D:$Q,14,FALSE),"")</f>
        <v/>
      </c>
      <c r="BD50" s="548" t="str">
        <f>IFERROR(IF(VLOOKUP($A50&amp;AV$2,纏め表!$D:$Q,2,FALSE)=0,"",VLOOKUP($A50&amp;AV$2,纏め表!$D:$Q,2,FALSE)),"")</f>
        <v/>
      </c>
      <c r="BE50" s="705"/>
      <c r="BF50" s="706"/>
      <c r="BG50" s="707"/>
      <c r="BH50" s="708"/>
      <c r="BI50" s="709"/>
      <c r="BJ50" s="606" t="str">
        <f>IFERROR(VLOOKUP($A50&amp;BE$2,纏め表!$D:$Q,4,FALSE),"")</f>
        <v/>
      </c>
      <c r="BK50" s="555" t="str">
        <f>IFERROR(VLOOKUP($A50&amp;BE$2,纏め表!$D:$Q,13,FALSE),"")</f>
        <v/>
      </c>
      <c r="BL50" s="555" t="str">
        <f>IFERROR(VLOOKUP($A50&amp;BE$2,纏め表!$D:$Q,14,FALSE),"")</f>
        <v/>
      </c>
      <c r="BM50" s="548" t="str">
        <f>IFERROR(IF(VLOOKUP($A50&amp;BE$2,纏め表!$D:$Q,2,FALSE)=0,"",VLOOKUP($A50&amp;BE$2,纏め表!$D:$Q,2,FALSE)),"")</f>
        <v/>
      </c>
      <c r="BN50" s="705"/>
      <c r="BO50" s="706"/>
      <c r="BP50" s="707"/>
      <c r="BQ50" s="708"/>
      <c r="BR50" s="709"/>
      <c r="BS50" s="606" t="str">
        <f>IFERROR(VLOOKUP($A50&amp;BN$2,纏め表!$D:$Q,4,FALSE),"")</f>
        <v/>
      </c>
      <c r="BT50" s="555" t="str">
        <f>IFERROR(VLOOKUP($A50&amp;BN$2,纏め表!$D:$Q,13,FALSE),"")</f>
        <v/>
      </c>
      <c r="BU50" s="555" t="str">
        <f>IFERROR(VLOOKUP($A50&amp;BN$2,纏め表!$D:$Q,14,FALSE),"")</f>
        <v/>
      </c>
      <c r="BV50" s="548" t="str">
        <f>IFERROR(IF(VLOOKUP($A50&amp;BN$2,纏め表!$D:$Q,2,FALSE)=0,"",VLOOKUP($A50&amp;BN$2,纏め表!$D:$Q,2,FALSE)),"")</f>
        <v/>
      </c>
      <c r="BW50" s="705"/>
      <c r="BX50" s="706"/>
      <c r="BY50" s="707"/>
      <c r="BZ50" s="708"/>
      <c r="CA50" s="709"/>
      <c r="CB50" s="606" t="str">
        <f>IFERROR(VLOOKUP($A50&amp;BW$2,纏め表!$D:$Q,4,FALSE),"")</f>
        <v/>
      </c>
      <c r="CC50" s="555" t="str">
        <f>IFERROR(VLOOKUP($A50&amp;BW$2,纏め表!$D:$Q,13,FALSE),"")</f>
        <v/>
      </c>
      <c r="CD50" s="555" t="str">
        <f>IFERROR(VLOOKUP($A50&amp;BW$2,纏め表!$D:$Q,14,FALSE),"")</f>
        <v/>
      </c>
      <c r="CE50" s="548" t="str">
        <f>IFERROR(IF(VLOOKUP($A50&amp;BW$2,纏め表!$D:$Q,2,FALSE)=0,"",VLOOKUP($A50&amp;BW$2,纏め表!$D:$Q,2,FALSE)),"")</f>
        <v/>
      </c>
      <c r="CF50" s="705"/>
      <c r="CG50" s="706"/>
      <c r="CH50" s="707"/>
      <c r="CI50" s="708"/>
      <c r="CJ50" s="709"/>
      <c r="CK50" s="606">
        <f>IFERROR(VLOOKUP($A50&amp;CF$2,纏め表!$D:$Q,4,FALSE),"")</f>
        <v>9000919</v>
      </c>
      <c r="CL50" s="555">
        <f>IFERROR(VLOOKUP($A50&amp;CF$2,纏め表!$D:$Q,13,FALSE),"")</f>
        <v>2</v>
      </c>
      <c r="CM50" s="555">
        <f>IFERROR(VLOOKUP($A50&amp;CF$2,纏め表!$D:$Q,14,FALSE),"")</f>
        <v>2</v>
      </c>
      <c r="CN50" s="548" t="str">
        <f>IFERROR(IF(VLOOKUP($A50&amp;CF$2,纏め表!$D:$Q,2,FALSE)=0,"",VLOOKUP($A50&amp;CF$2,纏め表!$D:$Q,2,FALSE)),"")</f>
        <v/>
      </c>
      <c r="CO50" s="705"/>
      <c r="CP50" s="706"/>
      <c r="CQ50" s="707"/>
      <c r="CR50" s="708"/>
      <c r="CS50" s="709"/>
      <c r="CT50" s="606" t="str">
        <f>IFERROR(VLOOKUP($A50&amp;CO$2,纏め表!$D:$Q,4,FALSE),"")</f>
        <v/>
      </c>
      <c r="CU50" s="555" t="str">
        <f>IFERROR(VLOOKUP($A50&amp;CO$2,纏め表!$D:$Q,13,FALSE),"")</f>
        <v/>
      </c>
      <c r="CV50" s="555" t="str">
        <f>IFERROR(VLOOKUP($A50&amp;CO$2,纏め表!$D:$Q,14,FALSE),"")</f>
        <v/>
      </c>
      <c r="CW50" s="548" t="str">
        <f>IFERROR(IF(VLOOKUP($A50&amp;CO$2,纏め表!$D:$Q,2,FALSE)=0,"",VLOOKUP($A50&amp;CO$2,纏め表!$D:$Q,2,FALSE)),"")</f>
        <v/>
      </c>
      <c r="CX50" s="705"/>
      <c r="CY50" s="706"/>
      <c r="CZ50" s="707"/>
      <c r="DA50" s="708"/>
      <c r="DB50" s="709"/>
      <c r="DC50" s="606" t="str">
        <f>IFERROR(VLOOKUP($A50&amp;CX$2,纏め表!$D:$Q,4,FALSE),"")</f>
        <v/>
      </c>
      <c r="DD50" s="555" t="str">
        <f>IFERROR(VLOOKUP($A50&amp;CX$2,纏め表!$D:$Q,13,FALSE),"")</f>
        <v/>
      </c>
      <c r="DE50" s="555" t="str">
        <f>IFERROR(VLOOKUP($A50&amp;CX$2,纏め表!$D:$Q,14,FALSE),"")</f>
        <v/>
      </c>
      <c r="DF50" s="548" t="str">
        <f>IFERROR(IF(VLOOKUP($A50&amp;CX$2,纏め表!$D:$Q,2,FALSE)=0,"",VLOOKUP($A50&amp;CX$2,纏め表!$D:$Q,2,FALSE)),"")</f>
        <v/>
      </c>
      <c r="DG50" s="705"/>
      <c r="DH50" s="706"/>
      <c r="DI50" s="707"/>
      <c r="DJ50" s="708"/>
      <c r="DK50" s="709"/>
    </row>
    <row r="51" spans="1:115" s="580" customFormat="1">
      <c r="A51" s="550" t="s">
        <v>2781</v>
      </c>
      <c r="B51" s="693">
        <f>員数サマリ!I18</f>
        <v>20</v>
      </c>
      <c r="C51" s="695">
        <v>17</v>
      </c>
      <c r="D51" s="697">
        <f>IF(B51&gt;=C51,ROUND(B51/30,1),ROUND(C51/30,1))</f>
        <v>0.7</v>
      </c>
      <c r="E51" s="695">
        <f>2-COUNTIF(H51:H52,"")-COUNTIF(J51:J52,"休")</f>
        <v>1</v>
      </c>
      <c r="F51" s="701">
        <f t="shared" si="21"/>
        <v>0.30000000000000004</v>
      </c>
      <c r="G51" s="603">
        <f>IFERROR(VLOOKUP($A51&amp;B$2,纏め表!$D:$Q,4,FALSE),"")</f>
        <v>9000443</v>
      </c>
      <c r="H51" s="557">
        <f>IFERROR(VLOOKUP($A51&amp;B$2,纏め表!$D:$Q,13,FALSE),"")</f>
        <v>6</v>
      </c>
      <c r="I51" s="557">
        <f>IFERROR(VLOOKUP($A51&amp;B$2,纏め表!$D:$Q,14,FALSE),"")</f>
        <v>19</v>
      </c>
      <c r="J51" s="665" t="str">
        <f>IFERROR(IF(VLOOKUP($A51&amp;B$2,纏め表!$D:$Q,2,FALSE)=0,"",VLOOKUP($A51&amp;B$2,纏め表!$D:$Q,2,FALSE)),"")</f>
        <v/>
      </c>
      <c r="K51" s="553"/>
      <c r="L51" s="741">
        <f>員数サマリ!M18</f>
        <v>18</v>
      </c>
      <c r="M51" s="695">
        <f>員数サマリ!N18</f>
        <v>17</v>
      </c>
      <c r="N51" s="697">
        <f>IF(L51&gt;=M51,ROUND(L51/30,1),ROUND(M51/30,1))</f>
        <v>0.6</v>
      </c>
      <c r="O51" s="699">
        <f>2-COUNTIF(R51:R52,"")-COUNTIF(T51:T52,"休")</f>
        <v>1</v>
      </c>
      <c r="P51" s="701">
        <f>O51-N51</f>
        <v>0.4</v>
      </c>
      <c r="Q51" s="603">
        <f>IFERROR(VLOOKUP($A51&amp;L$2,纏め表!$D:$Q,4,FALSE),"")</f>
        <v>9000290</v>
      </c>
      <c r="R51" s="557">
        <f>IFERROR(VLOOKUP($A51&amp;L$2,纏め表!$D:$Q,13,FALSE),"")</f>
        <v>3</v>
      </c>
      <c r="S51" s="557">
        <f>IFERROR(VLOOKUP($A51&amp;L$2,纏め表!$D:$Q,14,FALSE),"")</f>
        <v>8</v>
      </c>
      <c r="T51" s="553" t="str">
        <f>IFERROR(IF(VLOOKUP($A51&amp;L$2,纏め表!$D:$Q,2,FALSE)=0,"",VLOOKUP($A51&amp;L$2,纏め表!$D:$Q,2,FALSE)),"")</f>
        <v/>
      </c>
      <c r="U51" s="693">
        <f>員数サマリ!P18</f>
        <v>11</v>
      </c>
      <c r="V51" s="695">
        <f>員数サマリ!Q18</f>
        <v>0</v>
      </c>
      <c r="W51" s="697">
        <f>IF(U51&gt;=V51,ROUND(U51/30,1),ROUND(V51/30,1))</f>
        <v>0.4</v>
      </c>
      <c r="X51" s="699">
        <f>2-COUNTIF(AA51:AA52,"")-COUNTIF(AC51:AC52,"休")</f>
        <v>0</v>
      </c>
      <c r="Y51" s="701">
        <f t="shared" ref="Y51" si="126">X51-W51</f>
        <v>-0.4</v>
      </c>
      <c r="Z51" s="603" t="str">
        <f>IFERROR(VLOOKUP($A51&amp;U$2,纏め表!$D:$Q,4,FALSE),"")</f>
        <v/>
      </c>
      <c r="AA51" s="557" t="str">
        <f>IFERROR(VLOOKUP($A51&amp;U$2,纏め表!$D:$Q,13,FALSE),"")</f>
        <v/>
      </c>
      <c r="AB51" s="557" t="str">
        <f>IFERROR(VLOOKUP($A51&amp;U$2,纏め表!$D:$Q,14,FALSE),"")</f>
        <v/>
      </c>
      <c r="AC51" s="553" t="str">
        <f>IFERROR(IF(VLOOKUP($A51&amp;U$2,纏め表!$D:$Q,2,FALSE)=0,"",VLOOKUP($A51&amp;U$2,纏め表!$D:$Q,2,FALSE)),"")</f>
        <v/>
      </c>
      <c r="AD51" s="693">
        <f>員数サマリ!S18</f>
        <v>30</v>
      </c>
      <c r="AE51" s="695">
        <f>員数サマリ!T18</f>
        <v>29</v>
      </c>
      <c r="AF51" s="697">
        <f>IF(AD51&gt;=AE51,ROUND(AD51/30,1),ROUND(AE51/30,1))</f>
        <v>1</v>
      </c>
      <c r="AG51" s="699">
        <f>2-COUNTIF(AJ51:AJ52,"")-COUNTIF(AL51:AL52,"休")</f>
        <v>1</v>
      </c>
      <c r="AH51" s="701">
        <f t="shared" ref="AH51" si="127">AG51-AF51</f>
        <v>0</v>
      </c>
      <c r="AI51" s="603">
        <f>IFERROR(VLOOKUP($A51&amp;AD$2,纏め表!$D:$Q,4,FALSE),"")</f>
        <v>9000806</v>
      </c>
      <c r="AJ51" s="557">
        <f>IFERROR(VLOOKUP($A51&amp;AD$2,纏め表!$D:$Q,13,FALSE),"")</f>
        <v>3.1</v>
      </c>
      <c r="AK51" s="557">
        <f>IFERROR(VLOOKUP($A51&amp;AD$2,纏め表!$D:$Q,14,FALSE),"")</f>
        <v>7</v>
      </c>
      <c r="AL51" s="553" t="str">
        <f>IFERROR(IF(VLOOKUP($A51&amp;AD$2,纏め表!$D:$Q,2,FALSE)=0,"",VLOOKUP($A51&amp;AD$2,纏め表!$D:$Q,2,FALSE)),"")</f>
        <v/>
      </c>
      <c r="AM51" s="693">
        <f>員数サマリ!V18</f>
        <v>24</v>
      </c>
      <c r="AN51" s="695">
        <f>員数サマリ!W18</f>
        <v>23</v>
      </c>
      <c r="AO51" s="697">
        <f>IF(AM51&gt;=AN51,ROUND(AM51/30,1),ROUND(AN51/30,1))</f>
        <v>0.8</v>
      </c>
      <c r="AP51" s="699">
        <f>2-COUNTIF(AS51:AS52,"")-COUNTIF(AU51:AU52,"休")</f>
        <v>2</v>
      </c>
      <c r="AQ51" s="701">
        <f t="shared" ref="AQ51" si="128">AP51-AO51</f>
        <v>1.2</v>
      </c>
      <c r="AR51" s="603">
        <f>IFERROR(VLOOKUP($A51&amp;AM$2,纏め表!$D:$Q,4,FALSE),"")</f>
        <v>9000609</v>
      </c>
      <c r="AS51" s="557">
        <f>IFERROR(VLOOKUP($A51&amp;AM$2,纏め表!$D:$Q,13,FALSE),"")</f>
        <v>5</v>
      </c>
      <c r="AT51" s="557">
        <f>IFERROR(VLOOKUP($A51&amp;AM$2,纏め表!$D:$Q,14,FALSE),"")</f>
        <v>9</v>
      </c>
      <c r="AU51" s="553" t="str">
        <f>IFERROR(IF(VLOOKUP($A51&amp;AM$2,纏め表!$D:$Q,2,FALSE)=0,"",VLOOKUP($A51&amp;AM$2,纏め表!$D:$Q,2,FALSE)),"")</f>
        <v/>
      </c>
      <c r="AV51" s="693">
        <f>員数サマリ!Y18</f>
        <v>28</v>
      </c>
      <c r="AW51" s="695">
        <f>員数サマリ!Z18</f>
        <v>28</v>
      </c>
      <c r="AX51" s="697">
        <f>IF(AV51&gt;=AW51,ROUND(AV51/30,1),ROUND(AW51/30,1))</f>
        <v>0.9</v>
      </c>
      <c r="AY51" s="699">
        <f>2-COUNTIF(BB51:BB52,"")-COUNTIF(BD51:BD52,"休")</f>
        <v>1</v>
      </c>
      <c r="AZ51" s="701">
        <f t="shared" ref="AZ51" si="129">AY51-AX51</f>
        <v>9.9999999999999978E-2</v>
      </c>
      <c r="BA51" s="603">
        <f>IFERROR(VLOOKUP($A51&amp;AV$2,纏め表!$D:$Q,4,FALSE),"")</f>
        <v>9000810</v>
      </c>
      <c r="BB51" s="557">
        <f>IFERROR(VLOOKUP($A51&amp;AV$2,纏め表!$D:$Q,13,FALSE),"")</f>
        <v>3</v>
      </c>
      <c r="BC51" s="557">
        <f>IFERROR(VLOOKUP($A51&amp;AV$2,纏め表!$D:$Q,14,FALSE),"")</f>
        <v>3</v>
      </c>
      <c r="BD51" s="553" t="str">
        <f>IFERROR(IF(VLOOKUP($A51&amp;AV$2,纏め表!$D:$Q,2,FALSE)=0,"",VLOOKUP($A51&amp;AV$2,纏め表!$D:$Q,2,FALSE)),"")</f>
        <v/>
      </c>
      <c r="BE51" s="693">
        <f>員数サマリ!AB18</f>
        <v>23</v>
      </c>
      <c r="BF51" s="695">
        <f>員数サマリ!AC18</f>
        <v>22</v>
      </c>
      <c r="BG51" s="697">
        <f>IF(BE51&gt;=BF51,ROUND(BE51/30,1),ROUND(BF51/30,1))</f>
        <v>0.8</v>
      </c>
      <c r="BH51" s="699">
        <f>2-COUNTIF(BK51:BK52,"")-COUNTIF(BM51:BM52,"休")</f>
        <v>2</v>
      </c>
      <c r="BI51" s="701">
        <f t="shared" ref="BI51" si="130">BH51-BG51</f>
        <v>1.2</v>
      </c>
      <c r="BJ51" s="603">
        <f>IFERROR(VLOOKUP($A51&amp;BE$2,纏め表!$D:$Q,4,FALSE),"")</f>
        <v>9000239</v>
      </c>
      <c r="BK51" s="557">
        <f>IFERROR(VLOOKUP($A51&amp;BE$2,纏め表!$D:$Q,13,FALSE),"")</f>
        <v>3.1</v>
      </c>
      <c r="BL51" s="557">
        <f>IFERROR(VLOOKUP($A51&amp;BE$2,纏め表!$D:$Q,14,FALSE),"")</f>
        <v>9</v>
      </c>
      <c r="BM51" s="553" t="str">
        <f>IFERROR(IF(VLOOKUP($A51&amp;BE$2,纏め表!$D:$Q,2,FALSE)=0,"",VLOOKUP($A51&amp;BE$2,纏め表!$D:$Q,2,FALSE)),"")</f>
        <v/>
      </c>
      <c r="BN51" s="693">
        <f>員数サマリ!AE18</f>
        <v>25</v>
      </c>
      <c r="BO51" s="695">
        <f>員数サマリ!AF18</f>
        <v>25</v>
      </c>
      <c r="BP51" s="697">
        <f>IF(BN51&gt;=BO51,ROUND(BN51/30,1),ROUND(BO51/30,1))</f>
        <v>0.8</v>
      </c>
      <c r="BQ51" s="699">
        <f>2-COUNTIF(BT51:BT52,"")-COUNTIF(BV51:BV52,"休")</f>
        <v>2</v>
      </c>
      <c r="BR51" s="701">
        <f t="shared" ref="BR51" si="131">BQ51-BP51</f>
        <v>1.2</v>
      </c>
      <c r="BS51" s="603">
        <f>IFERROR(VLOOKUP($A51&amp;BN$2,纏め表!$D:$Q,4,FALSE),"")</f>
        <v>9000257</v>
      </c>
      <c r="BT51" s="557">
        <f>IFERROR(VLOOKUP($A51&amp;BN$2,纏め表!$D:$Q,13,FALSE),"")</f>
        <v>3</v>
      </c>
      <c r="BU51" s="557">
        <f>IFERROR(VLOOKUP($A51&amp;BN$2,纏め表!$D:$Q,14,FALSE),"")</f>
        <v>9</v>
      </c>
      <c r="BV51" s="553" t="str">
        <f>IFERROR(IF(VLOOKUP($A51&amp;BN$2,纏め表!$D:$Q,2,FALSE)=0,"",VLOOKUP($A51&amp;BN$2,纏め表!$D:$Q,2,FALSE)),"")</f>
        <v/>
      </c>
      <c r="BW51" s="693">
        <f>員数サマリ!AH18</f>
        <v>20</v>
      </c>
      <c r="BX51" s="695">
        <f>員数サマリ!AI18</f>
        <v>20</v>
      </c>
      <c r="BY51" s="697">
        <f>IF(BW51&gt;=BX51,ROUND(BW51/30,1),ROUND(BX51/30,1))</f>
        <v>0.7</v>
      </c>
      <c r="BZ51" s="699">
        <f>2-COUNTIF(CC51:CC52,"")-COUNTIF(CE51:CE52,"休")</f>
        <v>1</v>
      </c>
      <c r="CA51" s="701">
        <f t="shared" ref="CA51" si="132">BZ51-BY51</f>
        <v>0.30000000000000004</v>
      </c>
      <c r="CB51" s="603">
        <f>IFERROR(VLOOKUP($A51&amp;BW$2,纏め表!$D:$Q,4,FALSE),"")</f>
        <v>9000370</v>
      </c>
      <c r="CC51" s="557">
        <f>IFERROR(VLOOKUP($A51&amp;BW$2,纏め表!$D:$Q,13,FALSE),"")</f>
        <v>6</v>
      </c>
      <c r="CD51" s="557">
        <f>IFERROR(VLOOKUP($A51&amp;BW$2,纏め表!$D:$Q,14,FALSE),"")</f>
        <v>9</v>
      </c>
      <c r="CE51" s="553" t="str">
        <f>IFERROR(IF(VLOOKUP($A51&amp;BW$2,纏め表!$D:$Q,2,FALSE)=0,"",VLOOKUP($A51&amp;BW$2,纏め表!$D:$Q,2,FALSE)),"")</f>
        <v/>
      </c>
      <c r="CF51" s="693">
        <f>員数サマリ!AK18</f>
        <v>40</v>
      </c>
      <c r="CG51" s="695">
        <f>員数サマリ!AL18</f>
        <v>19</v>
      </c>
      <c r="CH51" s="697">
        <f>IF(CF51&gt;=CG51,ROUND(CF51/30,1),ROUND(CG51/30,1))</f>
        <v>1.3</v>
      </c>
      <c r="CI51" s="699">
        <f>2-COUNTIF(CL51:CL52,"")-COUNTIF(CN51:CN52,"休")</f>
        <v>1</v>
      </c>
      <c r="CJ51" s="701">
        <f t="shared" ref="CJ51" si="133">CI51-CH51</f>
        <v>-0.30000000000000004</v>
      </c>
      <c r="CK51" s="603">
        <f>IFERROR(VLOOKUP($A51&amp;CF$2,纏め表!$D:$Q,4,FALSE),"")</f>
        <v>9000243</v>
      </c>
      <c r="CL51" s="557">
        <f>IFERROR(VLOOKUP($A51&amp;CF$2,纏め表!$D:$Q,13,FALSE),"")</f>
        <v>5</v>
      </c>
      <c r="CM51" s="557">
        <f>IFERROR(VLOOKUP($A51&amp;CF$2,纏め表!$D:$Q,14,FALSE),"")</f>
        <v>9</v>
      </c>
      <c r="CN51" s="553" t="str">
        <f>IFERROR(IF(VLOOKUP($A51&amp;CF$2,纏め表!$D:$Q,2,FALSE)=0,"",VLOOKUP($A51&amp;CF$2,纏め表!$D:$Q,2,FALSE)),"")</f>
        <v/>
      </c>
      <c r="CO51" s="693">
        <f>員数サマリ!AN18</f>
        <v>0</v>
      </c>
      <c r="CP51" s="695">
        <f>員数サマリ!AO18</f>
        <v>0</v>
      </c>
      <c r="CQ51" s="697">
        <f>IF(CO51&gt;=CP51,ROUND(CO51/30,1),ROUND(CP51/30,1))</f>
        <v>0</v>
      </c>
      <c r="CR51" s="699">
        <f>2-COUNTIF(CU51:CU52,"")-COUNTIF(CW51:CW52,"休")</f>
        <v>0</v>
      </c>
      <c r="CS51" s="701">
        <f t="shared" ref="CS51" si="134">CR51-CQ51</f>
        <v>0</v>
      </c>
      <c r="CT51" s="603" t="str">
        <f>IFERROR(VLOOKUP($A51&amp;CO$2,纏め表!$D:$Q,4,FALSE),"")</f>
        <v/>
      </c>
      <c r="CU51" s="557" t="str">
        <f>IFERROR(VLOOKUP($A51&amp;CO$2,纏め表!$D:$Q,13,FALSE),"")</f>
        <v/>
      </c>
      <c r="CV51" s="557" t="str">
        <f>IFERROR(VLOOKUP($A51&amp;CO$2,纏め表!$D:$Q,14,FALSE),"")</f>
        <v/>
      </c>
      <c r="CW51" s="553" t="str">
        <f>IFERROR(IF(VLOOKUP($A51&amp;CO$2,纏め表!$D:$Q,2,FALSE)=0,"",VLOOKUP($A51&amp;CO$2,纏め表!$D:$Q,2,FALSE)),"")</f>
        <v/>
      </c>
      <c r="CX51" s="693">
        <f>員数サマリ!AQ18</f>
        <v>0</v>
      </c>
      <c r="CY51" s="695">
        <f>員数サマリ!AR18</f>
        <v>0</v>
      </c>
      <c r="CZ51" s="697">
        <v>1</v>
      </c>
      <c r="DA51" s="699">
        <f>2-COUNTIF(DD51:DD52,"")-COUNTIF(DF51:DF52,"休")</f>
        <v>0</v>
      </c>
      <c r="DB51" s="701">
        <f t="shared" ref="DB51" si="135">DA51-CZ51</f>
        <v>-1</v>
      </c>
      <c r="DC51" s="603" t="str">
        <f>IFERROR(VLOOKUP($A51&amp;CX$2,纏め表!$D:$Q,4,FALSE),"")</f>
        <v/>
      </c>
      <c r="DD51" s="557" t="str">
        <f>IFERROR(VLOOKUP($A51&amp;CX$2,纏め表!$D:$Q,13,FALSE),"")</f>
        <v/>
      </c>
      <c r="DE51" s="557" t="str">
        <f>IFERROR(VLOOKUP($A51&amp;CX$2,纏め表!$D:$Q,14,FALSE),"")</f>
        <v/>
      </c>
      <c r="DF51" s="553" t="str">
        <f>IFERROR(IF(VLOOKUP($A51&amp;CX$2,纏め表!$D:$Q,2,FALSE)=0,"",VLOOKUP($A51&amp;CX$2,纏め表!$D:$Q,2,FALSE)),"")</f>
        <v/>
      </c>
      <c r="DG51" s="693">
        <f>員数サマリ!AZ18</f>
        <v>0</v>
      </c>
      <c r="DH51" s="695">
        <f>員数サマリ!BA18</f>
        <v>0</v>
      </c>
      <c r="DI51" s="697">
        <v>1</v>
      </c>
      <c r="DJ51" s="699">
        <f>2-COUNTIF(DM51:DM52,"")-COUNTIF(DO51:DO52,"休")</f>
        <v>0</v>
      </c>
      <c r="DK51" s="701">
        <f t="shared" ref="DK51" si="136">DJ51-DI51</f>
        <v>-1</v>
      </c>
    </row>
    <row r="52" spans="1:115" s="580" customFormat="1" ht="19.5" customHeight="1" thickBot="1">
      <c r="A52" s="657" t="s">
        <v>2782</v>
      </c>
      <c r="B52" s="694"/>
      <c r="C52" s="696"/>
      <c r="D52" s="698"/>
      <c r="E52" s="696"/>
      <c r="F52" s="702"/>
      <c r="G52" s="658" t="str">
        <f>IFERROR(VLOOKUP($A52&amp;B$2,纏め表!$D:$Q,4,FALSE),"")</f>
        <v/>
      </c>
      <c r="H52" s="659" t="str">
        <f>IFERROR(VLOOKUP($A52&amp;B$2,纏め表!$D:$Q,13,FALSE),"")</f>
        <v/>
      </c>
      <c r="I52" s="659" t="str">
        <f>IFERROR(VLOOKUP($A52&amp;B$2,纏め表!$D:$Q,14,FALSE),"")</f>
        <v/>
      </c>
      <c r="J52" s="670" t="str">
        <f>IFERROR(IF(VLOOKUP($A52&amp;B$2,纏め表!$D:$Q,2,FALSE)=0,"",VLOOKUP($A52&amp;B$2,纏め表!$D:$Q,2,FALSE)),"")</f>
        <v/>
      </c>
      <c r="K52" s="660"/>
      <c r="L52" s="753"/>
      <c r="M52" s="696"/>
      <c r="N52" s="698"/>
      <c r="O52" s="700"/>
      <c r="P52" s="702"/>
      <c r="Q52" s="658" t="str">
        <f>IFERROR(VLOOKUP($A52&amp;L$2,纏め表!$D:$Q,4,FALSE),"")</f>
        <v/>
      </c>
      <c r="R52" s="659" t="str">
        <f>IFERROR(VLOOKUP($A52&amp;L$2,纏め表!$D:$Q,13,FALSE),"")</f>
        <v/>
      </c>
      <c r="S52" s="659" t="str">
        <f>IFERROR(VLOOKUP($A52&amp;L$2,纏め表!$D:$Q,14,FALSE),"")</f>
        <v/>
      </c>
      <c r="T52" s="617" t="str">
        <f>IFERROR(IF(VLOOKUP($A52&amp;L$2,纏め表!$D:$Q,2,FALSE)=0,"",VLOOKUP($A52&amp;L$2,纏め表!$D:$Q,2,FALSE)),"")</f>
        <v/>
      </c>
      <c r="U52" s="694"/>
      <c r="V52" s="696"/>
      <c r="W52" s="698"/>
      <c r="X52" s="700"/>
      <c r="Y52" s="702"/>
      <c r="Z52" s="658" t="str">
        <f>IFERROR(VLOOKUP($A52&amp;U$2,纏め表!$D:$Q,4,FALSE),"")</f>
        <v/>
      </c>
      <c r="AA52" s="659" t="str">
        <f>IFERROR(VLOOKUP($A52&amp;U$2,纏め表!$D:$Q,13,FALSE),"")</f>
        <v/>
      </c>
      <c r="AB52" s="659" t="str">
        <f>IFERROR(VLOOKUP($A52&amp;U$2,纏め表!$D:$Q,14,FALSE),"")</f>
        <v/>
      </c>
      <c r="AC52" s="660" t="str">
        <f>IFERROR(IF(VLOOKUP($A52&amp;U$2,纏め表!$D:$Q,2,FALSE)=0,"",VLOOKUP($A52&amp;U$2,纏め表!$D:$Q,2,FALSE)),"")</f>
        <v/>
      </c>
      <c r="AD52" s="694"/>
      <c r="AE52" s="696"/>
      <c r="AF52" s="698"/>
      <c r="AG52" s="700"/>
      <c r="AH52" s="702"/>
      <c r="AI52" s="658" t="str">
        <f>IFERROR(VLOOKUP($A52&amp;AD$2,纏め表!$D:$Q,4,FALSE),"")</f>
        <v/>
      </c>
      <c r="AJ52" s="659" t="str">
        <f>IFERROR(VLOOKUP($A52&amp;AD$2,纏め表!$D:$Q,13,FALSE),"")</f>
        <v/>
      </c>
      <c r="AK52" s="659" t="str">
        <f>IFERROR(VLOOKUP($A52&amp;AD$2,纏め表!$D:$Q,14,FALSE),"")</f>
        <v/>
      </c>
      <c r="AL52" s="660" t="str">
        <f>IFERROR(IF(VLOOKUP($A52&amp;AD$2,纏め表!$D:$Q,2,FALSE)=0,"",VLOOKUP($A52&amp;AD$2,纏め表!$D:$Q,2,FALSE)),"")</f>
        <v/>
      </c>
      <c r="AM52" s="694"/>
      <c r="AN52" s="696"/>
      <c r="AO52" s="698"/>
      <c r="AP52" s="700"/>
      <c r="AQ52" s="702"/>
      <c r="AR52" s="658">
        <f>IFERROR(VLOOKUP($A52&amp;AM$2,纏め表!$D:$Q,4,FALSE),"")</f>
        <v>9000608</v>
      </c>
      <c r="AS52" s="659">
        <f>IFERROR(VLOOKUP($A52&amp;AM$2,纏め表!$D:$Q,13,FALSE),"")</f>
        <v>5</v>
      </c>
      <c r="AT52" s="659">
        <f>IFERROR(VLOOKUP($A52&amp;AM$2,纏め表!$D:$Q,14,FALSE),"")</f>
        <v>5</v>
      </c>
      <c r="AU52" s="660" t="str">
        <f>IFERROR(IF(VLOOKUP($A52&amp;AM$2,纏め表!$D:$Q,2,FALSE)=0,"",VLOOKUP($A52&amp;AM$2,纏め表!$D:$Q,2,FALSE)),"")</f>
        <v/>
      </c>
      <c r="AV52" s="694"/>
      <c r="AW52" s="696"/>
      <c r="AX52" s="698"/>
      <c r="AY52" s="700"/>
      <c r="AZ52" s="702"/>
      <c r="BA52" s="658" t="str">
        <f>IFERROR(VLOOKUP($A52&amp;AV$2,纏め表!$D:$Q,4,FALSE),"")</f>
        <v/>
      </c>
      <c r="BB52" s="659" t="str">
        <f>IFERROR(VLOOKUP($A52&amp;AV$2,纏め表!$D:$Q,13,FALSE),"")</f>
        <v/>
      </c>
      <c r="BC52" s="659" t="str">
        <f>IFERROR(VLOOKUP($A52&amp;AV$2,纏め表!$D:$Q,14,FALSE),"")</f>
        <v/>
      </c>
      <c r="BD52" s="660" t="str">
        <f>IFERROR(IF(VLOOKUP($A52&amp;AV$2,纏め表!$D:$Q,2,FALSE)=0,"",VLOOKUP($A52&amp;AV$2,纏め表!$D:$Q,2,FALSE)),"")</f>
        <v/>
      </c>
      <c r="BE52" s="694"/>
      <c r="BF52" s="696"/>
      <c r="BG52" s="698"/>
      <c r="BH52" s="700"/>
      <c r="BI52" s="702"/>
      <c r="BJ52" s="658">
        <f>IFERROR(VLOOKUP($A52&amp;BE$2,纏め表!$D:$Q,4,FALSE),"")</f>
        <v>9000308</v>
      </c>
      <c r="BK52" s="659">
        <f>IFERROR(VLOOKUP($A52&amp;BE$2,纏め表!$D:$Q,13,FALSE),"")</f>
        <v>8</v>
      </c>
      <c r="BL52" s="659">
        <f>IFERROR(VLOOKUP($A52&amp;BE$2,纏め表!$D:$Q,14,FALSE),"")</f>
        <v>8</v>
      </c>
      <c r="BM52" s="660" t="str">
        <f>IFERROR(IF(VLOOKUP($A52&amp;BE$2,纏め表!$D:$Q,2,FALSE)=0,"",VLOOKUP($A52&amp;BE$2,纏め表!$D:$Q,2,FALSE)),"")</f>
        <v/>
      </c>
      <c r="BN52" s="694"/>
      <c r="BO52" s="696"/>
      <c r="BP52" s="698"/>
      <c r="BQ52" s="700"/>
      <c r="BR52" s="702"/>
      <c r="BS52" s="658">
        <f>IFERROR(VLOOKUP($A52&amp;BN$2,纏め表!$D:$Q,4,FALSE),"")</f>
        <v>9000226</v>
      </c>
      <c r="BT52" s="659">
        <f>IFERROR(VLOOKUP($A52&amp;BN$2,纏め表!$D:$Q,13,FALSE),"")</f>
        <v>3</v>
      </c>
      <c r="BU52" s="659">
        <f>IFERROR(VLOOKUP($A52&amp;BN$2,纏め表!$D:$Q,14,FALSE),"")</f>
        <v>9</v>
      </c>
      <c r="BV52" s="660" t="str">
        <f>IFERROR(IF(VLOOKUP($A52&amp;BN$2,纏め表!$D:$Q,2,FALSE)=0,"",VLOOKUP($A52&amp;BN$2,纏め表!$D:$Q,2,FALSE)),"")</f>
        <v/>
      </c>
      <c r="BW52" s="694"/>
      <c r="BX52" s="696"/>
      <c r="BY52" s="698"/>
      <c r="BZ52" s="700"/>
      <c r="CA52" s="702"/>
      <c r="CB52" s="658" t="str">
        <f>IFERROR(VLOOKUP($A52&amp;BW$2,纏め表!$D:$Q,4,FALSE),"")</f>
        <v/>
      </c>
      <c r="CC52" s="659" t="str">
        <f>IFERROR(VLOOKUP($A52&amp;BW$2,纏め表!$D:$Q,13,FALSE),"")</f>
        <v/>
      </c>
      <c r="CD52" s="659" t="str">
        <f>IFERROR(VLOOKUP($A52&amp;BW$2,纏め表!$D:$Q,14,FALSE),"")</f>
        <v/>
      </c>
      <c r="CE52" s="660" t="str">
        <f>IFERROR(IF(VLOOKUP($A52&amp;BW$2,纏め表!$D:$Q,2,FALSE)=0,"",VLOOKUP($A52&amp;BW$2,纏め表!$D:$Q,2,FALSE)),"")</f>
        <v/>
      </c>
      <c r="CF52" s="694"/>
      <c r="CG52" s="696"/>
      <c r="CH52" s="698"/>
      <c r="CI52" s="700"/>
      <c r="CJ52" s="702"/>
      <c r="CK52" s="658" t="str">
        <f>IFERROR(VLOOKUP($A52&amp;CF$2,纏め表!$D:$Q,4,FALSE),"")</f>
        <v/>
      </c>
      <c r="CL52" s="659" t="str">
        <f>IFERROR(VLOOKUP($A52&amp;CF$2,纏め表!$D:$Q,13,FALSE),"")</f>
        <v/>
      </c>
      <c r="CM52" s="659" t="str">
        <f>IFERROR(VLOOKUP($A52&amp;CF$2,纏め表!$D:$Q,14,FALSE),"")</f>
        <v/>
      </c>
      <c r="CN52" s="660" t="str">
        <f>IFERROR(IF(VLOOKUP($A52&amp;CF$2,纏め表!$D:$Q,2,FALSE)=0,"",VLOOKUP($A52&amp;CF$2,纏め表!$D:$Q,2,FALSE)),"")</f>
        <v/>
      </c>
      <c r="CO52" s="694"/>
      <c r="CP52" s="696"/>
      <c r="CQ52" s="698"/>
      <c r="CR52" s="700"/>
      <c r="CS52" s="702"/>
      <c r="CT52" s="658" t="str">
        <f>IFERROR(VLOOKUP($A52&amp;CO$2,纏め表!$D:$Q,4,FALSE),"")</f>
        <v/>
      </c>
      <c r="CU52" s="659" t="str">
        <f>IFERROR(VLOOKUP($A52&amp;CO$2,纏め表!$D:$Q,13,FALSE),"")</f>
        <v/>
      </c>
      <c r="CV52" s="659" t="str">
        <f>IFERROR(VLOOKUP($A52&amp;CO$2,纏め表!$D:$Q,14,FALSE),"")</f>
        <v/>
      </c>
      <c r="CW52" s="660" t="str">
        <f>IFERROR(IF(VLOOKUP($A52&amp;CO$2,纏め表!$D:$Q,2,FALSE)=0,"",VLOOKUP($A52&amp;CO$2,纏め表!$D:$Q,2,FALSE)),"")</f>
        <v/>
      </c>
      <c r="CX52" s="694"/>
      <c r="CY52" s="696"/>
      <c r="CZ52" s="698"/>
      <c r="DA52" s="700"/>
      <c r="DB52" s="702"/>
      <c r="DC52" s="658" t="str">
        <f>IFERROR(VLOOKUP($A52&amp;CX$2,纏め表!$D:$Q,4,FALSE),"")</f>
        <v/>
      </c>
      <c r="DD52" s="659" t="str">
        <f>IFERROR(VLOOKUP($A52&amp;CX$2,纏め表!$D:$Q,13,FALSE),"")</f>
        <v/>
      </c>
      <c r="DE52" s="659" t="str">
        <f>IFERROR(VLOOKUP($A52&amp;CX$2,纏め表!$D:$Q,14,FALSE),"")</f>
        <v/>
      </c>
      <c r="DF52" s="660" t="str">
        <f>IFERROR(IF(VLOOKUP($A52&amp;CX$2,纏め表!$D:$Q,2,FALSE)=0,"",VLOOKUP($A52&amp;CX$2,纏め表!$D:$Q,2,FALSE)),"")</f>
        <v/>
      </c>
      <c r="DG52" s="694"/>
      <c r="DH52" s="696"/>
      <c r="DI52" s="698"/>
      <c r="DJ52" s="700"/>
      <c r="DK52" s="702"/>
    </row>
    <row r="53" spans="1:115" s="575" customFormat="1" ht="14.25" thickBot="1">
      <c r="A53" s="609" t="s">
        <v>2845</v>
      </c>
      <c r="B53" s="610">
        <v>10</v>
      </c>
      <c r="C53" s="566"/>
      <c r="D53" s="632">
        <v>1</v>
      </c>
      <c r="E53" s="566"/>
      <c r="F53" s="633">
        <f>E53-D53</f>
        <v>-1</v>
      </c>
      <c r="G53" s="567"/>
      <c r="H53" s="568"/>
      <c r="I53" s="568"/>
      <c r="J53" s="667"/>
      <c r="K53" s="569"/>
      <c r="L53" s="570"/>
      <c r="M53" s="566"/>
      <c r="N53" s="632"/>
      <c r="O53" s="565"/>
      <c r="P53" s="633">
        <f>O53-N53</f>
        <v>0</v>
      </c>
      <c r="Q53" s="567"/>
      <c r="R53" s="568"/>
      <c r="S53" s="568"/>
      <c r="T53" s="569"/>
      <c r="U53" s="564"/>
      <c r="V53" s="566"/>
      <c r="W53" s="634"/>
      <c r="X53" s="565"/>
      <c r="Y53" s="633">
        <f>X53-W53</f>
        <v>0</v>
      </c>
      <c r="Z53" s="567"/>
      <c r="AA53" s="568"/>
      <c r="AB53" s="568"/>
      <c r="AC53" s="569"/>
      <c r="AD53" s="570"/>
      <c r="AE53" s="566"/>
      <c r="AF53" s="632"/>
      <c r="AG53" s="565"/>
      <c r="AH53" s="633">
        <f>AG53-AF53</f>
        <v>0</v>
      </c>
      <c r="AI53" s="567"/>
      <c r="AJ53" s="568"/>
      <c r="AK53" s="568"/>
      <c r="AL53" s="569"/>
      <c r="AM53" s="570"/>
      <c r="AN53" s="566"/>
      <c r="AO53" s="632"/>
      <c r="AP53" s="565"/>
      <c r="AQ53" s="633">
        <f>AP53-AO53</f>
        <v>0</v>
      </c>
      <c r="AR53" s="567"/>
      <c r="AS53" s="568"/>
      <c r="AT53" s="568"/>
      <c r="AU53" s="569"/>
      <c r="AV53" s="570"/>
      <c r="AW53" s="566"/>
      <c r="AX53" s="632"/>
      <c r="AY53" s="565"/>
      <c r="AZ53" s="633">
        <f>AY53-AX53</f>
        <v>0</v>
      </c>
      <c r="BA53" s="567"/>
      <c r="BB53" s="568"/>
      <c r="BC53" s="568"/>
      <c r="BD53" s="569"/>
      <c r="BE53" s="570"/>
      <c r="BF53" s="566"/>
      <c r="BG53" s="632"/>
      <c r="BH53" s="565"/>
      <c r="BI53" s="633">
        <f>BH53-BG53</f>
        <v>0</v>
      </c>
      <c r="BJ53" s="567"/>
      <c r="BK53" s="568"/>
      <c r="BL53" s="568"/>
      <c r="BM53" s="569"/>
      <c r="BN53" s="570"/>
      <c r="BO53" s="566"/>
      <c r="BP53" s="632"/>
      <c r="BQ53" s="565"/>
      <c r="BR53" s="633">
        <f>BQ53-BP53</f>
        <v>0</v>
      </c>
      <c r="BS53" s="567"/>
      <c r="BT53" s="568"/>
      <c r="BU53" s="568"/>
      <c r="BV53" s="569"/>
      <c r="BW53" s="570"/>
      <c r="BX53" s="566"/>
      <c r="BY53" s="632"/>
      <c r="BZ53" s="565"/>
      <c r="CA53" s="633">
        <f>BZ53-BY53</f>
        <v>0</v>
      </c>
      <c r="CB53" s="567"/>
      <c r="CC53" s="568"/>
      <c r="CD53" s="568"/>
      <c r="CE53" s="569"/>
      <c r="CF53" s="570"/>
      <c r="CG53" s="566"/>
      <c r="CH53" s="632"/>
      <c r="CI53" s="565"/>
      <c r="CJ53" s="633">
        <f>CI53-CH53</f>
        <v>0</v>
      </c>
      <c r="CK53" s="567"/>
      <c r="CL53" s="568"/>
      <c r="CM53" s="568"/>
      <c r="CN53" s="569"/>
      <c r="CO53" s="570"/>
      <c r="CP53" s="566"/>
      <c r="CQ53" s="632"/>
      <c r="CR53" s="565"/>
      <c r="CS53" s="633">
        <f>CR53-CQ53</f>
        <v>0</v>
      </c>
      <c r="CT53" s="567"/>
      <c r="CU53" s="568"/>
      <c r="CV53" s="568"/>
      <c r="CW53" s="569"/>
      <c r="CX53" s="570"/>
      <c r="CY53" s="566"/>
      <c r="CZ53" s="632"/>
      <c r="DA53" s="565"/>
      <c r="DB53" s="633">
        <f>DA53-CZ53</f>
        <v>0</v>
      </c>
      <c r="DC53" s="567"/>
      <c r="DD53" s="568"/>
      <c r="DE53" s="568"/>
      <c r="DF53" s="569"/>
      <c r="DG53" s="570"/>
      <c r="DH53" s="566"/>
      <c r="DI53" s="632"/>
      <c r="DJ53" s="565"/>
      <c r="DK53" s="633">
        <f>DJ53-DI53</f>
        <v>0</v>
      </c>
    </row>
    <row r="54" spans="1:115" s="580" customFormat="1" ht="14.25" thickBot="1">
      <c r="A54" s="590" t="s">
        <v>2597</v>
      </c>
      <c r="B54" s="597">
        <f>SUM(B20:B51)</f>
        <v>85</v>
      </c>
      <c r="C54" s="592">
        <f>SUM(C20:C52)</f>
        <v>90</v>
      </c>
      <c r="D54" s="618">
        <f>SUM(D20:D51)</f>
        <v>12.542857142857141</v>
      </c>
      <c r="E54" s="619">
        <f>SUM(E20:E52)</f>
        <v>13</v>
      </c>
      <c r="F54" s="593">
        <f>E54-D54</f>
        <v>0.45714285714285907</v>
      </c>
      <c r="G54" s="594" t="str">
        <f>IFERROR(VLOOKUP($A54&amp;$B$2,纏め表!$D:$Q,3,FALSE),"")</f>
        <v/>
      </c>
      <c r="H54" s="595" t="str">
        <f>IFERROR(VLOOKUP($A54&amp;$B$2,纏め表!$D:$Q,12,FALSE),"")</f>
        <v/>
      </c>
      <c r="I54" s="595" t="str">
        <f>IFERROR(VLOOKUP($A54&amp;$B$2,纏め表!$D:$Q,13,FALSE),"")</f>
        <v/>
      </c>
      <c r="J54" s="595"/>
      <c r="K54" s="596"/>
      <c r="L54" s="590">
        <f>SUM(L20:L51)</f>
        <v>90</v>
      </c>
      <c r="M54" s="618">
        <f>SUM(M20:M51)</f>
        <v>94</v>
      </c>
      <c r="N54" s="618">
        <f>SUM(N20:N51)</f>
        <v>13.685714285714283</v>
      </c>
      <c r="O54" s="619">
        <f>SUM(O20:O52)</f>
        <v>14</v>
      </c>
      <c r="P54" s="593">
        <f>O54-N54</f>
        <v>0.31428571428571672</v>
      </c>
      <c r="Q54" s="594"/>
      <c r="R54" s="595"/>
      <c r="S54" s="595"/>
      <c r="T54" s="617"/>
      <c r="U54" s="590">
        <f>SUM(U20:U52)</f>
        <v>60</v>
      </c>
      <c r="V54" s="618">
        <f>SUM(V20:V52)</f>
        <v>64</v>
      </c>
      <c r="W54" s="618">
        <f>SUM(W20:W52)</f>
        <v>14.942857142857145</v>
      </c>
      <c r="X54" s="620">
        <f>SUM(X20:X52)</f>
        <v>14</v>
      </c>
      <c r="Y54" s="618">
        <f>X54-W54</f>
        <v>-0.94285714285714484</v>
      </c>
      <c r="Z54" s="594"/>
      <c r="AA54" s="595"/>
      <c r="AB54" s="595"/>
      <c r="AC54" s="596"/>
      <c r="AD54" s="590">
        <f>SUM(AD20:AD51)</f>
        <v>131</v>
      </c>
      <c r="AE54" s="618">
        <f>SUM(AE20:AE51)</f>
        <v>117</v>
      </c>
      <c r="AF54" s="618">
        <f>SUM(AF20:AF51)</f>
        <v>15.400000000000002</v>
      </c>
      <c r="AG54" s="620">
        <f>SUM(AG20:AG52)</f>
        <v>15</v>
      </c>
      <c r="AH54" s="618">
        <f>AG54-AF54</f>
        <v>-0.40000000000000213</v>
      </c>
      <c r="AI54" s="594"/>
      <c r="AJ54" s="595"/>
      <c r="AK54" s="595"/>
      <c r="AL54" s="596"/>
      <c r="AM54" s="590">
        <f>SUM(AM20:AM52)</f>
        <v>125</v>
      </c>
      <c r="AN54" s="618">
        <f>SUM(AN20:AN51)</f>
        <v>124</v>
      </c>
      <c r="AO54" s="618">
        <f>SUM(AO20:AO52)</f>
        <v>16.771428571428572</v>
      </c>
      <c r="AP54" s="620">
        <f>SUM(AP20:AP52)</f>
        <v>21</v>
      </c>
      <c r="AQ54" s="618">
        <f>AP54-AO54</f>
        <v>4.2285714285714278</v>
      </c>
      <c r="AR54" s="594"/>
      <c r="AS54" s="595"/>
      <c r="AT54" s="595"/>
      <c r="AU54" s="596"/>
      <c r="AV54" s="590">
        <f>SUM(AV20:AV41)</f>
        <v>68</v>
      </c>
      <c r="AW54" s="618"/>
      <c r="AX54" s="618">
        <f>SUM(AX20:AX41)</f>
        <v>17.8</v>
      </c>
      <c r="AY54" s="620">
        <f>SUM(AY20:AY52)</f>
        <v>23</v>
      </c>
      <c r="AZ54" s="618">
        <f>AY54-AX54</f>
        <v>5.1999999999999993</v>
      </c>
      <c r="BA54" s="594"/>
      <c r="BB54" s="595"/>
      <c r="BC54" s="595"/>
      <c r="BD54" s="596"/>
      <c r="BE54" s="590">
        <f>SUM(BE20:BE52)</f>
        <v>105</v>
      </c>
      <c r="BF54" s="618">
        <f>SUM(BF20:BF51)</f>
        <v>99</v>
      </c>
      <c r="BG54" s="618">
        <f>SUM(BG20:BG46)</f>
        <v>12.185714285714287</v>
      </c>
      <c r="BH54" s="620">
        <f>SUM(BH20:BH52)</f>
        <v>18</v>
      </c>
      <c r="BI54" s="618">
        <f>BH54-BG54</f>
        <v>5.8142857142857132</v>
      </c>
      <c r="BJ54" s="594"/>
      <c r="BK54" s="595"/>
      <c r="BL54" s="595"/>
      <c r="BM54" s="596"/>
      <c r="BN54" s="590">
        <f>SUM(BN20:BN51)</f>
        <v>126</v>
      </c>
      <c r="BO54" s="618">
        <f>SUM(BO20:BO51)</f>
        <v>126</v>
      </c>
      <c r="BP54" s="618">
        <f>SUM(BP20:BP51)</f>
        <v>16.657142857142858</v>
      </c>
      <c r="BQ54" s="620">
        <f>SUM(BQ20:BQ52)</f>
        <v>18</v>
      </c>
      <c r="BR54" s="618">
        <f>BQ54-BP54</f>
        <v>1.3428571428571416</v>
      </c>
      <c r="BS54" s="594"/>
      <c r="BT54" s="595"/>
      <c r="BU54" s="595"/>
      <c r="BV54" s="596"/>
      <c r="BW54" s="590">
        <f>SUM(BW20:BW51)</f>
        <v>110</v>
      </c>
      <c r="BX54" s="618">
        <f>SUM(BX20:BX51)</f>
        <v>109</v>
      </c>
      <c r="BY54" s="618">
        <f>SUM(BY20:BY51)</f>
        <v>16.2</v>
      </c>
      <c r="BZ54" s="620">
        <f>SUM(BZ20:BZ52)</f>
        <v>21</v>
      </c>
      <c r="CA54" s="618">
        <f>BZ54-BY54</f>
        <v>4.8000000000000007</v>
      </c>
      <c r="CB54" s="594"/>
      <c r="CC54" s="595"/>
      <c r="CD54" s="595"/>
      <c r="CE54" s="596"/>
      <c r="CF54" s="590">
        <f>SUM(CF20:CF51)</f>
        <v>200</v>
      </c>
      <c r="CG54" s="618">
        <f>SUM(CG20:CG51)</f>
        <v>167</v>
      </c>
      <c r="CH54" s="618">
        <f>SUM(CH20:CH51)</f>
        <v>26.485714285714291</v>
      </c>
      <c r="CI54" s="620">
        <f>SUM(CI20:CI52)</f>
        <v>26</v>
      </c>
      <c r="CJ54" s="618">
        <f>CI54-CH54</f>
        <v>-0.48571428571429109</v>
      </c>
      <c r="CK54" s="594"/>
      <c r="CL54" s="595"/>
      <c r="CM54" s="595"/>
      <c r="CN54" s="596"/>
      <c r="CO54" s="590">
        <f>SUM(CO20:CO51)</f>
        <v>19</v>
      </c>
      <c r="CP54" s="618">
        <f>SUM(CP20:CP51)</f>
        <v>19</v>
      </c>
      <c r="CQ54" s="618">
        <f>SUM(CQ20:CQ51)</f>
        <v>5.4571428571428564</v>
      </c>
      <c r="CR54" s="620">
        <f>SUM(CR20:CR52)</f>
        <v>3</v>
      </c>
      <c r="CS54" s="618">
        <f>CR54-CQ54</f>
        <v>-2.4571428571428564</v>
      </c>
      <c r="CT54" s="594"/>
      <c r="CU54" s="595"/>
      <c r="CV54" s="595"/>
      <c r="CW54" s="596"/>
      <c r="CX54" s="590">
        <f>SUM(CX20:CX51)</f>
        <v>0</v>
      </c>
      <c r="CY54" s="618">
        <f>SUM(CY20:CY51)</f>
        <v>0</v>
      </c>
      <c r="CZ54" s="618">
        <f>SUM(CZ20:CZ51)</f>
        <v>7</v>
      </c>
      <c r="DA54" s="620">
        <f>SUM(DA20:DA52)</f>
        <v>-1</v>
      </c>
      <c r="DB54" s="618">
        <f>DA54-CZ54</f>
        <v>-8</v>
      </c>
      <c r="DC54" s="594"/>
      <c r="DD54" s="595"/>
      <c r="DE54" s="595"/>
      <c r="DF54" s="596"/>
      <c r="DG54" s="590">
        <f>SUM(DG20:DG51)</f>
        <v>0</v>
      </c>
      <c r="DH54" s="618">
        <f>SUM(DH20:DH51)</f>
        <v>0</v>
      </c>
      <c r="DI54" s="618">
        <f>SUM(DI20:DI51)</f>
        <v>7</v>
      </c>
      <c r="DJ54" s="620">
        <f>SUM(DJ20:DJ52)</f>
        <v>-1</v>
      </c>
      <c r="DK54" s="618">
        <f>DJ54-DI54</f>
        <v>-8</v>
      </c>
    </row>
    <row r="55" spans="1:115" s="580" customFormat="1" ht="14.25" thickBot="1">
      <c r="A55" s="621" t="s">
        <v>2183</v>
      </c>
      <c r="B55" s="621"/>
      <c r="C55" s="622"/>
      <c r="D55" s="622">
        <f>SUM(D54,D19)</f>
        <v>17.542857142857141</v>
      </c>
      <c r="E55" s="623">
        <f>SUM(E54,E19)</f>
        <v>20</v>
      </c>
      <c r="F55" s="623">
        <f t="shared" si="21"/>
        <v>2.4571428571428591</v>
      </c>
      <c r="G55" s="624" t="str">
        <f>IFERROR(VLOOKUP($A55&amp;$B$2,纏め表!$D:$Q,3,FALSE),"")</f>
        <v/>
      </c>
      <c r="H55" s="625" t="str">
        <f>IFERROR(VLOOKUP($A55&amp;$B$2,纏め表!$D:$Q,12,FALSE),"")</f>
        <v/>
      </c>
      <c r="I55" s="625" t="str">
        <f>IFERROR(VLOOKUP($A55&amp;$B$2,纏め表!$D:$Q,13,FALSE),"")</f>
        <v/>
      </c>
      <c r="J55" s="625"/>
      <c r="K55" s="617"/>
      <c r="L55" s="621"/>
      <c r="M55" s="622"/>
      <c r="N55" s="622">
        <f>SUM(N54,N19)</f>
        <v>18.685714285714283</v>
      </c>
      <c r="O55" s="623">
        <f>SUM(O54,O19)</f>
        <v>21</v>
      </c>
      <c r="P55" s="623">
        <f>O55-N55</f>
        <v>2.3142857142857167</v>
      </c>
      <c r="Q55" s="624"/>
      <c r="R55" s="625"/>
      <c r="S55" s="625"/>
      <c r="T55" s="635"/>
      <c r="U55" s="621"/>
      <c r="V55" s="622"/>
      <c r="W55" s="622">
        <f>SUM(W54,W19)</f>
        <v>20.942857142857143</v>
      </c>
      <c r="X55" s="627">
        <f>SUM(X54,X19)</f>
        <v>20</v>
      </c>
      <c r="Y55" s="622">
        <f t="shared" ref="Y55" si="137">X55-W55</f>
        <v>-0.94285714285714306</v>
      </c>
      <c r="Z55" s="624"/>
      <c r="AA55" s="625"/>
      <c r="AB55" s="625"/>
      <c r="AC55" s="617"/>
      <c r="AD55" s="621"/>
      <c r="AE55" s="622"/>
      <c r="AF55" s="622">
        <f>SUM(AF54,AF19)</f>
        <v>21.400000000000002</v>
      </c>
      <c r="AG55" s="627">
        <f>SUM(AG54,AG19)</f>
        <v>21</v>
      </c>
      <c r="AH55" s="622">
        <f t="shared" ref="AH55" si="138">AG55-AF55</f>
        <v>-0.40000000000000213</v>
      </c>
      <c r="AI55" s="624"/>
      <c r="AJ55" s="625"/>
      <c r="AK55" s="625"/>
      <c r="AL55" s="617"/>
      <c r="AM55" s="621"/>
      <c r="AN55" s="622"/>
      <c r="AO55" s="622">
        <f>SUM(AO54,AO19)</f>
        <v>24.771428571428572</v>
      </c>
      <c r="AP55" s="627">
        <f>SUM(AP54,AP19)</f>
        <v>28</v>
      </c>
      <c r="AQ55" s="622">
        <f t="shared" ref="AQ55" si="139">AP55-AO55</f>
        <v>3.2285714285714278</v>
      </c>
      <c r="AR55" s="624"/>
      <c r="AS55" s="625"/>
      <c r="AT55" s="625"/>
      <c r="AU55" s="617"/>
      <c r="AV55" s="621"/>
      <c r="AW55" s="622"/>
      <c r="AX55" s="622">
        <f>SUM(AX54,AX19)</f>
        <v>18.8</v>
      </c>
      <c r="AY55" s="627">
        <f>SUM(AY54,AY19)</f>
        <v>30</v>
      </c>
      <c r="AZ55" s="622">
        <f t="shared" ref="AZ55" si="140">AY55-AX55</f>
        <v>11.2</v>
      </c>
      <c r="BA55" s="624"/>
      <c r="BB55" s="625"/>
      <c r="BC55" s="625"/>
      <c r="BD55" s="617"/>
      <c r="BE55" s="621"/>
      <c r="BF55" s="622"/>
      <c r="BG55" s="622">
        <f>SUM(BG54,BG19)</f>
        <v>16.185714285714287</v>
      </c>
      <c r="BH55" s="627">
        <f>SUM(BH54,BH19)</f>
        <v>26</v>
      </c>
      <c r="BI55" s="622">
        <f t="shared" ref="BI55" si="141">BH55-BG55</f>
        <v>9.8142857142857132</v>
      </c>
      <c r="BJ55" s="624"/>
      <c r="BK55" s="625"/>
      <c r="BL55" s="625"/>
      <c r="BM55" s="617"/>
      <c r="BN55" s="621"/>
      <c r="BO55" s="622"/>
      <c r="BP55" s="622">
        <f>SUM(BP54,BP19)</f>
        <v>22.657142857142858</v>
      </c>
      <c r="BQ55" s="627">
        <f>SUM(BQ54,BQ19)</f>
        <v>29</v>
      </c>
      <c r="BR55" s="622">
        <f t="shared" ref="BR55" si="142">BQ55-BP55</f>
        <v>6.3428571428571416</v>
      </c>
      <c r="BS55" s="624"/>
      <c r="BT55" s="625"/>
      <c r="BU55" s="625"/>
      <c r="BV55" s="617"/>
      <c r="BW55" s="621"/>
      <c r="BX55" s="622"/>
      <c r="BY55" s="622">
        <f>SUM(BY54,BY19)</f>
        <v>22.2</v>
      </c>
      <c r="BZ55" s="627">
        <f>SUM(BZ54,BZ19)</f>
        <v>29</v>
      </c>
      <c r="CA55" s="622">
        <f t="shared" ref="CA55" si="143">BZ55-BY55</f>
        <v>6.8000000000000007</v>
      </c>
      <c r="CB55" s="624"/>
      <c r="CC55" s="625"/>
      <c r="CD55" s="625"/>
      <c r="CE55" s="617"/>
      <c r="CF55" s="621"/>
      <c r="CG55" s="622"/>
      <c r="CH55" s="622">
        <f>SUM(CH54,CH19)</f>
        <v>32.485714285714295</v>
      </c>
      <c r="CI55" s="627">
        <f>SUM(CI54,CI19)</f>
        <v>37</v>
      </c>
      <c r="CJ55" s="622">
        <f t="shared" ref="CJ55" si="144">CI55-CH55</f>
        <v>4.5142857142857054</v>
      </c>
      <c r="CK55" s="624"/>
      <c r="CL55" s="625"/>
      <c r="CM55" s="625"/>
      <c r="CN55" s="617"/>
      <c r="CO55" s="621"/>
      <c r="CP55" s="622"/>
      <c r="CQ55" s="622">
        <f>SUM(CQ54,CQ19)</f>
        <v>12.457142857142856</v>
      </c>
      <c r="CR55" s="627">
        <f>SUM(CR54,CR19)</f>
        <v>4</v>
      </c>
      <c r="CS55" s="622">
        <f t="shared" ref="CS55" si="145">CR55-CQ55</f>
        <v>-8.4571428571428555</v>
      </c>
      <c r="CT55" s="624"/>
      <c r="CU55" s="625"/>
      <c r="CV55" s="625"/>
      <c r="CW55" s="617"/>
      <c r="CX55" s="621"/>
      <c r="CY55" s="622"/>
      <c r="CZ55" s="622">
        <f>SUM(CZ54,CZ19)</f>
        <v>8</v>
      </c>
      <c r="DA55" s="627">
        <f>SUM(DA54,DA19)</f>
        <v>0</v>
      </c>
      <c r="DB55" s="622">
        <f t="shared" ref="DB55" si="146">DA55-CZ55</f>
        <v>-8</v>
      </c>
      <c r="DC55" s="624"/>
      <c r="DD55" s="625"/>
      <c r="DE55" s="625"/>
      <c r="DF55" s="617"/>
      <c r="DG55" s="621"/>
      <c r="DH55" s="622"/>
      <c r="DI55" s="622">
        <f>SUM(DI54,DI19)</f>
        <v>8</v>
      </c>
      <c r="DJ55" s="627">
        <f>SUM(DJ54,DJ19)</f>
        <v>-1</v>
      </c>
      <c r="DK55" s="622">
        <f t="shared" ref="DK55" si="147">DJ55-DI55</f>
        <v>-9</v>
      </c>
    </row>
    <row r="56" spans="1:115" s="580" customFormat="1" ht="14.25" thickBot="1">
      <c r="A56" s="628"/>
      <c r="B56" s="536" t="s">
        <v>2843</v>
      </c>
      <c r="C56" s="537" t="s">
        <v>2168</v>
      </c>
      <c r="D56" s="537" t="s">
        <v>2222</v>
      </c>
      <c r="E56" s="537" t="s">
        <v>2223</v>
      </c>
      <c r="F56" s="537" t="s">
        <v>2224</v>
      </c>
      <c r="G56" s="629"/>
      <c r="H56" s="626"/>
      <c r="I56" s="626"/>
      <c r="J56" s="626"/>
      <c r="K56" s="626"/>
      <c r="L56" s="536" t="s">
        <v>2843</v>
      </c>
      <c r="M56" s="537" t="s">
        <v>2168</v>
      </c>
      <c r="N56" s="537" t="s">
        <v>2222</v>
      </c>
      <c r="O56" s="537" t="s">
        <v>2223</v>
      </c>
      <c r="P56" s="537" t="s">
        <v>2224</v>
      </c>
      <c r="Q56" s="629"/>
      <c r="R56" s="626"/>
      <c r="S56" s="626"/>
      <c r="T56" s="626"/>
      <c r="U56" s="536" t="s">
        <v>2843</v>
      </c>
      <c r="V56" s="537" t="s">
        <v>2168</v>
      </c>
      <c r="W56" s="537" t="s">
        <v>2222</v>
      </c>
      <c r="X56" s="537" t="s">
        <v>2223</v>
      </c>
      <c r="Y56" s="537" t="s">
        <v>2224</v>
      </c>
      <c r="Z56" s="629"/>
      <c r="AA56" s="626"/>
      <c r="AB56" s="626"/>
      <c r="AC56" s="626"/>
      <c r="AD56" s="536" t="s">
        <v>2843</v>
      </c>
      <c r="AE56" s="537" t="s">
        <v>2168</v>
      </c>
      <c r="AF56" s="537" t="s">
        <v>2222</v>
      </c>
      <c r="AG56" s="537" t="s">
        <v>2223</v>
      </c>
      <c r="AH56" s="537" t="s">
        <v>2224</v>
      </c>
      <c r="AI56" s="629"/>
      <c r="AJ56" s="626"/>
      <c r="AK56" s="626"/>
      <c r="AL56" s="626"/>
      <c r="AM56" s="536" t="s">
        <v>2843</v>
      </c>
      <c r="AN56" s="537" t="s">
        <v>2168</v>
      </c>
      <c r="AO56" s="537" t="s">
        <v>2222</v>
      </c>
      <c r="AP56" s="537" t="s">
        <v>2223</v>
      </c>
      <c r="AQ56" s="537" t="s">
        <v>2224</v>
      </c>
      <c r="AR56" s="629"/>
      <c r="AS56" s="626"/>
      <c r="AT56" s="626"/>
      <c r="AU56" s="626"/>
      <c r="AV56" s="536" t="s">
        <v>2843</v>
      </c>
      <c r="AW56" s="537" t="s">
        <v>2168</v>
      </c>
      <c r="AX56" s="537" t="s">
        <v>2222</v>
      </c>
      <c r="AY56" s="537" t="s">
        <v>2223</v>
      </c>
      <c r="AZ56" s="537" t="s">
        <v>2224</v>
      </c>
      <c r="BA56" s="629"/>
      <c r="BB56" s="626"/>
      <c r="BC56" s="626"/>
      <c r="BD56" s="626"/>
      <c r="BE56" s="536" t="s">
        <v>2843</v>
      </c>
      <c r="BF56" s="537" t="s">
        <v>2168</v>
      </c>
      <c r="BG56" s="537" t="s">
        <v>2222</v>
      </c>
      <c r="BH56" s="537" t="s">
        <v>2223</v>
      </c>
      <c r="BI56" s="537" t="s">
        <v>2224</v>
      </c>
      <c r="BJ56" s="629"/>
      <c r="BK56" s="626"/>
      <c r="BL56" s="626"/>
      <c r="BM56" s="626"/>
      <c r="BN56" s="536" t="s">
        <v>2843</v>
      </c>
      <c r="BO56" s="537" t="s">
        <v>2168</v>
      </c>
      <c r="BP56" s="537" t="s">
        <v>2222</v>
      </c>
      <c r="BQ56" s="537" t="s">
        <v>2223</v>
      </c>
      <c r="BR56" s="537" t="s">
        <v>2224</v>
      </c>
      <c r="BS56" s="629"/>
      <c r="BT56" s="626"/>
      <c r="BU56" s="626"/>
      <c r="BV56" s="626"/>
      <c r="BW56" s="536" t="s">
        <v>2843</v>
      </c>
      <c r="BX56" s="537" t="s">
        <v>2168</v>
      </c>
      <c r="BY56" s="537" t="s">
        <v>2222</v>
      </c>
      <c r="BZ56" s="537" t="s">
        <v>2223</v>
      </c>
      <c r="CA56" s="537" t="s">
        <v>2224</v>
      </c>
      <c r="CB56" s="629"/>
      <c r="CC56" s="626"/>
      <c r="CD56" s="626"/>
      <c r="CE56" s="626"/>
      <c r="CF56" s="536" t="s">
        <v>2843</v>
      </c>
      <c r="CG56" s="537" t="s">
        <v>2168</v>
      </c>
      <c r="CH56" s="537" t="s">
        <v>2222</v>
      </c>
      <c r="CI56" s="537" t="s">
        <v>2223</v>
      </c>
      <c r="CJ56" s="537" t="s">
        <v>2224</v>
      </c>
      <c r="CK56" s="629"/>
      <c r="CL56" s="626"/>
      <c r="CM56" s="626"/>
      <c r="CN56" s="626"/>
      <c r="CO56" s="536" t="s">
        <v>2843</v>
      </c>
      <c r="CP56" s="537" t="s">
        <v>2168</v>
      </c>
      <c r="CQ56" s="537" t="s">
        <v>2222</v>
      </c>
      <c r="CR56" s="537" t="s">
        <v>2223</v>
      </c>
      <c r="CS56" s="537" t="s">
        <v>2224</v>
      </c>
      <c r="CT56" s="629"/>
      <c r="CU56" s="626"/>
      <c r="CV56" s="626"/>
      <c r="CW56" s="626"/>
      <c r="CX56" s="536" t="s">
        <v>2843</v>
      </c>
      <c r="CY56" s="537" t="s">
        <v>2168</v>
      </c>
      <c r="CZ56" s="537" t="s">
        <v>2222</v>
      </c>
      <c r="DA56" s="537" t="s">
        <v>2223</v>
      </c>
      <c r="DB56" s="537" t="s">
        <v>2224</v>
      </c>
      <c r="DC56" s="629"/>
      <c r="DD56" s="626"/>
      <c r="DE56" s="626"/>
      <c r="DF56" s="626"/>
      <c r="DG56" s="536" t="s">
        <v>2843</v>
      </c>
      <c r="DH56" s="537" t="s">
        <v>2168</v>
      </c>
      <c r="DI56" s="537" t="s">
        <v>2222</v>
      </c>
      <c r="DJ56" s="537" t="s">
        <v>2223</v>
      </c>
      <c r="DK56" s="537" t="s">
        <v>2224</v>
      </c>
    </row>
    <row r="57" spans="1:115" s="580" customFormat="1">
      <c r="A57" s="628"/>
      <c r="B57" s="628"/>
      <c r="C57" s="628"/>
      <c r="D57" s="628"/>
      <c r="E57" s="628"/>
      <c r="F57" s="628"/>
      <c r="G57" s="629"/>
      <c r="H57" s="626"/>
      <c r="I57" s="626"/>
      <c r="J57" s="626"/>
      <c r="K57" s="626"/>
      <c r="L57" s="628"/>
      <c r="M57" s="628"/>
      <c r="N57" s="628"/>
      <c r="O57" s="628"/>
      <c r="P57" s="628"/>
      <c r="Q57" s="629"/>
      <c r="R57" s="626"/>
      <c r="S57" s="626"/>
      <c r="T57" s="626"/>
      <c r="U57" s="628"/>
      <c r="V57" s="628"/>
      <c r="W57" s="628"/>
      <c r="X57" s="628"/>
      <c r="Y57" s="628"/>
      <c r="Z57" s="629"/>
      <c r="AA57" s="626"/>
      <c r="AB57" s="626"/>
      <c r="AC57" s="626"/>
      <c r="AD57" s="628"/>
      <c r="AE57" s="628"/>
      <c r="AF57" s="628"/>
      <c r="AG57" s="628"/>
      <c r="AH57" s="628"/>
      <c r="AI57" s="629"/>
      <c r="AJ57" s="626"/>
      <c r="AK57" s="626"/>
      <c r="AL57" s="626"/>
      <c r="AM57" s="628"/>
      <c r="AN57" s="628"/>
      <c r="AO57" s="628"/>
      <c r="AP57" s="628"/>
      <c r="AQ57" s="628"/>
      <c r="AR57" s="629"/>
      <c r="AS57" s="626"/>
      <c r="AT57" s="626"/>
      <c r="AU57" s="626"/>
      <c r="AV57" s="628"/>
      <c r="AW57" s="628"/>
      <c r="AX57" s="628"/>
      <c r="AY57" s="628"/>
      <c r="AZ57" s="628"/>
      <c r="BA57" s="629"/>
      <c r="BB57" s="626"/>
      <c r="BC57" s="626"/>
      <c r="BD57" s="626"/>
      <c r="BE57" s="628"/>
      <c r="BF57" s="628"/>
      <c r="BG57" s="628"/>
      <c r="BH57" s="628"/>
      <c r="BI57" s="628"/>
      <c r="BJ57" s="629"/>
      <c r="BK57" s="626"/>
      <c r="BL57" s="626"/>
      <c r="BM57" s="626"/>
      <c r="BN57" s="628"/>
      <c r="BO57" s="628"/>
      <c r="BP57" s="628"/>
      <c r="BQ57" s="628"/>
      <c r="BR57" s="628"/>
      <c r="BS57" s="629"/>
      <c r="BT57" s="626"/>
      <c r="BU57" s="626"/>
      <c r="BV57" s="626"/>
      <c r="BW57" s="628"/>
      <c r="BX57" s="628"/>
      <c r="BY57" s="628"/>
      <c r="BZ57" s="628"/>
      <c r="CA57" s="628"/>
      <c r="CB57" s="629"/>
      <c r="CC57" s="626"/>
      <c r="CD57" s="626"/>
      <c r="CE57" s="626"/>
      <c r="CF57" s="628"/>
      <c r="CG57" s="628"/>
      <c r="CH57" s="628"/>
      <c r="CI57" s="628"/>
      <c r="CJ57" s="628"/>
      <c r="CK57" s="629"/>
      <c r="CL57" s="626"/>
      <c r="CM57" s="626"/>
      <c r="CN57" s="626"/>
      <c r="CO57" s="628"/>
      <c r="CP57" s="628"/>
      <c r="CQ57" s="628"/>
      <c r="CR57" s="628"/>
      <c r="CS57" s="628"/>
      <c r="CT57" s="629"/>
      <c r="CU57" s="626"/>
      <c r="CV57" s="626"/>
      <c r="CW57" s="626"/>
      <c r="CX57" s="628"/>
      <c r="CY57" s="628"/>
      <c r="CZ57" s="628"/>
      <c r="DA57" s="628"/>
      <c r="DB57" s="628"/>
      <c r="DC57" s="629"/>
      <c r="DD57" s="626"/>
      <c r="DE57" s="626"/>
      <c r="DF57" s="626"/>
      <c r="DG57" s="628"/>
      <c r="DH57" s="628"/>
      <c r="DI57" s="628"/>
      <c r="DJ57" s="628"/>
      <c r="DK57" s="628"/>
    </row>
    <row r="58" spans="1:115" s="580" customFormat="1">
      <c r="A58" s="628"/>
      <c r="B58" s="628"/>
      <c r="C58" s="628"/>
      <c r="D58" s="628"/>
      <c r="E58" s="628"/>
      <c r="F58" s="628"/>
      <c r="G58" s="629"/>
      <c r="H58" s="626"/>
      <c r="I58" s="626"/>
      <c r="J58" s="626"/>
      <c r="K58" s="626"/>
      <c r="L58" s="628"/>
      <c r="M58" s="628"/>
      <c r="N58" s="628"/>
      <c r="O58" s="628"/>
      <c r="P58" s="628"/>
      <c r="Q58" s="629"/>
      <c r="R58" s="626"/>
      <c r="S58" s="626"/>
      <c r="T58" s="626"/>
      <c r="U58" s="628"/>
      <c r="V58" s="628"/>
      <c r="W58" s="628"/>
      <c r="X58" s="628"/>
      <c r="Y58" s="628"/>
      <c r="Z58" s="629"/>
      <c r="AA58" s="626"/>
      <c r="AB58" s="626"/>
      <c r="AC58" s="626"/>
      <c r="AD58" s="628"/>
      <c r="AE58" s="628"/>
      <c r="AF58" s="628"/>
      <c r="AG58" s="628"/>
      <c r="AH58" s="628"/>
      <c r="AI58" s="629"/>
      <c r="AJ58" s="626"/>
      <c r="AK58" s="626"/>
      <c r="AL58" s="626"/>
      <c r="AM58" s="628"/>
      <c r="AN58" s="628"/>
      <c r="AO58" s="628"/>
      <c r="AP58" s="628"/>
      <c r="AQ58" s="628"/>
      <c r="AR58" s="629"/>
      <c r="AS58" s="626"/>
      <c r="AT58" s="626"/>
      <c r="AU58" s="626"/>
      <c r="AV58" s="628"/>
      <c r="AW58" s="628"/>
      <c r="AX58" s="628"/>
      <c r="AY58" s="628"/>
      <c r="AZ58" s="628"/>
      <c r="BA58" s="629"/>
      <c r="BB58" s="626"/>
      <c r="BC58" s="626"/>
      <c r="BD58" s="626"/>
      <c r="BE58" s="628"/>
      <c r="BF58" s="628"/>
      <c r="BG58" s="628"/>
      <c r="BH58" s="628"/>
      <c r="BI58" s="628"/>
      <c r="BJ58" s="629"/>
      <c r="BK58" s="626"/>
      <c r="BL58" s="626"/>
      <c r="BM58" s="626"/>
      <c r="BN58" s="628"/>
      <c r="BO58" s="628"/>
      <c r="BP58" s="628"/>
      <c r="BQ58" s="628"/>
      <c r="BR58" s="628"/>
      <c r="BS58" s="629"/>
      <c r="BT58" s="626"/>
      <c r="BU58" s="626"/>
      <c r="BV58" s="626"/>
      <c r="BW58" s="628"/>
      <c r="BX58" s="628"/>
      <c r="BY58" s="628"/>
      <c r="BZ58" s="628"/>
      <c r="CA58" s="628"/>
      <c r="CB58" s="629"/>
      <c r="CC58" s="626"/>
      <c r="CD58" s="626"/>
      <c r="CE58" s="626"/>
      <c r="CF58" s="628"/>
      <c r="CG58" s="628"/>
      <c r="CH58" s="628"/>
      <c r="CI58" s="628"/>
      <c r="CJ58" s="628"/>
      <c r="CK58" s="629"/>
      <c r="CL58" s="626"/>
      <c r="CM58" s="626"/>
      <c r="CN58" s="626"/>
      <c r="CO58" s="628"/>
      <c r="CP58" s="628"/>
      <c r="CQ58" s="628"/>
      <c r="CR58" s="628"/>
      <c r="CS58" s="628"/>
      <c r="CT58" s="629"/>
      <c r="CU58" s="626"/>
      <c r="CV58" s="626"/>
      <c r="CW58" s="626"/>
      <c r="CX58" s="628"/>
      <c r="CY58" s="628"/>
      <c r="CZ58" s="628"/>
      <c r="DA58" s="628"/>
      <c r="DB58" s="628"/>
      <c r="DC58" s="629"/>
      <c r="DD58" s="626"/>
      <c r="DE58" s="626"/>
      <c r="DF58" s="626"/>
      <c r="DG58" s="628"/>
      <c r="DH58" s="628"/>
      <c r="DI58" s="628"/>
      <c r="DJ58" s="628"/>
      <c r="DK58" s="628"/>
    </row>
    <row r="59" spans="1:115" s="580" customFormat="1">
      <c r="A59" s="628"/>
      <c r="B59" s="628"/>
      <c r="C59" s="628"/>
      <c r="D59" s="628"/>
      <c r="E59" s="628"/>
      <c r="F59" s="628"/>
      <c r="G59" s="629"/>
      <c r="H59" s="626"/>
      <c r="I59" s="626"/>
      <c r="J59" s="626"/>
      <c r="K59" s="626"/>
      <c r="L59" s="628"/>
      <c r="M59" s="628"/>
      <c r="N59" s="628"/>
      <c r="O59" s="628"/>
      <c r="P59" s="628"/>
      <c r="Q59" s="629"/>
      <c r="R59" s="626"/>
      <c r="S59" s="626"/>
      <c r="T59" s="626"/>
      <c r="U59" s="628"/>
      <c r="V59" s="628"/>
      <c r="W59" s="628"/>
      <c r="X59" s="628"/>
      <c r="Y59" s="628"/>
      <c r="Z59" s="629"/>
      <c r="AA59" s="626"/>
      <c r="AB59" s="626"/>
      <c r="AC59" s="626"/>
      <c r="AD59" s="628"/>
      <c r="AE59" s="628"/>
      <c r="AF59" s="628"/>
      <c r="AG59" s="628"/>
      <c r="AH59" s="628"/>
      <c r="AI59" s="629"/>
      <c r="AJ59" s="626"/>
      <c r="AK59" s="626"/>
      <c r="AL59" s="626"/>
      <c r="AM59" s="628"/>
      <c r="AN59" s="628"/>
      <c r="AO59" s="628"/>
      <c r="AP59" s="628"/>
      <c r="AQ59" s="628"/>
      <c r="AR59" s="629"/>
      <c r="AS59" s="626"/>
      <c r="AT59" s="626"/>
      <c r="AU59" s="626"/>
      <c r="AV59" s="628"/>
      <c r="AW59" s="628"/>
      <c r="AX59" s="628"/>
      <c r="AY59" s="628"/>
      <c r="AZ59" s="628"/>
      <c r="BA59" s="629"/>
      <c r="BB59" s="626"/>
      <c r="BC59" s="626"/>
      <c r="BD59" s="626"/>
      <c r="BE59" s="628"/>
      <c r="BF59" s="628"/>
      <c r="BG59" s="628"/>
      <c r="BH59" s="628"/>
      <c r="BI59" s="628"/>
      <c r="BJ59" s="629"/>
      <c r="BK59" s="626"/>
      <c r="BL59" s="626"/>
      <c r="BM59" s="626"/>
      <c r="BN59" s="628"/>
      <c r="BO59" s="628"/>
      <c r="BP59" s="628"/>
      <c r="BQ59" s="628"/>
      <c r="BR59" s="628"/>
      <c r="BS59" s="629"/>
      <c r="BT59" s="626"/>
      <c r="BU59" s="626"/>
      <c r="BV59" s="626"/>
      <c r="BW59" s="628"/>
      <c r="BX59" s="628"/>
      <c r="BY59" s="628"/>
      <c r="BZ59" s="628"/>
      <c r="CA59" s="628"/>
      <c r="CB59" s="629"/>
      <c r="CC59" s="626"/>
      <c r="CD59" s="626"/>
      <c r="CE59" s="626"/>
      <c r="CF59" s="628"/>
      <c r="CG59" s="628"/>
      <c r="CH59" s="628"/>
      <c r="CI59" s="628"/>
      <c r="CJ59" s="628"/>
      <c r="CK59" s="629"/>
      <c r="CL59" s="626"/>
      <c r="CM59" s="626"/>
      <c r="CN59" s="626"/>
      <c r="CO59" s="628"/>
      <c r="CP59" s="628"/>
      <c r="CQ59" s="628"/>
      <c r="CR59" s="628"/>
      <c r="CS59" s="628"/>
      <c r="CT59" s="629"/>
      <c r="CU59" s="626"/>
      <c r="CV59" s="626"/>
      <c r="CW59" s="626"/>
      <c r="CX59" s="628"/>
      <c r="CY59" s="628"/>
      <c r="CZ59" s="628"/>
      <c r="DA59" s="628"/>
      <c r="DB59" s="628"/>
      <c r="DC59" s="629"/>
      <c r="DD59" s="626"/>
      <c r="DE59" s="626"/>
      <c r="DF59" s="626"/>
      <c r="DG59" s="628"/>
      <c r="DH59" s="628"/>
      <c r="DI59" s="628"/>
      <c r="DJ59" s="628"/>
      <c r="DK59" s="628"/>
    </row>
    <row r="60" spans="1:115" s="580" customFormat="1">
      <c r="A60" s="628"/>
      <c r="B60" s="628"/>
      <c r="C60" s="628"/>
      <c r="D60" s="628"/>
      <c r="E60" s="628"/>
      <c r="F60" s="628"/>
      <c r="G60" s="629"/>
      <c r="H60" s="626"/>
      <c r="I60" s="626"/>
      <c r="J60" s="626"/>
      <c r="K60" s="626"/>
      <c r="L60" s="628"/>
      <c r="M60" s="628"/>
      <c r="N60" s="628"/>
      <c r="O60" s="628"/>
      <c r="P60" s="628"/>
      <c r="Q60" s="629"/>
      <c r="R60" s="626"/>
      <c r="S60" s="626"/>
      <c r="T60" s="626"/>
      <c r="U60" s="628"/>
      <c r="V60" s="628"/>
      <c r="W60" s="628"/>
      <c r="X60" s="628"/>
      <c r="Y60" s="628"/>
      <c r="Z60" s="629"/>
      <c r="AA60" s="626"/>
      <c r="AB60" s="626"/>
      <c r="AC60" s="626"/>
      <c r="AD60" s="628"/>
      <c r="AE60" s="628"/>
      <c r="AF60" s="628"/>
      <c r="AG60" s="628"/>
      <c r="AH60" s="628"/>
      <c r="AI60" s="629"/>
      <c r="AJ60" s="626"/>
      <c r="AK60" s="626"/>
      <c r="AL60" s="626"/>
      <c r="AM60" s="628"/>
      <c r="AN60" s="628"/>
      <c r="AO60" s="628"/>
      <c r="AP60" s="628"/>
      <c r="AQ60" s="628"/>
      <c r="AR60" s="629"/>
      <c r="AS60" s="626"/>
      <c r="AT60" s="626"/>
      <c r="AU60" s="626"/>
      <c r="AV60" s="628"/>
      <c r="AW60" s="628"/>
      <c r="AX60" s="628"/>
      <c r="AY60" s="628"/>
      <c r="AZ60" s="628"/>
      <c r="BA60" s="629"/>
      <c r="BB60" s="626"/>
      <c r="BC60" s="626"/>
      <c r="BD60" s="626"/>
      <c r="BE60" s="628"/>
      <c r="BF60" s="628"/>
      <c r="BG60" s="628"/>
      <c r="BH60" s="628"/>
      <c r="BI60" s="628"/>
      <c r="BJ60" s="629"/>
      <c r="BK60" s="626"/>
      <c r="BL60" s="626"/>
      <c r="BM60" s="626"/>
      <c r="BN60" s="628"/>
      <c r="BO60" s="628"/>
      <c r="BP60" s="628"/>
      <c r="BQ60" s="628"/>
      <c r="BR60" s="628"/>
      <c r="BS60" s="629"/>
      <c r="BT60" s="626"/>
      <c r="BU60" s="626"/>
      <c r="BV60" s="626"/>
      <c r="BW60" s="628"/>
      <c r="BX60" s="628"/>
      <c r="BY60" s="628"/>
      <c r="BZ60" s="628"/>
      <c r="CA60" s="628"/>
      <c r="CB60" s="629"/>
      <c r="CC60" s="626"/>
      <c r="CD60" s="626"/>
      <c r="CE60" s="626"/>
      <c r="CF60" s="628"/>
      <c r="CG60" s="628"/>
      <c r="CH60" s="628"/>
      <c r="CI60" s="628"/>
      <c r="CJ60" s="628"/>
      <c r="CK60" s="629"/>
      <c r="CL60" s="626"/>
      <c r="CM60" s="626"/>
      <c r="CN60" s="626"/>
      <c r="CO60" s="628"/>
      <c r="CP60" s="628"/>
      <c r="CQ60" s="628"/>
      <c r="CR60" s="628"/>
      <c r="CS60" s="628"/>
      <c r="CT60" s="629"/>
      <c r="CU60" s="626"/>
      <c r="CV60" s="626"/>
      <c r="CW60" s="626"/>
      <c r="CX60" s="628"/>
      <c r="CY60" s="628"/>
      <c r="CZ60" s="628"/>
      <c r="DA60" s="628"/>
      <c r="DB60" s="628"/>
      <c r="DC60" s="629"/>
      <c r="DD60" s="626"/>
      <c r="DE60" s="626"/>
      <c r="DF60" s="626"/>
      <c r="DG60" s="628"/>
      <c r="DH60" s="628"/>
      <c r="DI60" s="628"/>
      <c r="DJ60" s="628"/>
      <c r="DK60" s="628"/>
    </row>
    <row r="61" spans="1:115" s="580" customFormat="1">
      <c r="A61" s="628"/>
      <c r="B61" s="628"/>
      <c r="C61" s="628"/>
      <c r="D61" s="628"/>
      <c r="E61" s="628"/>
      <c r="F61" s="628"/>
      <c r="G61" s="629"/>
      <c r="H61" s="626"/>
      <c r="I61" s="626"/>
      <c r="J61" s="626"/>
      <c r="K61" s="626"/>
      <c r="L61" s="628"/>
      <c r="M61" s="628"/>
      <c r="N61" s="628"/>
      <c r="O61" s="628"/>
      <c r="P61" s="628"/>
      <c r="Q61" s="629"/>
      <c r="R61" s="626"/>
      <c r="S61" s="626"/>
      <c r="T61" s="626"/>
      <c r="U61" s="628"/>
      <c r="V61" s="628"/>
      <c r="W61" s="628"/>
      <c r="X61" s="628"/>
      <c r="Y61" s="628"/>
      <c r="Z61" s="629"/>
      <c r="AA61" s="626"/>
      <c r="AB61" s="626"/>
      <c r="AC61" s="626"/>
      <c r="AD61" s="628"/>
      <c r="AE61" s="628"/>
      <c r="AF61" s="628"/>
      <c r="AG61" s="628"/>
      <c r="AH61" s="628"/>
      <c r="AI61" s="629"/>
      <c r="AJ61" s="626"/>
      <c r="AK61" s="626"/>
      <c r="AL61" s="626"/>
      <c r="AM61" s="628"/>
      <c r="AN61" s="628"/>
      <c r="AO61" s="628"/>
      <c r="AP61" s="628"/>
      <c r="AQ61" s="628"/>
      <c r="AR61" s="629"/>
      <c r="AS61" s="626"/>
      <c r="AT61" s="626"/>
      <c r="AU61" s="626"/>
      <c r="AV61" s="628"/>
      <c r="AW61" s="628"/>
      <c r="AX61" s="628"/>
      <c r="AY61" s="628"/>
      <c r="AZ61" s="628"/>
      <c r="BA61" s="629"/>
      <c r="BB61" s="626"/>
      <c r="BC61" s="626"/>
      <c r="BD61" s="626"/>
      <c r="BE61" s="628"/>
      <c r="BF61" s="628"/>
      <c r="BG61" s="628"/>
      <c r="BH61" s="628"/>
      <c r="BI61" s="628"/>
      <c r="BJ61" s="629"/>
      <c r="BK61" s="626"/>
      <c r="BL61" s="626"/>
      <c r="BM61" s="626"/>
      <c r="BN61" s="628"/>
      <c r="BO61" s="628"/>
      <c r="BP61" s="628"/>
      <c r="BQ61" s="628"/>
      <c r="BR61" s="628"/>
      <c r="BS61" s="629"/>
      <c r="BT61" s="626"/>
      <c r="BU61" s="626"/>
      <c r="BV61" s="626"/>
      <c r="BW61" s="628"/>
      <c r="BX61" s="628"/>
      <c r="BY61" s="628"/>
      <c r="BZ61" s="628"/>
      <c r="CA61" s="628"/>
      <c r="CB61" s="629"/>
      <c r="CC61" s="626"/>
      <c r="CD61" s="626"/>
      <c r="CE61" s="626"/>
      <c r="CF61" s="628"/>
      <c r="CG61" s="628"/>
      <c r="CH61" s="628"/>
      <c r="CI61" s="628"/>
      <c r="CJ61" s="628"/>
      <c r="CK61" s="629"/>
      <c r="CL61" s="626"/>
      <c r="CM61" s="626"/>
      <c r="CN61" s="626"/>
      <c r="CO61" s="628"/>
      <c r="CP61" s="628"/>
      <c r="CQ61" s="628"/>
      <c r="CR61" s="628"/>
      <c r="CS61" s="628"/>
      <c r="CT61" s="629"/>
      <c r="CU61" s="626"/>
      <c r="CV61" s="626"/>
      <c r="CW61" s="626"/>
      <c r="CX61" s="628"/>
      <c r="CY61" s="628"/>
      <c r="CZ61" s="628"/>
      <c r="DA61" s="628"/>
      <c r="DB61" s="628"/>
      <c r="DC61" s="629"/>
      <c r="DD61" s="626"/>
      <c r="DE61" s="626"/>
      <c r="DF61" s="626"/>
      <c r="DG61" s="628"/>
      <c r="DH61" s="628"/>
      <c r="DI61" s="628"/>
      <c r="DJ61" s="628"/>
      <c r="DK61" s="628"/>
    </row>
    <row r="62" spans="1:115" s="580" customFormat="1">
      <c r="A62" s="628"/>
      <c r="B62" s="628"/>
      <c r="C62" s="628"/>
      <c r="D62" s="628"/>
      <c r="E62" s="628"/>
      <c r="F62" s="628"/>
      <c r="G62" s="629"/>
      <c r="H62" s="626"/>
      <c r="I62" s="626"/>
      <c r="J62" s="626"/>
      <c r="K62" s="626"/>
      <c r="L62" s="628"/>
      <c r="M62" s="628"/>
      <c r="N62" s="628"/>
      <c r="O62" s="628"/>
      <c r="P62" s="628"/>
      <c r="Q62" s="629"/>
      <c r="R62" s="626"/>
      <c r="S62" s="626"/>
      <c r="T62" s="626"/>
      <c r="U62" s="628"/>
      <c r="V62" s="628"/>
      <c r="W62" s="628"/>
      <c r="X62" s="628"/>
      <c r="Y62" s="628"/>
      <c r="Z62" s="629"/>
      <c r="AA62" s="626"/>
      <c r="AB62" s="626"/>
      <c r="AC62" s="626"/>
      <c r="AD62" s="628"/>
      <c r="AE62" s="628"/>
      <c r="AF62" s="628"/>
      <c r="AG62" s="628"/>
      <c r="AH62" s="628"/>
      <c r="AI62" s="629"/>
      <c r="AJ62" s="626"/>
      <c r="AK62" s="626"/>
      <c r="AL62" s="626"/>
      <c r="AM62" s="628"/>
      <c r="AN62" s="628"/>
      <c r="AO62" s="628"/>
      <c r="AP62" s="628"/>
      <c r="AQ62" s="628"/>
      <c r="AR62" s="629"/>
      <c r="AS62" s="626"/>
      <c r="AT62" s="626"/>
      <c r="AU62" s="626"/>
      <c r="AV62" s="628"/>
      <c r="AW62" s="628"/>
      <c r="AX62" s="628"/>
      <c r="AY62" s="628"/>
      <c r="AZ62" s="628"/>
      <c r="BA62" s="629"/>
      <c r="BB62" s="626"/>
      <c r="BC62" s="626"/>
      <c r="BD62" s="626"/>
      <c r="BE62" s="628"/>
      <c r="BF62" s="628"/>
      <c r="BG62" s="628"/>
      <c r="BH62" s="628"/>
      <c r="BI62" s="628"/>
      <c r="BJ62" s="629"/>
      <c r="BK62" s="626"/>
      <c r="BL62" s="626"/>
      <c r="BM62" s="626"/>
      <c r="BN62" s="628"/>
      <c r="BO62" s="628"/>
      <c r="BP62" s="628"/>
      <c r="BQ62" s="628"/>
      <c r="BR62" s="628"/>
      <c r="BS62" s="629"/>
      <c r="BT62" s="626"/>
      <c r="BU62" s="626"/>
      <c r="BV62" s="626"/>
      <c r="BW62" s="628"/>
      <c r="BX62" s="628"/>
      <c r="BY62" s="628"/>
      <c r="BZ62" s="628"/>
      <c r="CA62" s="628"/>
      <c r="CB62" s="629"/>
      <c r="CC62" s="626"/>
      <c r="CD62" s="626"/>
      <c r="CE62" s="626"/>
      <c r="CF62" s="628"/>
      <c r="CG62" s="628"/>
      <c r="CH62" s="628"/>
      <c r="CI62" s="628"/>
      <c r="CJ62" s="628"/>
      <c r="CK62" s="629"/>
      <c r="CL62" s="626"/>
      <c r="CM62" s="626"/>
      <c r="CN62" s="626"/>
      <c r="CO62" s="628"/>
      <c r="CP62" s="628"/>
      <c r="CQ62" s="628"/>
      <c r="CR62" s="628"/>
      <c r="CS62" s="628"/>
      <c r="CT62" s="629"/>
      <c r="CU62" s="626"/>
      <c r="CV62" s="626"/>
      <c r="CW62" s="626"/>
      <c r="CX62" s="628"/>
      <c r="CY62" s="628"/>
      <c r="CZ62" s="628"/>
      <c r="DA62" s="628"/>
      <c r="DB62" s="628"/>
      <c r="DC62" s="629"/>
      <c r="DD62" s="626"/>
      <c r="DE62" s="626"/>
      <c r="DF62" s="626"/>
      <c r="DG62" s="628"/>
      <c r="DH62" s="628"/>
      <c r="DI62" s="628"/>
      <c r="DJ62" s="628"/>
      <c r="DK62" s="628"/>
    </row>
    <row r="63" spans="1:115" s="580" customFormat="1">
      <c r="A63" s="628"/>
      <c r="B63" s="628"/>
      <c r="C63" s="628"/>
      <c r="D63" s="628"/>
      <c r="E63" s="628"/>
      <c r="F63" s="628"/>
      <c r="G63" s="629"/>
      <c r="H63" s="626"/>
      <c r="I63" s="626"/>
      <c r="J63" s="626"/>
      <c r="K63" s="626"/>
      <c r="L63" s="628"/>
      <c r="M63" s="628"/>
      <c r="N63" s="628"/>
      <c r="O63" s="628"/>
      <c r="P63" s="628"/>
      <c r="Q63" s="629"/>
      <c r="R63" s="626"/>
      <c r="S63" s="626"/>
      <c r="T63" s="626"/>
      <c r="U63" s="628"/>
      <c r="V63" s="628"/>
      <c r="W63" s="628"/>
      <c r="X63" s="628"/>
      <c r="Y63" s="628"/>
      <c r="Z63" s="629"/>
      <c r="AA63" s="626"/>
      <c r="AB63" s="626"/>
      <c r="AC63" s="626"/>
      <c r="AD63" s="628"/>
      <c r="AE63" s="628"/>
      <c r="AF63" s="628"/>
      <c r="AG63" s="628"/>
      <c r="AH63" s="628"/>
      <c r="AI63" s="629"/>
      <c r="AJ63" s="626"/>
      <c r="AK63" s="626"/>
      <c r="AL63" s="626"/>
      <c r="AM63" s="628"/>
      <c r="AN63" s="628"/>
      <c r="AO63" s="628"/>
      <c r="AP63" s="628"/>
      <c r="AQ63" s="628"/>
      <c r="AR63" s="629"/>
      <c r="AS63" s="626"/>
      <c r="AT63" s="626"/>
      <c r="AU63" s="626"/>
      <c r="AV63" s="628"/>
      <c r="AW63" s="628"/>
      <c r="AX63" s="628"/>
      <c r="AY63" s="628"/>
      <c r="AZ63" s="628"/>
      <c r="BA63" s="629"/>
      <c r="BB63" s="626"/>
      <c r="BC63" s="626"/>
      <c r="BD63" s="626"/>
      <c r="BE63" s="628"/>
      <c r="BF63" s="628"/>
      <c r="BG63" s="628"/>
      <c r="BH63" s="628"/>
      <c r="BI63" s="628"/>
      <c r="BJ63" s="629"/>
      <c r="BK63" s="626"/>
      <c r="BL63" s="626"/>
      <c r="BM63" s="626"/>
      <c r="BN63" s="628"/>
      <c r="BO63" s="628"/>
      <c r="BP63" s="628"/>
      <c r="BQ63" s="628"/>
      <c r="BR63" s="628"/>
      <c r="BS63" s="629"/>
      <c r="BT63" s="626"/>
      <c r="BU63" s="626"/>
      <c r="BV63" s="626"/>
      <c r="BW63" s="628"/>
      <c r="BX63" s="628"/>
      <c r="BY63" s="628"/>
      <c r="BZ63" s="628"/>
      <c r="CA63" s="628"/>
      <c r="CB63" s="629"/>
      <c r="CC63" s="626"/>
      <c r="CD63" s="626"/>
      <c r="CE63" s="626"/>
      <c r="CF63" s="628"/>
      <c r="CG63" s="628"/>
      <c r="CH63" s="628"/>
      <c r="CI63" s="628"/>
      <c r="CJ63" s="628"/>
      <c r="CK63" s="629"/>
      <c r="CL63" s="626"/>
      <c r="CM63" s="626"/>
      <c r="CN63" s="626"/>
      <c r="CO63" s="628"/>
      <c r="CP63" s="628"/>
      <c r="CQ63" s="628"/>
      <c r="CR63" s="628"/>
      <c r="CS63" s="628"/>
      <c r="CT63" s="629"/>
      <c r="CU63" s="626"/>
      <c r="CV63" s="626"/>
      <c r="CW63" s="626"/>
      <c r="CX63" s="628"/>
      <c r="CY63" s="628"/>
      <c r="CZ63" s="628"/>
      <c r="DA63" s="628"/>
      <c r="DB63" s="628"/>
      <c r="DC63" s="629"/>
      <c r="DD63" s="626"/>
      <c r="DE63" s="626"/>
      <c r="DF63" s="626"/>
      <c r="DG63" s="628"/>
      <c r="DH63" s="628"/>
      <c r="DI63" s="628"/>
      <c r="DJ63" s="628"/>
      <c r="DK63" s="628"/>
    </row>
    <row r="64" spans="1:115" s="580" customFormat="1">
      <c r="A64" s="628"/>
      <c r="B64" s="628"/>
      <c r="C64" s="628"/>
      <c r="D64" s="628"/>
      <c r="E64" s="628"/>
      <c r="F64" s="628"/>
      <c r="G64" s="629"/>
      <c r="H64" s="626"/>
      <c r="I64" s="626"/>
      <c r="J64" s="626"/>
      <c r="K64" s="626"/>
      <c r="L64" s="628"/>
      <c r="M64" s="628"/>
      <c r="N64" s="628"/>
      <c r="O64" s="628"/>
      <c r="P64" s="628"/>
      <c r="Q64" s="629"/>
      <c r="R64" s="626"/>
      <c r="S64" s="626"/>
      <c r="T64" s="626"/>
      <c r="U64" s="628"/>
      <c r="V64" s="628"/>
      <c r="W64" s="628"/>
      <c r="X64" s="628"/>
      <c r="Y64" s="628"/>
      <c r="Z64" s="629"/>
      <c r="AA64" s="626"/>
      <c r="AB64" s="626"/>
      <c r="AC64" s="626"/>
      <c r="AD64" s="628"/>
      <c r="AE64" s="628"/>
      <c r="AF64" s="628"/>
      <c r="AG64" s="628"/>
      <c r="AH64" s="628"/>
      <c r="AI64" s="629"/>
      <c r="AJ64" s="626"/>
      <c r="AK64" s="626"/>
      <c r="AL64" s="626"/>
      <c r="AM64" s="628"/>
      <c r="AN64" s="628"/>
      <c r="AO64" s="628"/>
      <c r="AP64" s="628"/>
      <c r="AQ64" s="628"/>
      <c r="AR64" s="629"/>
      <c r="AS64" s="626"/>
      <c r="AT64" s="626"/>
      <c r="AU64" s="626"/>
      <c r="AV64" s="628"/>
      <c r="AW64" s="628"/>
      <c r="AX64" s="628"/>
      <c r="AY64" s="628"/>
      <c r="AZ64" s="628"/>
      <c r="BA64" s="629"/>
      <c r="BB64" s="626"/>
      <c r="BC64" s="626"/>
      <c r="BD64" s="626"/>
      <c r="BE64" s="628"/>
      <c r="BF64" s="628"/>
      <c r="BG64" s="628"/>
      <c r="BH64" s="628"/>
      <c r="BI64" s="628"/>
      <c r="BJ64" s="629"/>
      <c r="BK64" s="626"/>
      <c r="BL64" s="626"/>
      <c r="BM64" s="626"/>
      <c r="BN64" s="628"/>
      <c r="BO64" s="628"/>
      <c r="BP64" s="628"/>
      <c r="BQ64" s="628"/>
      <c r="BR64" s="628"/>
      <c r="BS64" s="629"/>
      <c r="BT64" s="626"/>
      <c r="BU64" s="626"/>
      <c r="BV64" s="626"/>
      <c r="BW64" s="628"/>
      <c r="BX64" s="628"/>
      <c r="BY64" s="628"/>
      <c r="BZ64" s="628"/>
      <c r="CA64" s="628"/>
      <c r="CB64" s="629"/>
      <c r="CC64" s="626"/>
      <c r="CD64" s="626"/>
      <c r="CE64" s="626"/>
      <c r="CF64" s="628"/>
      <c r="CG64" s="628"/>
      <c r="CH64" s="628"/>
      <c r="CI64" s="628"/>
      <c r="CJ64" s="628"/>
      <c r="CK64" s="629"/>
      <c r="CL64" s="626"/>
      <c r="CM64" s="626"/>
      <c r="CN64" s="626"/>
      <c r="CO64" s="628"/>
      <c r="CP64" s="628"/>
      <c r="CQ64" s="628"/>
      <c r="CR64" s="628"/>
      <c r="CS64" s="628"/>
      <c r="CT64" s="629"/>
      <c r="CU64" s="626"/>
      <c r="CV64" s="626"/>
      <c r="CW64" s="626"/>
      <c r="CX64" s="628"/>
      <c r="CY64" s="628"/>
      <c r="CZ64" s="628"/>
      <c r="DA64" s="628"/>
      <c r="DB64" s="628"/>
      <c r="DC64" s="629"/>
      <c r="DD64" s="626"/>
      <c r="DE64" s="626"/>
      <c r="DF64" s="626"/>
      <c r="DG64" s="628"/>
      <c r="DH64" s="628"/>
      <c r="DI64" s="628"/>
      <c r="DJ64" s="628"/>
      <c r="DK64" s="628"/>
    </row>
    <row r="65" spans="1:115" s="580" customFormat="1">
      <c r="A65" s="628"/>
      <c r="B65" s="628"/>
      <c r="C65" s="628"/>
      <c r="D65" s="628"/>
      <c r="E65" s="628"/>
      <c r="F65" s="628"/>
      <c r="G65" s="629"/>
      <c r="H65" s="626"/>
      <c r="I65" s="626"/>
      <c r="J65" s="626"/>
      <c r="K65" s="626"/>
      <c r="L65" s="628"/>
      <c r="M65" s="628"/>
      <c r="N65" s="628"/>
      <c r="O65" s="628"/>
      <c r="P65" s="628"/>
      <c r="Q65" s="629"/>
      <c r="R65" s="626"/>
      <c r="S65" s="626"/>
      <c r="T65" s="626"/>
      <c r="U65" s="628"/>
      <c r="V65" s="628"/>
      <c r="W65" s="628"/>
      <c r="X65" s="628"/>
      <c r="Y65" s="628"/>
      <c r="Z65" s="629"/>
      <c r="AA65" s="626"/>
      <c r="AB65" s="626"/>
      <c r="AC65" s="626"/>
      <c r="AD65" s="628"/>
      <c r="AE65" s="628"/>
      <c r="AF65" s="628"/>
      <c r="AG65" s="628"/>
      <c r="AH65" s="628"/>
      <c r="AI65" s="629"/>
      <c r="AJ65" s="626"/>
      <c r="AK65" s="626"/>
      <c r="AL65" s="626"/>
      <c r="AM65" s="628"/>
      <c r="AN65" s="628"/>
      <c r="AO65" s="628"/>
      <c r="AP65" s="628"/>
      <c r="AQ65" s="628"/>
      <c r="AR65" s="629"/>
      <c r="AS65" s="626"/>
      <c r="AT65" s="626"/>
      <c r="AU65" s="626"/>
      <c r="AV65" s="628"/>
      <c r="AW65" s="628"/>
      <c r="AX65" s="628"/>
      <c r="AY65" s="628"/>
      <c r="AZ65" s="628"/>
      <c r="BA65" s="629"/>
      <c r="BB65" s="626"/>
      <c r="BC65" s="626"/>
      <c r="BD65" s="626"/>
      <c r="BE65" s="628"/>
      <c r="BF65" s="628"/>
      <c r="BG65" s="628"/>
      <c r="BH65" s="628"/>
      <c r="BI65" s="628"/>
      <c r="BJ65" s="629"/>
      <c r="BK65" s="626"/>
      <c r="BL65" s="626"/>
      <c r="BM65" s="626"/>
      <c r="BN65" s="628"/>
      <c r="BO65" s="628"/>
      <c r="BP65" s="628"/>
      <c r="BQ65" s="628"/>
      <c r="BR65" s="628"/>
      <c r="BS65" s="629"/>
      <c r="BT65" s="626"/>
      <c r="BU65" s="626"/>
      <c r="BV65" s="626"/>
      <c r="BW65" s="628"/>
      <c r="BX65" s="628"/>
      <c r="BY65" s="628"/>
      <c r="BZ65" s="628"/>
      <c r="CA65" s="628"/>
      <c r="CB65" s="629"/>
      <c r="CC65" s="626"/>
      <c r="CD65" s="626"/>
      <c r="CE65" s="626"/>
      <c r="CF65" s="628"/>
      <c r="CG65" s="628"/>
      <c r="CH65" s="628"/>
      <c r="CI65" s="628"/>
      <c r="CJ65" s="628"/>
      <c r="CK65" s="629"/>
      <c r="CL65" s="626"/>
      <c r="CM65" s="626"/>
      <c r="CN65" s="626"/>
      <c r="CO65" s="628"/>
      <c r="CP65" s="628"/>
      <c r="CQ65" s="628"/>
      <c r="CR65" s="628"/>
      <c r="CS65" s="628"/>
      <c r="CT65" s="629"/>
      <c r="CU65" s="626"/>
      <c r="CV65" s="626"/>
      <c r="CW65" s="626"/>
      <c r="CX65" s="628"/>
      <c r="CY65" s="628"/>
      <c r="CZ65" s="628"/>
      <c r="DA65" s="628"/>
      <c r="DB65" s="628"/>
      <c r="DC65" s="629"/>
      <c r="DD65" s="626"/>
      <c r="DE65" s="626"/>
      <c r="DF65" s="626"/>
      <c r="DG65" s="628"/>
      <c r="DH65" s="628"/>
      <c r="DI65" s="628"/>
      <c r="DJ65" s="628"/>
      <c r="DK65" s="628"/>
    </row>
    <row r="66" spans="1:115" s="580" customFormat="1">
      <c r="A66" s="628"/>
      <c r="B66" s="628"/>
      <c r="C66" s="628"/>
      <c r="D66" s="628"/>
      <c r="E66" s="628"/>
      <c r="F66" s="628"/>
      <c r="G66" s="629"/>
      <c r="H66" s="626"/>
      <c r="I66" s="626"/>
      <c r="J66" s="626"/>
      <c r="K66" s="626"/>
      <c r="L66" s="628"/>
      <c r="M66" s="628"/>
      <c r="N66" s="628"/>
      <c r="O66" s="628"/>
      <c r="P66" s="628"/>
      <c r="Q66" s="629"/>
      <c r="R66" s="626"/>
      <c r="S66" s="626"/>
      <c r="T66" s="626"/>
      <c r="U66" s="628"/>
      <c r="V66" s="628"/>
      <c r="W66" s="628"/>
      <c r="X66" s="628"/>
      <c r="Y66" s="628"/>
      <c r="Z66" s="629"/>
      <c r="AA66" s="626"/>
      <c r="AB66" s="626"/>
      <c r="AC66" s="626"/>
      <c r="AD66" s="628"/>
      <c r="AE66" s="628"/>
      <c r="AF66" s="628"/>
      <c r="AG66" s="628"/>
      <c r="AH66" s="628"/>
      <c r="AI66" s="629"/>
      <c r="AJ66" s="626"/>
      <c r="AK66" s="626"/>
      <c r="AL66" s="626"/>
      <c r="AM66" s="628"/>
      <c r="AN66" s="628"/>
      <c r="AO66" s="628"/>
      <c r="AP66" s="628"/>
      <c r="AQ66" s="628"/>
      <c r="AR66" s="629"/>
      <c r="AS66" s="626"/>
      <c r="AT66" s="626"/>
      <c r="AU66" s="626"/>
      <c r="AV66" s="628"/>
      <c r="AW66" s="628"/>
      <c r="AX66" s="628"/>
      <c r="AY66" s="628"/>
      <c r="AZ66" s="628"/>
      <c r="BA66" s="629"/>
      <c r="BB66" s="626"/>
      <c r="BC66" s="626"/>
      <c r="BD66" s="626"/>
      <c r="BE66" s="628"/>
      <c r="BF66" s="628"/>
      <c r="BG66" s="628"/>
      <c r="BH66" s="628"/>
      <c r="BI66" s="628"/>
      <c r="BJ66" s="629"/>
      <c r="BK66" s="626"/>
      <c r="BL66" s="626"/>
      <c r="BM66" s="626"/>
      <c r="BN66" s="628"/>
      <c r="BO66" s="628"/>
      <c r="BP66" s="628"/>
      <c r="BQ66" s="628"/>
      <c r="BR66" s="628"/>
      <c r="BS66" s="629"/>
      <c r="BT66" s="626"/>
      <c r="BU66" s="626"/>
      <c r="BV66" s="626"/>
      <c r="BW66" s="628"/>
      <c r="BX66" s="628"/>
      <c r="BY66" s="628"/>
      <c r="BZ66" s="628"/>
      <c r="CA66" s="628"/>
      <c r="CB66" s="629"/>
      <c r="CC66" s="626"/>
      <c r="CD66" s="626"/>
      <c r="CE66" s="626"/>
      <c r="CF66" s="628"/>
      <c r="CG66" s="628"/>
      <c r="CH66" s="628"/>
      <c r="CI66" s="628"/>
      <c r="CJ66" s="628"/>
      <c r="CK66" s="629"/>
      <c r="CL66" s="626"/>
      <c r="CM66" s="626"/>
      <c r="CN66" s="626"/>
      <c r="CO66" s="628"/>
      <c r="CP66" s="628"/>
      <c r="CQ66" s="628"/>
      <c r="CR66" s="628"/>
      <c r="CS66" s="628"/>
      <c r="CT66" s="629"/>
      <c r="CU66" s="626"/>
      <c r="CV66" s="626"/>
      <c r="CW66" s="626"/>
      <c r="CX66" s="628"/>
      <c r="CY66" s="628"/>
      <c r="CZ66" s="628"/>
      <c r="DA66" s="628"/>
      <c r="DB66" s="628"/>
      <c r="DC66" s="629"/>
      <c r="DD66" s="626"/>
      <c r="DE66" s="626"/>
      <c r="DF66" s="626"/>
      <c r="DG66" s="628"/>
      <c r="DH66" s="628"/>
      <c r="DI66" s="628"/>
      <c r="DJ66" s="628"/>
      <c r="DK66" s="628"/>
    </row>
    <row r="67" spans="1:115" s="580" customFormat="1">
      <c r="A67" s="628"/>
      <c r="B67" s="628"/>
      <c r="C67" s="628"/>
      <c r="D67" s="628"/>
      <c r="E67" s="628"/>
      <c r="F67" s="628"/>
      <c r="G67" s="629"/>
      <c r="H67" s="626"/>
      <c r="I67" s="626"/>
      <c r="J67" s="626"/>
      <c r="K67" s="626"/>
      <c r="L67" s="628"/>
      <c r="M67" s="628"/>
      <c r="N67" s="628"/>
      <c r="O67" s="628"/>
      <c r="P67" s="628"/>
      <c r="Q67" s="629"/>
      <c r="R67" s="626"/>
      <c r="S67" s="626"/>
      <c r="T67" s="626"/>
      <c r="U67" s="628"/>
      <c r="V67" s="628"/>
      <c r="W67" s="628"/>
      <c r="X67" s="628"/>
      <c r="Y67" s="628"/>
      <c r="Z67" s="629"/>
      <c r="AA67" s="626"/>
      <c r="AB67" s="626"/>
      <c r="AC67" s="626"/>
      <c r="AD67" s="628"/>
      <c r="AE67" s="628"/>
      <c r="AF67" s="628"/>
      <c r="AG67" s="628"/>
      <c r="AH67" s="628"/>
      <c r="AI67" s="629"/>
      <c r="AJ67" s="626"/>
      <c r="AK67" s="626"/>
      <c r="AL67" s="626"/>
      <c r="AM67" s="628"/>
      <c r="AN67" s="628"/>
      <c r="AO67" s="628"/>
      <c r="AP67" s="628"/>
      <c r="AQ67" s="628"/>
      <c r="AR67" s="629"/>
      <c r="AS67" s="626"/>
      <c r="AT67" s="626"/>
      <c r="AU67" s="626"/>
      <c r="AV67" s="628"/>
      <c r="AW67" s="628"/>
      <c r="AX67" s="628"/>
      <c r="AY67" s="628"/>
      <c r="AZ67" s="628"/>
      <c r="BA67" s="629"/>
      <c r="BB67" s="626"/>
      <c r="BC67" s="626"/>
      <c r="BD67" s="626"/>
      <c r="BE67" s="628"/>
      <c r="BF67" s="628"/>
      <c r="BG67" s="628"/>
      <c r="BH67" s="628"/>
      <c r="BI67" s="628"/>
      <c r="BJ67" s="629"/>
      <c r="BK67" s="626"/>
      <c r="BL67" s="626"/>
      <c r="BM67" s="626"/>
      <c r="BN67" s="628"/>
      <c r="BO67" s="628"/>
      <c r="BP67" s="628"/>
      <c r="BQ67" s="628"/>
      <c r="BR67" s="628"/>
      <c r="BS67" s="629"/>
      <c r="BT67" s="626"/>
      <c r="BU67" s="626"/>
      <c r="BV67" s="626"/>
      <c r="BW67" s="628"/>
      <c r="BX67" s="628"/>
      <c r="BY67" s="628"/>
      <c r="BZ67" s="628"/>
      <c r="CA67" s="628"/>
      <c r="CB67" s="629"/>
      <c r="CC67" s="626"/>
      <c r="CD67" s="626"/>
      <c r="CE67" s="626"/>
      <c r="CF67" s="628"/>
      <c r="CG67" s="628"/>
      <c r="CH67" s="628"/>
      <c r="CI67" s="628"/>
      <c r="CJ67" s="628"/>
      <c r="CK67" s="629"/>
      <c r="CL67" s="626"/>
      <c r="CM67" s="626"/>
      <c r="CN67" s="626"/>
      <c r="CO67" s="628"/>
      <c r="CP67" s="628"/>
      <c r="CQ67" s="628"/>
      <c r="CR67" s="628"/>
      <c r="CS67" s="628"/>
      <c r="CT67" s="629"/>
      <c r="CU67" s="626"/>
      <c r="CV67" s="626"/>
      <c r="CW67" s="626"/>
      <c r="CX67" s="628"/>
      <c r="CY67" s="628"/>
      <c r="CZ67" s="628"/>
      <c r="DA67" s="628"/>
      <c r="DB67" s="628"/>
      <c r="DC67" s="629"/>
      <c r="DD67" s="626"/>
      <c r="DE67" s="626"/>
      <c r="DF67" s="626"/>
      <c r="DG67" s="628"/>
      <c r="DH67" s="628"/>
      <c r="DI67" s="628"/>
      <c r="DJ67" s="628"/>
      <c r="DK67" s="628"/>
    </row>
    <row r="68" spans="1:115" s="580" customFormat="1">
      <c r="A68" s="628"/>
      <c r="B68" s="628"/>
      <c r="C68" s="628"/>
      <c r="D68" s="628"/>
      <c r="E68" s="628"/>
      <c r="F68" s="628"/>
      <c r="G68" s="629"/>
      <c r="H68" s="626"/>
      <c r="I68" s="626"/>
      <c r="J68" s="626"/>
      <c r="K68" s="626"/>
      <c r="L68" s="628"/>
      <c r="M68" s="628"/>
      <c r="N68" s="628"/>
      <c r="O68" s="628"/>
      <c r="P68" s="628"/>
      <c r="Q68" s="629"/>
      <c r="R68" s="626"/>
      <c r="S68" s="626"/>
      <c r="T68" s="626"/>
      <c r="U68" s="628"/>
      <c r="V68" s="628"/>
      <c r="W68" s="628"/>
      <c r="X68" s="628"/>
      <c r="Y68" s="628"/>
      <c r="Z68" s="629"/>
      <c r="AA68" s="626"/>
      <c r="AB68" s="626"/>
      <c r="AC68" s="626"/>
      <c r="AD68" s="628"/>
      <c r="AE68" s="628"/>
      <c r="AF68" s="628"/>
      <c r="AG68" s="628"/>
      <c r="AH68" s="628"/>
      <c r="AI68" s="629"/>
      <c r="AJ68" s="626"/>
      <c r="AK68" s="626"/>
      <c r="AL68" s="626"/>
      <c r="AM68" s="628"/>
      <c r="AN68" s="628"/>
      <c r="AO68" s="628"/>
      <c r="AP68" s="628"/>
      <c r="AQ68" s="628"/>
      <c r="AR68" s="629"/>
      <c r="AS68" s="626"/>
      <c r="AT68" s="626"/>
      <c r="AU68" s="626"/>
      <c r="AV68" s="628"/>
      <c r="AW68" s="628"/>
      <c r="AX68" s="628"/>
      <c r="AY68" s="628"/>
      <c r="AZ68" s="628"/>
      <c r="BA68" s="629"/>
      <c r="BB68" s="626"/>
      <c r="BC68" s="626"/>
      <c r="BD68" s="626"/>
      <c r="BE68" s="628"/>
      <c r="BF68" s="628"/>
      <c r="BG68" s="628"/>
      <c r="BH68" s="628"/>
      <c r="BI68" s="628"/>
      <c r="BJ68" s="629"/>
      <c r="BK68" s="626"/>
      <c r="BL68" s="626"/>
      <c r="BM68" s="626"/>
      <c r="BN68" s="628"/>
      <c r="BO68" s="628"/>
      <c r="BP68" s="628"/>
      <c r="BQ68" s="628"/>
      <c r="BR68" s="628"/>
      <c r="BS68" s="629"/>
      <c r="BT68" s="626"/>
      <c r="BU68" s="626"/>
      <c r="BV68" s="626"/>
      <c r="BW68" s="628"/>
      <c r="BX68" s="628"/>
      <c r="BY68" s="628"/>
      <c r="BZ68" s="628"/>
      <c r="CA68" s="628"/>
      <c r="CB68" s="629"/>
      <c r="CC68" s="626"/>
      <c r="CD68" s="626"/>
      <c r="CE68" s="626"/>
      <c r="CF68" s="628"/>
      <c r="CG68" s="628"/>
      <c r="CH68" s="628"/>
      <c r="CI68" s="628"/>
      <c r="CJ68" s="628"/>
      <c r="CK68" s="629"/>
      <c r="CL68" s="626"/>
      <c r="CM68" s="626"/>
      <c r="CN68" s="626"/>
      <c r="CO68" s="628"/>
      <c r="CP68" s="628"/>
      <c r="CQ68" s="628"/>
      <c r="CR68" s="628"/>
      <c r="CS68" s="628"/>
      <c r="CT68" s="629"/>
      <c r="CU68" s="626"/>
      <c r="CV68" s="626"/>
      <c r="CW68" s="626"/>
      <c r="CX68" s="628"/>
      <c r="CY68" s="628"/>
      <c r="CZ68" s="628"/>
      <c r="DA68" s="628"/>
      <c r="DB68" s="628"/>
      <c r="DC68" s="629"/>
      <c r="DD68" s="626"/>
      <c r="DE68" s="626"/>
      <c r="DF68" s="626"/>
      <c r="DG68" s="628"/>
      <c r="DH68" s="628"/>
      <c r="DI68" s="628"/>
      <c r="DJ68" s="628"/>
      <c r="DK68" s="628"/>
    </row>
    <row r="69" spans="1:115" s="580" customFormat="1">
      <c r="A69" s="628"/>
      <c r="B69" s="628"/>
      <c r="C69" s="628"/>
      <c r="D69" s="628"/>
      <c r="E69" s="628"/>
      <c r="F69" s="628"/>
      <c r="G69" s="629"/>
      <c r="H69" s="626"/>
      <c r="I69" s="626"/>
      <c r="J69" s="626"/>
      <c r="K69" s="626"/>
      <c r="L69" s="628"/>
      <c r="M69" s="628"/>
      <c r="N69" s="628"/>
      <c r="O69" s="628"/>
      <c r="P69" s="628"/>
      <c r="Q69" s="629"/>
      <c r="R69" s="626"/>
      <c r="S69" s="626"/>
      <c r="T69" s="626"/>
      <c r="U69" s="628"/>
      <c r="V69" s="628"/>
      <c r="W69" s="628"/>
      <c r="X69" s="628"/>
      <c r="Y69" s="628"/>
      <c r="Z69" s="629"/>
      <c r="AA69" s="626"/>
      <c r="AB69" s="626"/>
      <c r="AC69" s="626"/>
      <c r="AD69" s="628"/>
      <c r="AE69" s="628"/>
      <c r="AF69" s="628"/>
      <c r="AG69" s="628"/>
      <c r="AH69" s="628"/>
      <c r="AI69" s="629"/>
      <c r="AJ69" s="626"/>
      <c r="AK69" s="626"/>
      <c r="AL69" s="626"/>
      <c r="AM69" s="628"/>
      <c r="AN69" s="628"/>
      <c r="AO69" s="628"/>
      <c r="AP69" s="628"/>
      <c r="AQ69" s="628"/>
      <c r="AR69" s="629"/>
      <c r="AS69" s="626"/>
      <c r="AT69" s="626"/>
      <c r="AU69" s="626"/>
      <c r="AV69" s="628"/>
      <c r="AW69" s="628"/>
      <c r="AX69" s="628"/>
      <c r="AY69" s="628"/>
      <c r="AZ69" s="628"/>
      <c r="BA69" s="629"/>
      <c r="BB69" s="626"/>
      <c r="BC69" s="626"/>
      <c r="BD69" s="626"/>
      <c r="BE69" s="628"/>
      <c r="BF69" s="628"/>
      <c r="BG69" s="628"/>
      <c r="BH69" s="628"/>
      <c r="BI69" s="628"/>
      <c r="BJ69" s="629"/>
      <c r="BK69" s="626"/>
      <c r="BL69" s="626"/>
      <c r="BM69" s="626"/>
      <c r="BN69" s="628"/>
      <c r="BO69" s="628"/>
      <c r="BP69" s="628"/>
      <c r="BQ69" s="628"/>
      <c r="BR69" s="628"/>
      <c r="BS69" s="629"/>
      <c r="BT69" s="626"/>
      <c r="BU69" s="626"/>
      <c r="BV69" s="626"/>
      <c r="BW69" s="628"/>
      <c r="BX69" s="628"/>
      <c r="BY69" s="628"/>
      <c r="BZ69" s="628"/>
      <c r="CA69" s="628"/>
      <c r="CB69" s="629"/>
      <c r="CC69" s="626"/>
      <c r="CD69" s="626"/>
      <c r="CE69" s="626"/>
      <c r="CF69" s="628"/>
      <c r="CG69" s="628"/>
      <c r="CH69" s="628"/>
      <c r="CI69" s="628"/>
      <c r="CJ69" s="628"/>
      <c r="CK69" s="629"/>
      <c r="CL69" s="626"/>
      <c r="CM69" s="626"/>
      <c r="CN69" s="626"/>
      <c r="CO69" s="628"/>
      <c r="CP69" s="628"/>
      <c r="CQ69" s="628"/>
      <c r="CR69" s="628"/>
      <c r="CS69" s="628"/>
      <c r="CT69" s="629"/>
      <c r="CU69" s="626"/>
      <c r="CV69" s="626"/>
      <c r="CW69" s="626"/>
      <c r="CX69" s="628"/>
      <c r="CY69" s="628"/>
      <c r="CZ69" s="628"/>
      <c r="DA69" s="628"/>
      <c r="DB69" s="628"/>
      <c r="DC69" s="629"/>
      <c r="DD69" s="626"/>
      <c r="DE69" s="626"/>
      <c r="DF69" s="626"/>
      <c r="DG69" s="628"/>
      <c r="DH69" s="628"/>
      <c r="DI69" s="628"/>
      <c r="DJ69" s="628"/>
      <c r="DK69" s="628"/>
    </row>
    <row r="70" spans="1:115" s="580" customFormat="1">
      <c r="A70" s="628"/>
      <c r="B70" s="628"/>
      <c r="C70" s="628"/>
      <c r="D70" s="628"/>
      <c r="E70" s="628"/>
      <c r="F70" s="628"/>
      <c r="G70" s="629"/>
      <c r="H70" s="626"/>
      <c r="I70" s="626"/>
      <c r="J70" s="626"/>
      <c r="K70" s="626"/>
      <c r="L70" s="628"/>
      <c r="M70" s="628"/>
      <c r="N70" s="628"/>
      <c r="O70" s="628"/>
      <c r="P70" s="628"/>
      <c r="Q70" s="629"/>
      <c r="R70" s="626"/>
      <c r="S70" s="626"/>
      <c r="T70" s="626"/>
      <c r="U70" s="628"/>
      <c r="V70" s="628"/>
      <c r="W70" s="628"/>
      <c r="X70" s="628"/>
      <c r="Y70" s="628"/>
      <c r="Z70" s="629"/>
      <c r="AA70" s="626"/>
      <c r="AB70" s="626"/>
      <c r="AC70" s="626"/>
      <c r="AD70" s="628"/>
      <c r="AE70" s="628"/>
      <c r="AF70" s="628"/>
      <c r="AG70" s="628"/>
      <c r="AH70" s="628"/>
      <c r="AI70" s="629"/>
      <c r="AJ70" s="626"/>
      <c r="AK70" s="626"/>
      <c r="AL70" s="626"/>
      <c r="AM70" s="628"/>
      <c r="AN70" s="628"/>
      <c r="AO70" s="628"/>
      <c r="AP70" s="628"/>
      <c r="AQ70" s="628"/>
      <c r="AR70" s="629"/>
      <c r="AS70" s="626"/>
      <c r="AT70" s="626"/>
      <c r="AU70" s="626"/>
      <c r="AV70" s="628"/>
      <c r="AW70" s="628"/>
      <c r="AX70" s="628"/>
      <c r="AY70" s="628"/>
      <c r="AZ70" s="628"/>
      <c r="BA70" s="629"/>
      <c r="BB70" s="626"/>
      <c r="BC70" s="626"/>
      <c r="BD70" s="626"/>
      <c r="BE70" s="628"/>
      <c r="BF70" s="628"/>
      <c r="BG70" s="628"/>
      <c r="BH70" s="628"/>
      <c r="BI70" s="628"/>
      <c r="BJ70" s="629"/>
      <c r="BK70" s="626"/>
      <c r="BL70" s="626"/>
      <c r="BM70" s="626"/>
      <c r="BN70" s="628"/>
      <c r="BO70" s="628"/>
      <c r="BP70" s="628"/>
      <c r="BQ70" s="628"/>
      <c r="BR70" s="628"/>
      <c r="BS70" s="629"/>
      <c r="BT70" s="626"/>
      <c r="BU70" s="626"/>
      <c r="BV70" s="626"/>
      <c r="BW70" s="628"/>
      <c r="BX70" s="628"/>
      <c r="BY70" s="628"/>
      <c r="BZ70" s="628"/>
      <c r="CA70" s="628"/>
      <c r="CB70" s="629"/>
      <c r="CC70" s="626"/>
      <c r="CD70" s="626"/>
      <c r="CE70" s="626"/>
      <c r="CF70" s="628"/>
      <c r="CG70" s="628"/>
      <c r="CH70" s="628"/>
      <c r="CI70" s="628"/>
      <c r="CJ70" s="628"/>
      <c r="CK70" s="629"/>
      <c r="CL70" s="626"/>
      <c r="CM70" s="626"/>
      <c r="CN70" s="626"/>
      <c r="CO70" s="628"/>
      <c r="CP70" s="628"/>
      <c r="CQ70" s="628"/>
      <c r="CR70" s="628"/>
      <c r="CS70" s="628"/>
      <c r="CT70" s="629"/>
      <c r="CU70" s="626"/>
      <c r="CV70" s="626"/>
      <c r="CW70" s="626"/>
      <c r="CX70" s="628"/>
      <c r="CY70" s="628"/>
      <c r="CZ70" s="628"/>
      <c r="DA70" s="628"/>
      <c r="DB70" s="628"/>
      <c r="DC70" s="629"/>
      <c r="DD70" s="626"/>
      <c r="DE70" s="626"/>
      <c r="DF70" s="626"/>
      <c r="DG70" s="628"/>
      <c r="DH70" s="628"/>
      <c r="DI70" s="628"/>
      <c r="DJ70" s="628"/>
      <c r="DK70" s="628"/>
    </row>
    <row r="71" spans="1:115" s="580" customFormat="1">
      <c r="A71" s="628"/>
      <c r="B71" s="628"/>
      <c r="C71" s="628"/>
      <c r="D71" s="628"/>
      <c r="E71" s="628"/>
      <c r="F71" s="628"/>
      <c r="G71" s="629"/>
      <c r="H71" s="626"/>
      <c r="I71" s="626"/>
      <c r="J71" s="626"/>
      <c r="K71" s="626"/>
      <c r="L71" s="628"/>
      <c r="M71" s="628"/>
      <c r="N71" s="628"/>
      <c r="O71" s="628"/>
      <c r="P71" s="628"/>
      <c r="Q71" s="629"/>
      <c r="R71" s="626"/>
      <c r="S71" s="626"/>
      <c r="T71" s="626"/>
      <c r="U71" s="628"/>
      <c r="V71" s="628"/>
      <c r="W71" s="628"/>
      <c r="X71" s="628"/>
      <c r="Y71" s="628"/>
      <c r="Z71" s="629"/>
      <c r="AA71" s="626"/>
      <c r="AB71" s="626"/>
      <c r="AC71" s="626"/>
      <c r="AD71" s="628"/>
      <c r="AE71" s="628"/>
      <c r="AF71" s="628"/>
      <c r="AG71" s="628"/>
      <c r="AH71" s="628"/>
      <c r="AI71" s="629"/>
      <c r="AJ71" s="626"/>
      <c r="AK71" s="626"/>
      <c r="AL71" s="626"/>
      <c r="AM71" s="628"/>
      <c r="AN71" s="628"/>
      <c r="AO71" s="628"/>
      <c r="AP71" s="628"/>
      <c r="AQ71" s="628"/>
      <c r="AR71" s="629"/>
      <c r="AS71" s="626"/>
      <c r="AT71" s="626"/>
      <c r="AU71" s="626"/>
      <c r="AV71" s="628"/>
      <c r="AW71" s="628"/>
      <c r="AX71" s="628"/>
      <c r="AY71" s="628"/>
      <c r="AZ71" s="628"/>
      <c r="BA71" s="629"/>
      <c r="BB71" s="626"/>
      <c r="BC71" s="626"/>
      <c r="BD71" s="626"/>
      <c r="BE71" s="628"/>
      <c r="BF71" s="628"/>
      <c r="BG71" s="628"/>
      <c r="BH71" s="628"/>
      <c r="BI71" s="628"/>
      <c r="BJ71" s="629"/>
      <c r="BK71" s="626"/>
      <c r="BL71" s="626"/>
      <c r="BM71" s="626"/>
      <c r="BN71" s="628"/>
      <c r="BO71" s="628"/>
      <c r="BP71" s="628"/>
      <c r="BQ71" s="628"/>
      <c r="BR71" s="628"/>
      <c r="BS71" s="629"/>
      <c r="BT71" s="626"/>
      <c r="BU71" s="626"/>
      <c r="BV71" s="626"/>
      <c r="BW71" s="628"/>
      <c r="BX71" s="628"/>
      <c r="BY71" s="628"/>
      <c r="BZ71" s="628"/>
      <c r="CA71" s="628"/>
      <c r="CB71" s="629"/>
      <c r="CC71" s="626"/>
      <c r="CD71" s="626"/>
      <c r="CE71" s="626"/>
      <c r="CF71" s="628"/>
      <c r="CG71" s="628"/>
      <c r="CH71" s="628"/>
      <c r="CI71" s="628"/>
      <c r="CJ71" s="628"/>
      <c r="CK71" s="629"/>
      <c r="CL71" s="626"/>
      <c r="CM71" s="626"/>
      <c r="CN71" s="626"/>
      <c r="CO71" s="628"/>
      <c r="CP71" s="628"/>
      <c r="CQ71" s="628"/>
      <c r="CR71" s="628"/>
      <c r="CS71" s="628"/>
      <c r="CT71" s="629"/>
      <c r="CU71" s="626"/>
      <c r="CV71" s="626"/>
      <c r="CW71" s="626"/>
      <c r="CX71" s="628"/>
      <c r="CY71" s="628"/>
      <c r="CZ71" s="628"/>
      <c r="DA71" s="628"/>
      <c r="DB71" s="628"/>
      <c r="DC71" s="629"/>
      <c r="DD71" s="626"/>
      <c r="DE71" s="626"/>
      <c r="DF71" s="626"/>
      <c r="DG71" s="628"/>
      <c r="DH71" s="628"/>
      <c r="DI71" s="628"/>
      <c r="DJ71" s="628"/>
      <c r="DK71" s="628"/>
    </row>
    <row r="72" spans="1:115" s="580" customFormat="1">
      <c r="A72" s="628"/>
      <c r="B72" s="628"/>
      <c r="C72" s="628"/>
      <c r="D72" s="628"/>
      <c r="E72" s="628"/>
      <c r="F72" s="628"/>
      <c r="G72" s="629"/>
      <c r="H72" s="626"/>
      <c r="I72" s="626"/>
      <c r="J72" s="626"/>
      <c r="K72" s="626"/>
      <c r="L72" s="628"/>
      <c r="M72" s="628"/>
      <c r="N72" s="628"/>
      <c r="O72" s="628"/>
      <c r="P72" s="628"/>
      <c r="Q72" s="629"/>
      <c r="R72" s="626"/>
      <c r="S72" s="626"/>
      <c r="T72" s="626"/>
      <c r="U72" s="628"/>
      <c r="V72" s="628"/>
      <c r="W72" s="628"/>
      <c r="X72" s="628"/>
      <c r="Y72" s="628"/>
      <c r="Z72" s="629"/>
      <c r="AA72" s="626"/>
      <c r="AB72" s="626"/>
      <c r="AC72" s="626"/>
      <c r="AD72" s="628"/>
      <c r="AE72" s="628"/>
      <c r="AF72" s="628"/>
      <c r="AG72" s="628"/>
      <c r="AH72" s="628"/>
      <c r="AI72" s="629"/>
      <c r="AJ72" s="626"/>
      <c r="AK72" s="626"/>
      <c r="AL72" s="626"/>
      <c r="AM72" s="628"/>
      <c r="AN72" s="628"/>
      <c r="AO72" s="628"/>
      <c r="AP72" s="628"/>
      <c r="AQ72" s="628"/>
      <c r="AR72" s="629"/>
      <c r="AS72" s="626"/>
      <c r="AT72" s="626"/>
      <c r="AU72" s="626"/>
      <c r="AV72" s="628"/>
      <c r="AW72" s="628"/>
      <c r="AX72" s="628"/>
      <c r="AY72" s="628"/>
      <c r="AZ72" s="628"/>
      <c r="BA72" s="629"/>
      <c r="BB72" s="626"/>
      <c r="BC72" s="626"/>
      <c r="BD72" s="626"/>
      <c r="BE72" s="628"/>
      <c r="BF72" s="628"/>
      <c r="BG72" s="628"/>
      <c r="BH72" s="628"/>
      <c r="BI72" s="628"/>
      <c r="BJ72" s="629"/>
      <c r="BK72" s="626"/>
      <c r="BL72" s="626"/>
      <c r="BM72" s="626"/>
      <c r="BN72" s="628"/>
      <c r="BO72" s="628"/>
      <c r="BP72" s="628"/>
      <c r="BQ72" s="628"/>
      <c r="BR72" s="628"/>
      <c r="BS72" s="629"/>
      <c r="BT72" s="626"/>
      <c r="BU72" s="626"/>
      <c r="BV72" s="626"/>
      <c r="BW72" s="628"/>
      <c r="BX72" s="628"/>
      <c r="BY72" s="628"/>
      <c r="BZ72" s="628"/>
      <c r="CA72" s="628"/>
      <c r="CB72" s="629"/>
      <c r="CC72" s="626"/>
      <c r="CD72" s="626"/>
      <c r="CE72" s="626"/>
      <c r="CF72" s="628"/>
      <c r="CG72" s="628"/>
      <c r="CH72" s="628"/>
      <c r="CI72" s="628"/>
      <c r="CJ72" s="628"/>
      <c r="CK72" s="629"/>
      <c r="CL72" s="626"/>
      <c r="CM72" s="626"/>
      <c r="CN72" s="626"/>
      <c r="CO72" s="628"/>
      <c r="CP72" s="628"/>
      <c r="CQ72" s="628"/>
      <c r="CR72" s="628"/>
      <c r="CS72" s="628"/>
      <c r="CT72" s="629"/>
      <c r="CU72" s="626"/>
      <c r="CV72" s="626"/>
      <c r="CW72" s="626"/>
      <c r="CX72" s="628"/>
      <c r="CY72" s="628"/>
      <c r="CZ72" s="628"/>
      <c r="DA72" s="628"/>
      <c r="DB72" s="628"/>
      <c r="DC72" s="629"/>
      <c r="DD72" s="626"/>
      <c r="DE72" s="626"/>
      <c r="DF72" s="626"/>
      <c r="DG72" s="628"/>
      <c r="DH72" s="628"/>
      <c r="DI72" s="628"/>
      <c r="DJ72" s="628"/>
      <c r="DK72" s="628"/>
    </row>
    <row r="73" spans="1:115" s="580" customFormat="1">
      <c r="A73" s="628"/>
      <c r="B73" s="628"/>
      <c r="C73" s="628"/>
      <c r="D73" s="628"/>
      <c r="E73" s="628"/>
      <c r="F73" s="628"/>
      <c r="G73" s="629"/>
      <c r="H73" s="626"/>
      <c r="I73" s="626"/>
      <c r="J73" s="626"/>
      <c r="K73" s="626"/>
      <c r="L73" s="628"/>
      <c r="M73" s="628"/>
      <c r="N73" s="628"/>
      <c r="O73" s="628"/>
      <c r="P73" s="628"/>
      <c r="Q73" s="629"/>
      <c r="R73" s="626"/>
      <c r="S73" s="626"/>
      <c r="T73" s="626"/>
      <c r="U73" s="628"/>
      <c r="V73" s="628"/>
      <c r="W73" s="628"/>
      <c r="X73" s="628"/>
      <c r="Y73" s="628"/>
      <c r="Z73" s="629"/>
      <c r="AA73" s="626"/>
      <c r="AB73" s="626"/>
      <c r="AC73" s="626"/>
      <c r="AD73" s="628"/>
      <c r="AE73" s="628"/>
      <c r="AF73" s="628"/>
      <c r="AG73" s="628"/>
      <c r="AH73" s="628"/>
      <c r="AI73" s="629"/>
      <c r="AJ73" s="626"/>
      <c r="AK73" s="626"/>
      <c r="AL73" s="626"/>
      <c r="AM73" s="628"/>
      <c r="AN73" s="628"/>
      <c r="AO73" s="628"/>
      <c r="AP73" s="628"/>
      <c r="AQ73" s="628"/>
      <c r="AR73" s="629"/>
      <c r="AS73" s="626"/>
      <c r="AT73" s="626"/>
      <c r="AU73" s="626"/>
      <c r="AV73" s="628"/>
      <c r="AW73" s="628"/>
      <c r="AX73" s="628"/>
      <c r="AY73" s="628"/>
      <c r="AZ73" s="628"/>
      <c r="BA73" s="629"/>
      <c r="BB73" s="626"/>
      <c r="BC73" s="626"/>
      <c r="BD73" s="626"/>
      <c r="BE73" s="628"/>
      <c r="BF73" s="628"/>
      <c r="BG73" s="628"/>
      <c r="BH73" s="628"/>
      <c r="BI73" s="628"/>
      <c r="BJ73" s="629"/>
      <c r="BK73" s="626"/>
      <c r="BL73" s="626"/>
      <c r="BM73" s="626"/>
      <c r="BN73" s="628"/>
      <c r="BO73" s="628"/>
      <c r="BP73" s="628"/>
      <c r="BQ73" s="628"/>
      <c r="BR73" s="628"/>
      <c r="BS73" s="629"/>
      <c r="BT73" s="626"/>
      <c r="BU73" s="626"/>
      <c r="BV73" s="626"/>
      <c r="BW73" s="628"/>
      <c r="BX73" s="628"/>
      <c r="BY73" s="628"/>
      <c r="BZ73" s="628"/>
      <c r="CA73" s="628"/>
      <c r="CB73" s="629"/>
      <c r="CC73" s="626"/>
      <c r="CD73" s="626"/>
      <c r="CE73" s="626"/>
      <c r="CF73" s="628"/>
      <c r="CG73" s="628"/>
      <c r="CH73" s="628"/>
      <c r="CI73" s="628"/>
      <c r="CJ73" s="628"/>
      <c r="CK73" s="629"/>
      <c r="CL73" s="626"/>
      <c r="CM73" s="626"/>
      <c r="CN73" s="626"/>
      <c r="CO73" s="628"/>
      <c r="CP73" s="628"/>
      <c r="CQ73" s="628"/>
      <c r="CR73" s="628"/>
      <c r="CS73" s="628"/>
      <c r="CT73" s="629"/>
      <c r="CU73" s="626"/>
      <c r="CV73" s="626"/>
      <c r="CW73" s="626"/>
      <c r="CX73" s="628"/>
      <c r="CY73" s="628"/>
      <c r="CZ73" s="628"/>
      <c r="DA73" s="628"/>
      <c r="DB73" s="628"/>
      <c r="DC73" s="629"/>
      <c r="DD73" s="626"/>
      <c r="DE73" s="626"/>
      <c r="DF73" s="626"/>
      <c r="DG73" s="628"/>
      <c r="DH73" s="628"/>
      <c r="DI73" s="628"/>
      <c r="DJ73" s="628"/>
      <c r="DK73" s="628"/>
    </row>
    <row r="74" spans="1:115" s="580" customFormat="1">
      <c r="A74" s="628"/>
      <c r="B74" s="628"/>
      <c r="C74" s="628"/>
      <c r="D74" s="628"/>
      <c r="E74" s="628"/>
      <c r="F74" s="628"/>
      <c r="G74" s="629"/>
      <c r="H74" s="626"/>
      <c r="I74" s="626"/>
      <c r="J74" s="626"/>
      <c r="K74" s="626"/>
      <c r="L74" s="628"/>
      <c r="M74" s="628"/>
      <c r="N74" s="628"/>
      <c r="O74" s="628"/>
      <c r="P74" s="628"/>
      <c r="Q74" s="629"/>
      <c r="R74" s="626"/>
      <c r="S74" s="626"/>
      <c r="T74" s="626"/>
      <c r="U74" s="628"/>
      <c r="V74" s="628"/>
      <c r="W74" s="628"/>
      <c r="X74" s="628"/>
      <c r="Y74" s="628"/>
      <c r="Z74" s="629"/>
      <c r="AA74" s="626"/>
      <c r="AB74" s="626"/>
      <c r="AC74" s="626"/>
      <c r="AD74" s="628"/>
      <c r="AE74" s="628"/>
      <c r="AF74" s="628"/>
      <c r="AG74" s="628"/>
      <c r="AH74" s="628"/>
      <c r="AI74" s="629"/>
      <c r="AJ74" s="626"/>
      <c r="AK74" s="626"/>
      <c r="AL74" s="626"/>
      <c r="AM74" s="628"/>
      <c r="AN74" s="628"/>
      <c r="AO74" s="628"/>
      <c r="AP74" s="628"/>
      <c r="AQ74" s="628"/>
      <c r="AR74" s="629"/>
      <c r="AS74" s="626"/>
      <c r="AT74" s="626"/>
      <c r="AU74" s="626"/>
      <c r="AV74" s="628"/>
      <c r="AW74" s="628"/>
      <c r="AX74" s="628"/>
      <c r="AY74" s="628"/>
      <c r="AZ74" s="628"/>
      <c r="BA74" s="629"/>
      <c r="BB74" s="626"/>
      <c r="BC74" s="626"/>
      <c r="BD74" s="626"/>
      <c r="BE74" s="628"/>
      <c r="BF74" s="628"/>
      <c r="BG74" s="628"/>
      <c r="BH74" s="628"/>
      <c r="BI74" s="628"/>
      <c r="BJ74" s="629"/>
      <c r="BK74" s="626"/>
      <c r="BL74" s="626"/>
      <c r="BM74" s="626"/>
      <c r="BN74" s="628"/>
      <c r="BO74" s="628"/>
      <c r="BP74" s="628"/>
      <c r="BQ74" s="628"/>
      <c r="BR74" s="628"/>
      <c r="BS74" s="629"/>
      <c r="BT74" s="626"/>
      <c r="BU74" s="626"/>
      <c r="BV74" s="626"/>
      <c r="BW74" s="628"/>
      <c r="BX74" s="628"/>
      <c r="BY74" s="628"/>
      <c r="BZ74" s="628"/>
      <c r="CA74" s="628"/>
      <c r="CB74" s="629"/>
      <c r="CC74" s="626"/>
      <c r="CD74" s="626"/>
      <c r="CE74" s="626"/>
      <c r="CF74" s="628"/>
      <c r="CG74" s="628"/>
      <c r="CH74" s="628"/>
      <c r="CI74" s="628"/>
      <c r="CJ74" s="628"/>
      <c r="CK74" s="629"/>
      <c r="CL74" s="626"/>
      <c r="CM74" s="626"/>
      <c r="CN74" s="626"/>
      <c r="CO74" s="628"/>
      <c r="CP74" s="628"/>
      <c r="CQ74" s="628"/>
      <c r="CR74" s="628"/>
      <c r="CS74" s="628"/>
      <c r="CT74" s="629"/>
      <c r="CU74" s="626"/>
      <c r="CV74" s="626"/>
      <c r="CW74" s="626"/>
      <c r="CX74" s="628"/>
      <c r="CY74" s="628"/>
      <c r="CZ74" s="628"/>
      <c r="DA74" s="628"/>
      <c r="DB74" s="628"/>
      <c r="DC74" s="629"/>
      <c r="DD74" s="626"/>
      <c r="DE74" s="626"/>
      <c r="DF74" s="626"/>
      <c r="DG74" s="628"/>
      <c r="DH74" s="628"/>
      <c r="DI74" s="628"/>
      <c r="DJ74" s="628"/>
      <c r="DK74" s="628"/>
    </row>
    <row r="75" spans="1:115" s="580" customFormat="1">
      <c r="A75" s="628"/>
      <c r="B75" s="628"/>
      <c r="C75" s="628"/>
      <c r="D75" s="628"/>
      <c r="E75" s="628"/>
      <c r="F75" s="628"/>
      <c r="G75" s="629"/>
      <c r="H75" s="626"/>
      <c r="I75" s="626"/>
      <c r="J75" s="626"/>
      <c r="K75" s="626"/>
      <c r="L75" s="628"/>
      <c r="M75" s="628"/>
      <c r="N75" s="628"/>
      <c r="O75" s="628"/>
      <c r="P75" s="628"/>
      <c r="Q75" s="629"/>
      <c r="R75" s="626"/>
      <c r="S75" s="626"/>
      <c r="T75" s="626"/>
      <c r="U75" s="628"/>
      <c r="V75" s="628"/>
      <c r="W75" s="628"/>
      <c r="X75" s="628"/>
      <c r="Y75" s="628"/>
      <c r="Z75" s="629"/>
      <c r="AA75" s="626"/>
      <c r="AB75" s="626"/>
      <c r="AC75" s="626"/>
      <c r="AD75" s="628"/>
      <c r="AE75" s="628"/>
      <c r="AF75" s="628"/>
      <c r="AG75" s="628"/>
      <c r="AH75" s="628"/>
      <c r="AI75" s="629"/>
      <c r="AJ75" s="626"/>
      <c r="AK75" s="626"/>
      <c r="AL75" s="626"/>
      <c r="AM75" s="628"/>
      <c r="AN75" s="628"/>
      <c r="AO75" s="628"/>
      <c r="AP75" s="628"/>
      <c r="AQ75" s="628"/>
      <c r="AR75" s="629"/>
      <c r="AS75" s="626"/>
      <c r="AT75" s="626"/>
      <c r="AU75" s="626"/>
      <c r="AV75" s="628"/>
      <c r="AW75" s="628"/>
      <c r="AX75" s="628"/>
      <c r="AY75" s="628"/>
      <c r="AZ75" s="628"/>
      <c r="BA75" s="629"/>
      <c r="BB75" s="626"/>
      <c r="BC75" s="626"/>
      <c r="BD75" s="626"/>
      <c r="BE75" s="628"/>
      <c r="BF75" s="628"/>
      <c r="BG75" s="628"/>
      <c r="BH75" s="628"/>
      <c r="BI75" s="628"/>
      <c r="BJ75" s="629"/>
      <c r="BK75" s="626"/>
      <c r="BL75" s="626"/>
      <c r="BM75" s="626"/>
      <c r="BN75" s="628"/>
      <c r="BO75" s="628"/>
      <c r="BP75" s="628"/>
      <c r="BQ75" s="628"/>
      <c r="BR75" s="628"/>
      <c r="BS75" s="629"/>
      <c r="BT75" s="626"/>
      <c r="BU75" s="626"/>
      <c r="BV75" s="626"/>
      <c r="BW75" s="628"/>
      <c r="BX75" s="628"/>
      <c r="BY75" s="628"/>
      <c r="BZ75" s="628"/>
      <c r="CA75" s="628"/>
      <c r="CB75" s="629"/>
      <c r="CC75" s="626"/>
      <c r="CD75" s="626"/>
      <c r="CE75" s="626"/>
      <c r="CF75" s="628"/>
      <c r="CG75" s="628"/>
      <c r="CH75" s="628"/>
      <c r="CI75" s="628"/>
      <c r="CJ75" s="628"/>
      <c r="CK75" s="629"/>
      <c r="CL75" s="626"/>
      <c r="CM75" s="626"/>
      <c r="CN75" s="626"/>
      <c r="CO75" s="628"/>
      <c r="CP75" s="628"/>
      <c r="CQ75" s="628"/>
      <c r="CR75" s="628"/>
      <c r="CS75" s="628"/>
      <c r="CT75" s="629"/>
      <c r="CU75" s="626"/>
      <c r="CV75" s="626"/>
      <c r="CW75" s="626"/>
      <c r="CX75" s="628"/>
      <c r="CY75" s="628"/>
      <c r="CZ75" s="628"/>
      <c r="DA75" s="628"/>
      <c r="DB75" s="628"/>
      <c r="DC75" s="629"/>
      <c r="DD75" s="626"/>
      <c r="DE75" s="626"/>
      <c r="DF75" s="626"/>
      <c r="DG75" s="628"/>
      <c r="DH75" s="628"/>
      <c r="DI75" s="628"/>
      <c r="DJ75" s="628"/>
      <c r="DK75" s="628"/>
    </row>
    <row r="76" spans="1:115" s="580" customFormat="1">
      <c r="A76" s="628"/>
      <c r="B76" s="628"/>
      <c r="C76" s="628"/>
      <c r="D76" s="628"/>
      <c r="E76" s="628"/>
      <c r="F76" s="628"/>
      <c r="G76" s="629"/>
      <c r="H76" s="626"/>
      <c r="I76" s="626"/>
      <c r="J76" s="626"/>
      <c r="K76" s="626"/>
      <c r="L76" s="628"/>
      <c r="M76" s="628"/>
      <c r="N76" s="628"/>
      <c r="O76" s="628"/>
      <c r="P76" s="628"/>
      <c r="Q76" s="629"/>
      <c r="R76" s="626"/>
      <c r="S76" s="626"/>
      <c r="T76" s="626"/>
      <c r="U76" s="628"/>
      <c r="V76" s="628"/>
      <c r="W76" s="628"/>
      <c r="X76" s="628"/>
      <c r="Y76" s="628"/>
      <c r="Z76" s="629"/>
      <c r="AA76" s="626"/>
      <c r="AB76" s="626"/>
      <c r="AC76" s="626"/>
      <c r="AD76" s="628"/>
      <c r="AE76" s="628"/>
      <c r="AF76" s="628"/>
      <c r="AG76" s="628"/>
      <c r="AH76" s="628"/>
      <c r="AI76" s="629"/>
      <c r="AJ76" s="626"/>
      <c r="AK76" s="626"/>
      <c r="AL76" s="626"/>
      <c r="AM76" s="628"/>
      <c r="AN76" s="628"/>
      <c r="AO76" s="628"/>
      <c r="AP76" s="628"/>
      <c r="AQ76" s="628"/>
      <c r="AR76" s="629"/>
      <c r="AS76" s="626"/>
      <c r="AT76" s="626"/>
      <c r="AU76" s="626"/>
      <c r="AV76" s="628"/>
      <c r="AW76" s="628"/>
      <c r="AX76" s="628"/>
      <c r="AY76" s="628"/>
      <c r="AZ76" s="628"/>
      <c r="BA76" s="629"/>
      <c r="BB76" s="626"/>
      <c r="BC76" s="626"/>
      <c r="BD76" s="626"/>
      <c r="BE76" s="628"/>
      <c r="BF76" s="628"/>
      <c r="BG76" s="628"/>
      <c r="BH76" s="628"/>
      <c r="BI76" s="628"/>
      <c r="BJ76" s="629"/>
      <c r="BK76" s="626"/>
      <c r="BL76" s="626"/>
      <c r="BM76" s="626"/>
      <c r="BN76" s="628"/>
      <c r="BO76" s="628"/>
      <c r="BP76" s="628"/>
      <c r="BQ76" s="628"/>
      <c r="BR76" s="628"/>
      <c r="BS76" s="629"/>
      <c r="BT76" s="626"/>
      <c r="BU76" s="626"/>
      <c r="BV76" s="626"/>
      <c r="BW76" s="628"/>
      <c r="BX76" s="628"/>
      <c r="BY76" s="628"/>
      <c r="BZ76" s="628"/>
      <c r="CA76" s="628"/>
      <c r="CB76" s="629"/>
      <c r="CC76" s="626"/>
      <c r="CD76" s="626"/>
      <c r="CE76" s="626"/>
      <c r="CF76" s="628"/>
      <c r="CG76" s="628"/>
      <c r="CH76" s="628"/>
      <c r="CI76" s="628"/>
      <c r="CJ76" s="628"/>
      <c r="CK76" s="629"/>
      <c r="CL76" s="626"/>
      <c r="CM76" s="626"/>
      <c r="CN76" s="626"/>
      <c r="CO76" s="628"/>
      <c r="CP76" s="628"/>
      <c r="CQ76" s="628"/>
      <c r="CR76" s="628"/>
      <c r="CS76" s="628"/>
      <c r="CT76" s="629"/>
      <c r="CU76" s="626"/>
      <c r="CV76" s="626"/>
      <c r="CW76" s="626"/>
      <c r="CX76" s="628"/>
      <c r="CY76" s="628"/>
      <c r="CZ76" s="628"/>
      <c r="DA76" s="628"/>
      <c r="DB76" s="628"/>
      <c r="DC76" s="629"/>
      <c r="DD76" s="626"/>
      <c r="DE76" s="626"/>
      <c r="DF76" s="626"/>
      <c r="DG76" s="628"/>
      <c r="DH76" s="628"/>
      <c r="DI76" s="628"/>
      <c r="DJ76" s="628"/>
      <c r="DK76" s="628"/>
    </row>
    <row r="77" spans="1:115" s="580" customFormat="1">
      <c r="A77" s="628"/>
      <c r="B77" s="628"/>
      <c r="C77" s="628"/>
      <c r="D77" s="628"/>
      <c r="E77" s="628"/>
      <c r="F77" s="628"/>
      <c r="G77" s="629"/>
      <c r="H77" s="626"/>
      <c r="I77" s="626"/>
      <c r="J77" s="626"/>
      <c r="K77" s="626"/>
      <c r="L77" s="628"/>
      <c r="M77" s="628"/>
      <c r="N77" s="628"/>
      <c r="O77" s="628"/>
      <c r="P77" s="628"/>
      <c r="Q77" s="629"/>
      <c r="R77" s="626"/>
      <c r="S77" s="626"/>
      <c r="T77" s="626"/>
      <c r="U77" s="628"/>
      <c r="V77" s="628"/>
      <c r="W77" s="628"/>
      <c r="X77" s="628"/>
      <c r="Y77" s="628"/>
      <c r="Z77" s="629"/>
      <c r="AA77" s="626"/>
      <c r="AB77" s="626"/>
      <c r="AC77" s="626"/>
      <c r="AD77" s="628"/>
      <c r="AE77" s="628"/>
      <c r="AF77" s="628"/>
      <c r="AG77" s="628"/>
      <c r="AH77" s="628"/>
      <c r="AI77" s="629"/>
      <c r="AJ77" s="626"/>
      <c r="AK77" s="626"/>
      <c r="AL77" s="626"/>
      <c r="AM77" s="628"/>
      <c r="AN77" s="628"/>
      <c r="AO77" s="628"/>
      <c r="AP77" s="628"/>
      <c r="AQ77" s="628"/>
      <c r="AR77" s="629"/>
      <c r="AS77" s="626"/>
      <c r="AT77" s="626"/>
      <c r="AU77" s="626"/>
      <c r="AV77" s="628"/>
      <c r="AW77" s="628"/>
      <c r="AX77" s="628"/>
      <c r="AY77" s="628"/>
      <c r="AZ77" s="628"/>
      <c r="BA77" s="629"/>
      <c r="BB77" s="626"/>
      <c r="BC77" s="626"/>
      <c r="BD77" s="626"/>
      <c r="BE77" s="628"/>
      <c r="BF77" s="628"/>
      <c r="BG77" s="628"/>
      <c r="BH77" s="628"/>
      <c r="BI77" s="628"/>
      <c r="BJ77" s="629"/>
      <c r="BK77" s="626"/>
      <c r="BL77" s="626"/>
      <c r="BM77" s="626"/>
      <c r="BN77" s="628"/>
      <c r="BO77" s="628"/>
      <c r="BP77" s="628"/>
      <c r="BQ77" s="628"/>
      <c r="BR77" s="628"/>
      <c r="BS77" s="629"/>
      <c r="BT77" s="626"/>
      <c r="BU77" s="626"/>
      <c r="BV77" s="626"/>
      <c r="BW77" s="628"/>
      <c r="BX77" s="628"/>
      <c r="BY77" s="628"/>
      <c r="BZ77" s="628"/>
      <c r="CA77" s="628"/>
      <c r="CB77" s="629"/>
      <c r="CC77" s="626"/>
      <c r="CD77" s="626"/>
      <c r="CE77" s="626"/>
      <c r="CF77" s="628"/>
      <c r="CG77" s="628"/>
      <c r="CH77" s="628"/>
      <c r="CI77" s="628"/>
      <c r="CJ77" s="628"/>
      <c r="CK77" s="629"/>
      <c r="CL77" s="626"/>
      <c r="CM77" s="626"/>
      <c r="CN77" s="626"/>
      <c r="CO77" s="628"/>
      <c r="CP77" s="628"/>
      <c r="CQ77" s="628"/>
      <c r="CR77" s="628"/>
      <c r="CS77" s="628"/>
      <c r="CT77" s="629"/>
      <c r="CU77" s="626"/>
      <c r="CV77" s="626"/>
      <c r="CW77" s="626"/>
      <c r="CX77" s="628"/>
      <c r="CY77" s="628"/>
      <c r="CZ77" s="628"/>
      <c r="DA77" s="628"/>
      <c r="DB77" s="628"/>
      <c r="DC77" s="629"/>
      <c r="DD77" s="626"/>
      <c r="DE77" s="626"/>
      <c r="DF77" s="626"/>
      <c r="DG77" s="628"/>
      <c r="DH77" s="628"/>
      <c r="DI77" s="628"/>
      <c r="DJ77" s="628"/>
      <c r="DK77" s="628"/>
    </row>
    <row r="78" spans="1:115" s="580" customFormat="1">
      <c r="A78" s="628"/>
      <c r="B78" s="628"/>
      <c r="C78" s="628"/>
      <c r="D78" s="628"/>
      <c r="E78" s="628"/>
      <c r="F78" s="628"/>
      <c r="G78" s="629"/>
      <c r="H78" s="626"/>
      <c r="I78" s="626"/>
      <c r="J78" s="626"/>
      <c r="K78" s="626"/>
      <c r="L78" s="628"/>
      <c r="M78" s="628"/>
      <c r="N78" s="628"/>
      <c r="O78" s="628"/>
      <c r="P78" s="628"/>
      <c r="Q78" s="629"/>
      <c r="R78" s="626"/>
      <c r="S78" s="626"/>
      <c r="T78" s="626"/>
      <c r="U78" s="628"/>
      <c r="V78" s="628"/>
      <c r="W78" s="628"/>
      <c r="X78" s="628"/>
      <c r="Y78" s="628"/>
      <c r="Z78" s="629"/>
      <c r="AA78" s="626"/>
      <c r="AB78" s="626"/>
      <c r="AC78" s="626"/>
      <c r="AD78" s="628"/>
      <c r="AE78" s="628"/>
      <c r="AF78" s="628"/>
      <c r="AG78" s="628"/>
      <c r="AH78" s="628"/>
      <c r="AI78" s="629"/>
      <c r="AJ78" s="626"/>
      <c r="AK78" s="626"/>
      <c r="AL78" s="626"/>
      <c r="AM78" s="628"/>
      <c r="AN78" s="628"/>
      <c r="AO78" s="628"/>
      <c r="AP78" s="628"/>
      <c r="AQ78" s="628"/>
      <c r="AR78" s="629"/>
      <c r="AS78" s="626"/>
      <c r="AT78" s="626"/>
      <c r="AU78" s="626"/>
      <c r="AV78" s="628"/>
      <c r="AW78" s="628"/>
      <c r="AX78" s="628"/>
      <c r="AY78" s="628"/>
      <c r="AZ78" s="628"/>
      <c r="BA78" s="629"/>
      <c r="BB78" s="626"/>
      <c r="BC78" s="626"/>
      <c r="BD78" s="626"/>
      <c r="BE78" s="628"/>
      <c r="BF78" s="628"/>
      <c r="BG78" s="628"/>
      <c r="BH78" s="628"/>
      <c r="BI78" s="628"/>
      <c r="BJ78" s="629"/>
      <c r="BK78" s="626"/>
      <c r="BL78" s="626"/>
      <c r="BM78" s="626"/>
      <c r="BN78" s="628"/>
      <c r="BO78" s="628"/>
      <c r="BP78" s="628"/>
      <c r="BQ78" s="628"/>
      <c r="BR78" s="628"/>
      <c r="BS78" s="629"/>
      <c r="BT78" s="626"/>
      <c r="BU78" s="626"/>
      <c r="BV78" s="626"/>
      <c r="BW78" s="628"/>
      <c r="BX78" s="628"/>
      <c r="BY78" s="628"/>
      <c r="BZ78" s="628"/>
      <c r="CA78" s="628"/>
      <c r="CB78" s="629"/>
      <c r="CC78" s="626"/>
      <c r="CD78" s="626"/>
      <c r="CE78" s="626"/>
      <c r="CF78" s="628"/>
      <c r="CG78" s="628"/>
      <c r="CH78" s="628"/>
      <c r="CI78" s="628"/>
      <c r="CJ78" s="628"/>
      <c r="CK78" s="629"/>
      <c r="CL78" s="626"/>
      <c r="CM78" s="626"/>
      <c r="CN78" s="626"/>
      <c r="CO78" s="628"/>
      <c r="CP78" s="628"/>
      <c r="CQ78" s="628"/>
      <c r="CR78" s="628"/>
      <c r="CS78" s="628"/>
      <c r="CT78" s="629"/>
      <c r="CU78" s="626"/>
      <c r="CV78" s="626"/>
      <c r="CW78" s="626"/>
      <c r="CX78" s="628"/>
      <c r="CY78" s="628"/>
      <c r="CZ78" s="628"/>
      <c r="DA78" s="628"/>
      <c r="DB78" s="628"/>
      <c r="DC78" s="629"/>
      <c r="DD78" s="626"/>
      <c r="DE78" s="626"/>
      <c r="DF78" s="626"/>
      <c r="DG78" s="628"/>
      <c r="DH78" s="628"/>
      <c r="DI78" s="628"/>
      <c r="DJ78" s="628"/>
      <c r="DK78" s="628"/>
    </row>
    <row r="79" spans="1:115" s="580" customFormat="1">
      <c r="A79" s="628"/>
      <c r="B79" s="628"/>
      <c r="C79" s="628"/>
      <c r="D79" s="628"/>
      <c r="E79" s="628"/>
      <c r="F79" s="628"/>
      <c r="G79" s="629"/>
      <c r="H79" s="626"/>
      <c r="I79" s="626"/>
      <c r="J79" s="626"/>
      <c r="K79" s="626"/>
      <c r="L79" s="628"/>
      <c r="M79" s="628"/>
      <c r="N79" s="628"/>
      <c r="O79" s="628"/>
      <c r="P79" s="628"/>
      <c r="Q79" s="629"/>
      <c r="R79" s="626"/>
      <c r="S79" s="626"/>
      <c r="T79" s="626"/>
      <c r="U79" s="628"/>
      <c r="V79" s="628"/>
      <c r="W79" s="628"/>
      <c r="X79" s="628"/>
      <c r="Y79" s="628"/>
      <c r="Z79" s="629"/>
      <c r="AA79" s="626"/>
      <c r="AB79" s="626"/>
      <c r="AC79" s="626"/>
      <c r="AD79" s="628"/>
      <c r="AE79" s="628"/>
      <c r="AF79" s="628"/>
      <c r="AG79" s="628"/>
      <c r="AH79" s="628"/>
      <c r="AI79" s="629"/>
      <c r="AJ79" s="626"/>
      <c r="AK79" s="626"/>
      <c r="AL79" s="626"/>
      <c r="AM79" s="628"/>
      <c r="AN79" s="628"/>
      <c r="AO79" s="628"/>
      <c r="AP79" s="628"/>
      <c r="AQ79" s="628"/>
      <c r="AR79" s="629"/>
      <c r="AS79" s="626"/>
      <c r="AT79" s="626"/>
      <c r="AU79" s="626"/>
      <c r="AV79" s="628"/>
      <c r="AW79" s="628"/>
      <c r="AX79" s="628"/>
      <c r="AY79" s="628"/>
      <c r="AZ79" s="628"/>
      <c r="BA79" s="629"/>
      <c r="BB79" s="626"/>
      <c r="BC79" s="626"/>
      <c r="BD79" s="626"/>
      <c r="BE79" s="628"/>
      <c r="BF79" s="628"/>
      <c r="BG79" s="628"/>
      <c r="BH79" s="628"/>
      <c r="BI79" s="628"/>
      <c r="BJ79" s="629"/>
      <c r="BK79" s="626"/>
      <c r="BL79" s="626"/>
      <c r="BM79" s="626"/>
      <c r="BN79" s="628"/>
      <c r="BO79" s="628"/>
      <c r="BP79" s="628"/>
      <c r="BQ79" s="628"/>
      <c r="BR79" s="628"/>
      <c r="BS79" s="629"/>
      <c r="BT79" s="626"/>
      <c r="BU79" s="626"/>
      <c r="BV79" s="626"/>
      <c r="BW79" s="628"/>
      <c r="BX79" s="628"/>
      <c r="BY79" s="628"/>
      <c r="BZ79" s="628"/>
      <c r="CA79" s="628"/>
      <c r="CB79" s="629"/>
      <c r="CC79" s="626"/>
      <c r="CD79" s="626"/>
      <c r="CE79" s="626"/>
      <c r="CF79" s="628"/>
      <c r="CG79" s="628"/>
      <c r="CH79" s="628"/>
      <c r="CI79" s="628"/>
      <c r="CJ79" s="628"/>
      <c r="CK79" s="629"/>
      <c r="CL79" s="626"/>
      <c r="CM79" s="626"/>
      <c r="CN79" s="626"/>
      <c r="CO79" s="628"/>
      <c r="CP79" s="628"/>
      <c r="CQ79" s="628"/>
      <c r="CR79" s="628"/>
      <c r="CS79" s="628"/>
      <c r="CT79" s="629"/>
      <c r="CU79" s="626"/>
      <c r="CV79" s="626"/>
      <c r="CW79" s="626"/>
      <c r="CX79" s="628"/>
      <c r="CY79" s="628"/>
      <c r="CZ79" s="628"/>
      <c r="DA79" s="628"/>
      <c r="DB79" s="628"/>
      <c r="DC79" s="629"/>
      <c r="DD79" s="626"/>
      <c r="DE79" s="626"/>
      <c r="DF79" s="626"/>
      <c r="DG79" s="628"/>
      <c r="DH79" s="628"/>
      <c r="DI79" s="628"/>
      <c r="DJ79" s="628"/>
      <c r="DK79" s="628"/>
    </row>
    <row r="80" spans="1:115" s="580" customFormat="1">
      <c r="A80" s="628"/>
      <c r="B80" s="628"/>
      <c r="C80" s="628"/>
      <c r="D80" s="628"/>
      <c r="E80" s="628"/>
      <c r="F80" s="628"/>
      <c r="G80" s="629"/>
      <c r="H80" s="626"/>
      <c r="I80" s="626"/>
      <c r="J80" s="626"/>
      <c r="K80" s="626"/>
      <c r="L80" s="628"/>
      <c r="M80" s="628"/>
      <c r="N80" s="628"/>
      <c r="O80" s="628"/>
      <c r="P80" s="628"/>
      <c r="Q80" s="629"/>
      <c r="R80" s="626"/>
      <c r="S80" s="626"/>
      <c r="T80" s="626"/>
      <c r="U80" s="628"/>
      <c r="V80" s="628"/>
      <c r="W80" s="628"/>
      <c r="X80" s="628"/>
      <c r="Y80" s="628"/>
      <c r="Z80" s="629"/>
      <c r="AA80" s="626"/>
      <c r="AB80" s="626"/>
      <c r="AC80" s="626"/>
      <c r="AD80" s="628"/>
      <c r="AE80" s="628"/>
      <c r="AF80" s="628"/>
      <c r="AG80" s="628"/>
      <c r="AH80" s="628"/>
      <c r="AI80" s="629"/>
      <c r="AJ80" s="626"/>
      <c r="AK80" s="626"/>
      <c r="AL80" s="626"/>
      <c r="AM80" s="628"/>
      <c r="AN80" s="628"/>
      <c r="AO80" s="628"/>
      <c r="AP80" s="628"/>
      <c r="AQ80" s="628"/>
      <c r="AR80" s="629"/>
      <c r="AS80" s="626"/>
      <c r="AT80" s="626"/>
      <c r="AU80" s="626"/>
      <c r="AV80" s="628"/>
      <c r="AW80" s="628"/>
      <c r="AX80" s="628"/>
      <c r="AY80" s="628"/>
      <c r="AZ80" s="628"/>
      <c r="BA80" s="629"/>
      <c r="BB80" s="626"/>
      <c r="BC80" s="626"/>
      <c r="BD80" s="626"/>
      <c r="BE80" s="628"/>
      <c r="BF80" s="628"/>
      <c r="BG80" s="628"/>
      <c r="BH80" s="628"/>
      <c r="BI80" s="628"/>
      <c r="BJ80" s="629"/>
      <c r="BK80" s="626"/>
      <c r="BL80" s="626"/>
      <c r="BM80" s="626"/>
      <c r="BN80" s="628"/>
      <c r="BO80" s="628"/>
      <c r="BP80" s="628"/>
      <c r="BQ80" s="628"/>
      <c r="BR80" s="628"/>
      <c r="BS80" s="629"/>
      <c r="BT80" s="626"/>
      <c r="BU80" s="626"/>
      <c r="BV80" s="626"/>
      <c r="BW80" s="628"/>
      <c r="BX80" s="628"/>
      <c r="BY80" s="628"/>
      <c r="BZ80" s="628"/>
      <c r="CA80" s="628"/>
      <c r="CB80" s="629"/>
      <c r="CC80" s="626"/>
      <c r="CD80" s="626"/>
      <c r="CE80" s="626"/>
      <c r="CF80" s="628"/>
      <c r="CG80" s="628"/>
      <c r="CH80" s="628"/>
      <c r="CI80" s="628"/>
      <c r="CJ80" s="628"/>
      <c r="CK80" s="629"/>
      <c r="CL80" s="626"/>
      <c r="CM80" s="626"/>
      <c r="CN80" s="626"/>
      <c r="CO80" s="628"/>
      <c r="CP80" s="628"/>
      <c r="CQ80" s="628"/>
      <c r="CR80" s="628"/>
      <c r="CS80" s="628"/>
      <c r="CT80" s="629"/>
      <c r="CU80" s="626"/>
      <c r="CV80" s="626"/>
      <c r="CW80" s="626"/>
      <c r="CX80" s="628"/>
      <c r="CY80" s="628"/>
      <c r="CZ80" s="628"/>
      <c r="DA80" s="628"/>
      <c r="DB80" s="628"/>
      <c r="DC80" s="629"/>
      <c r="DD80" s="626"/>
      <c r="DE80" s="626"/>
      <c r="DF80" s="626"/>
      <c r="DG80" s="628"/>
      <c r="DH80" s="628"/>
      <c r="DI80" s="628"/>
      <c r="DJ80" s="628"/>
      <c r="DK80" s="628"/>
    </row>
    <row r="81" spans="1:115" s="580" customFormat="1">
      <c r="A81" s="628"/>
      <c r="B81" s="628"/>
      <c r="C81" s="628"/>
      <c r="D81" s="628"/>
      <c r="E81" s="628"/>
      <c r="F81" s="628"/>
      <c r="G81" s="629"/>
      <c r="H81" s="626"/>
      <c r="I81" s="626"/>
      <c r="J81" s="626"/>
      <c r="K81" s="626"/>
      <c r="L81" s="628"/>
      <c r="M81" s="628"/>
      <c r="N81" s="628"/>
      <c r="O81" s="628"/>
      <c r="P81" s="628"/>
      <c r="Q81" s="629"/>
      <c r="R81" s="626"/>
      <c r="S81" s="626"/>
      <c r="T81" s="626"/>
      <c r="U81" s="628"/>
      <c r="V81" s="628"/>
      <c r="W81" s="628"/>
      <c r="X81" s="628"/>
      <c r="Y81" s="628"/>
      <c r="Z81" s="629"/>
      <c r="AA81" s="626"/>
      <c r="AB81" s="626"/>
      <c r="AC81" s="626"/>
      <c r="AD81" s="628"/>
      <c r="AE81" s="628"/>
      <c r="AF81" s="628"/>
      <c r="AG81" s="628"/>
      <c r="AH81" s="628"/>
      <c r="AI81" s="629"/>
      <c r="AJ81" s="626"/>
      <c r="AK81" s="626"/>
      <c r="AL81" s="626"/>
      <c r="AM81" s="628"/>
      <c r="AN81" s="628"/>
      <c r="AO81" s="628"/>
      <c r="AP81" s="628"/>
      <c r="AQ81" s="628"/>
      <c r="AR81" s="629"/>
      <c r="AS81" s="626"/>
      <c r="AT81" s="626"/>
      <c r="AU81" s="626"/>
      <c r="AV81" s="628"/>
      <c r="AW81" s="628"/>
      <c r="AX81" s="628"/>
      <c r="AY81" s="628"/>
      <c r="AZ81" s="628"/>
      <c r="BA81" s="629"/>
      <c r="BB81" s="626"/>
      <c r="BC81" s="626"/>
      <c r="BD81" s="626"/>
      <c r="BE81" s="628"/>
      <c r="BF81" s="628"/>
      <c r="BG81" s="628"/>
      <c r="BH81" s="628"/>
      <c r="BI81" s="628"/>
      <c r="BJ81" s="629"/>
      <c r="BK81" s="626"/>
      <c r="BL81" s="626"/>
      <c r="BM81" s="626"/>
      <c r="BN81" s="628"/>
      <c r="BO81" s="628"/>
      <c r="BP81" s="628"/>
      <c r="BQ81" s="628"/>
      <c r="BR81" s="628"/>
      <c r="BS81" s="629"/>
      <c r="BT81" s="626"/>
      <c r="BU81" s="626"/>
      <c r="BV81" s="626"/>
      <c r="BW81" s="628"/>
      <c r="BX81" s="628"/>
      <c r="BY81" s="628"/>
      <c r="BZ81" s="628"/>
      <c r="CA81" s="628"/>
      <c r="CB81" s="629"/>
      <c r="CC81" s="626"/>
      <c r="CD81" s="626"/>
      <c r="CE81" s="626"/>
      <c r="CF81" s="628"/>
      <c r="CG81" s="628"/>
      <c r="CH81" s="628"/>
      <c r="CI81" s="628"/>
      <c r="CJ81" s="628"/>
      <c r="CK81" s="629"/>
      <c r="CL81" s="626"/>
      <c r="CM81" s="626"/>
      <c r="CN81" s="626"/>
      <c r="CO81" s="628"/>
      <c r="CP81" s="628"/>
      <c r="CQ81" s="628"/>
      <c r="CR81" s="628"/>
      <c r="CS81" s="628"/>
      <c r="CT81" s="629"/>
      <c r="CU81" s="626"/>
      <c r="CV81" s="626"/>
      <c r="CW81" s="626"/>
      <c r="CX81" s="628"/>
      <c r="CY81" s="628"/>
      <c r="CZ81" s="628"/>
      <c r="DA81" s="628"/>
      <c r="DB81" s="628"/>
      <c r="DC81" s="629"/>
      <c r="DD81" s="626"/>
      <c r="DE81" s="626"/>
      <c r="DF81" s="626"/>
      <c r="DG81" s="628"/>
      <c r="DH81" s="628"/>
      <c r="DI81" s="628"/>
      <c r="DJ81" s="628"/>
      <c r="DK81" s="628"/>
    </row>
    <row r="82" spans="1:115" s="580" customFormat="1">
      <c r="A82" s="628"/>
      <c r="B82" s="628"/>
      <c r="C82" s="628"/>
      <c r="D82" s="628"/>
      <c r="E82" s="628"/>
      <c r="F82" s="628"/>
      <c r="G82" s="629"/>
      <c r="H82" s="626"/>
      <c r="I82" s="626"/>
      <c r="J82" s="626"/>
      <c r="K82" s="626"/>
      <c r="L82" s="628"/>
      <c r="M82" s="628"/>
      <c r="N82" s="628"/>
      <c r="O82" s="628"/>
      <c r="P82" s="628"/>
      <c r="Q82" s="629"/>
      <c r="R82" s="626"/>
      <c r="S82" s="626"/>
      <c r="T82" s="626"/>
      <c r="U82" s="628"/>
      <c r="V82" s="628"/>
      <c r="W82" s="628"/>
      <c r="X82" s="628"/>
      <c r="Y82" s="628"/>
      <c r="Z82" s="629"/>
      <c r="AA82" s="626"/>
      <c r="AB82" s="626"/>
      <c r="AC82" s="626"/>
      <c r="AD82" s="628"/>
      <c r="AE82" s="628"/>
      <c r="AF82" s="628"/>
      <c r="AG82" s="628"/>
      <c r="AH82" s="628"/>
      <c r="AI82" s="629"/>
      <c r="AJ82" s="626"/>
      <c r="AK82" s="626"/>
      <c r="AL82" s="626"/>
      <c r="AM82" s="628"/>
      <c r="AN82" s="628"/>
      <c r="AO82" s="628"/>
      <c r="AP82" s="628"/>
      <c r="AQ82" s="628"/>
      <c r="AR82" s="629"/>
      <c r="AS82" s="626"/>
      <c r="AT82" s="626"/>
      <c r="AU82" s="626"/>
      <c r="AV82" s="628"/>
      <c r="AW82" s="628"/>
      <c r="AX82" s="628"/>
      <c r="AY82" s="628"/>
      <c r="AZ82" s="628"/>
      <c r="BA82" s="629"/>
      <c r="BB82" s="626"/>
      <c r="BC82" s="626"/>
      <c r="BD82" s="626"/>
      <c r="BE82" s="628"/>
      <c r="BF82" s="628"/>
      <c r="BG82" s="628"/>
      <c r="BH82" s="628"/>
      <c r="BI82" s="628"/>
      <c r="BJ82" s="629"/>
      <c r="BK82" s="626"/>
      <c r="BL82" s="626"/>
      <c r="BM82" s="626"/>
      <c r="BN82" s="628"/>
      <c r="BO82" s="628"/>
      <c r="BP82" s="628"/>
      <c r="BQ82" s="628"/>
      <c r="BR82" s="628"/>
      <c r="BS82" s="629"/>
      <c r="BT82" s="626"/>
      <c r="BU82" s="626"/>
      <c r="BV82" s="626"/>
      <c r="BW82" s="628"/>
      <c r="BX82" s="628"/>
      <c r="BY82" s="628"/>
      <c r="BZ82" s="628"/>
      <c r="CA82" s="628"/>
      <c r="CB82" s="629"/>
      <c r="CC82" s="626"/>
      <c r="CD82" s="626"/>
      <c r="CE82" s="626"/>
      <c r="CF82" s="628"/>
      <c r="CG82" s="628"/>
      <c r="CH82" s="628"/>
      <c r="CI82" s="628"/>
      <c r="CJ82" s="628"/>
      <c r="CK82" s="629"/>
      <c r="CL82" s="626"/>
      <c r="CM82" s="626"/>
      <c r="CN82" s="626"/>
      <c r="CO82" s="628"/>
      <c r="CP82" s="628"/>
      <c r="CQ82" s="628"/>
      <c r="CR82" s="628"/>
      <c r="CS82" s="628"/>
      <c r="CT82" s="629"/>
      <c r="CU82" s="626"/>
      <c r="CV82" s="626"/>
      <c r="CW82" s="626"/>
      <c r="CX82" s="628"/>
      <c r="CY82" s="628"/>
      <c r="CZ82" s="628"/>
      <c r="DA82" s="628"/>
      <c r="DB82" s="628"/>
      <c r="DC82" s="629"/>
      <c r="DD82" s="626"/>
      <c r="DE82" s="626"/>
      <c r="DF82" s="626"/>
      <c r="DG82" s="628"/>
      <c r="DH82" s="628"/>
      <c r="DI82" s="628"/>
      <c r="DJ82" s="628"/>
      <c r="DK82" s="628"/>
    </row>
    <row r="83" spans="1:115" s="580" customFormat="1">
      <c r="A83" s="628"/>
      <c r="B83" s="628"/>
      <c r="C83" s="628"/>
      <c r="D83" s="628"/>
      <c r="E83" s="628"/>
      <c r="F83" s="628"/>
      <c r="G83" s="629"/>
      <c r="H83" s="626"/>
      <c r="I83" s="626"/>
      <c r="J83" s="626"/>
      <c r="K83" s="626"/>
      <c r="L83" s="628"/>
      <c r="M83" s="628"/>
      <c r="N83" s="628"/>
      <c r="O83" s="628"/>
      <c r="P83" s="628"/>
      <c r="Q83" s="629"/>
      <c r="R83" s="626"/>
      <c r="S83" s="626"/>
      <c r="T83" s="626"/>
      <c r="U83" s="628"/>
      <c r="V83" s="628"/>
      <c r="W83" s="628"/>
      <c r="X83" s="628"/>
      <c r="Y83" s="628"/>
      <c r="Z83" s="629"/>
      <c r="AA83" s="626"/>
      <c r="AB83" s="626"/>
      <c r="AC83" s="626"/>
      <c r="AD83" s="628"/>
      <c r="AE83" s="628"/>
      <c r="AF83" s="628"/>
      <c r="AG83" s="628"/>
      <c r="AH83" s="628"/>
      <c r="AI83" s="629"/>
      <c r="AJ83" s="626"/>
      <c r="AK83" s="626"/>
      <c r="AL83" s="626"/>
      <c r="AM83" s="628"/>
      <c r="AN83" s="628"/>
      <c r="AO83" s="628"/>
      <c r="AP83" s="628"/>
      <c r="AQ83" s="628"/>
      <c r="AR83" s="629"/>
      <c r="AS83" s="626"/>
      <c r="AT83" s="626"/>
      <c r="AU83" s="626"/>
      <c r="AV83" s="628"/>
      <c r="AW83" s="628"/>
      <c r="AX83" s="628"/>
      <c r="AY83" s="628"/>
      <c r="AZ83" s="628"/>
      <c r="BA83" s="629"/>
      <c r="BB83" s="626"/>
      <c r="BC83" s="626"/>
      <c r="BD83" s="626"/>
      <c r="BE83" s="628"/>
      <c r="BF83" s="628"/>
      <c r="BG83" s="628"/>
      <c r="BH83" s="628"/>
      <c r="BI83" s="628"/>
      <c r="BJ83" s="629"/>
      <c r="BK83" s="626"/>
      <c r="BL83" s="626"/>
      <c r="BM83" s="626"/>
      <c r="BN83" s="628"/>
      <c r="BO83" s="628"/>
      <c r="BP83" s="628"/>
      <c r="BQ83" s="628"/>
      <c r="BR83" s="628"/>
      <c r="BS83" s="629"/>
      <c r="BT83" s="626"/>
      <c r="BU83" s="626"/>
      <c r="BV83" s="626"/>
      <c r="BW83" s="628"/>
      <c r="BX83" s="628"/>
      <c r="BY83" s="628"/>
      <c r="BZ83" s="628"/>
      <c r="CA83" s="628"/>
      <c r="CB83" s="629"/>
      <c r="CC83" s="626"/>
      <c r="CD83" s="626"/>
      <c r="CE83" s="626"/>
      <c r="CF83" s="628"/>
      <c r="CG83" s="628"/>
      <c r="CH83" s="628"/>
      <c r="CI83" s="628"/>
      <c r="CJ83" s="628"/>
      <c r="CK83" s="629"/>
      <c r="CL83" s="626"/>
      <c r="CM83" s="626"/>
      <c r="CN83" s="626"/>
      <c r="CO83" s="628"/>
      <c r="CP83" s="628"/>
      <c r="CQ83" s="628"/>
      <c r="CR83" s="628"/>
      <c r="CS83" s="628"/>
      <c r="CT83" s="629"/>
      <c r="CU83" s="626"/>
      <c r="CV83" s="626"/>
      <c r="CW83" s="626"/>
      <c r="CX83" s="628"/>
      <c r="CY83" s="628"/>
      <c r="CZ83" s="628"/>
      <c r="DA83" s="628"/>
      <c r="DB83" s="628"/>
      <c r="DC83" s="629"/>
      <c r="DD83" s="626"/>
      <c r="DE83" s="626"/>
      <c r="DF83" s="626"/>
      <c r="DG83" s="628"/>
      <c r="DH83" s="628"/>
      <c r="DI83" s="628"/>
      <c r="DJ83" s="628"/>
      <c r="DK83" s="628"/>
    </row>
    <row r="84" spans="1:115" s="580" customFormat="1">
      <c r="A84" s="628"/>
      <c r="B84" s="628"/>
      <c r="C84" s="628"/>
      <c r="D84" s="628"/>
      <c r="E84" s="628"/>
      <c r="F84" s="628"/>
      <c r="G84" s="629"/>
      <c r="H84" s="626"/>
      <c r="I84" s="626"/>
      <c r="J84" s="626"/>
      <c r="K84" s="626"/>
      <c r="L84" s="628"/>
      <c r="M84" s="628"/>
      <c r="N84" s="628"/>
      <c r="O84" s="628"/>
      <c r="P84" s="628"/>
      <c r="Q84" s="629"/>
      <c r="R84" s="626"/>
      <c r="S84" s="626"/>
      <c r="T84" s="626"/>
      <c r="U84" s="628"/>
      <c r="V84" s="628"/>
      <c r="W84" s="628"/>
      <c r="X84" s="628"/>
      <c r="Y84" s="628"/>
      <c r="Z84" s="629"/>
      <c r="AA84" s="626"/>
      <c r="AB84" s="626"/>
      <c r="AC84" s="626"/>
      <c r="AD84" s="628"/>
      <c r="AE84" s="628"/>
      <c r="AF84" s="628"/>
      <c r="AG84" s="628"/>
      <c r="AH84" s="628"/>
      <c r="AI84" s="629"/>
      <c r="AJ84" s="626"/>
      <c r="AK84" s="626"/>
      <c r="AL84" s="626"/>
      <c r="AM84" s="628"/>
      <c r="AN84" s="628"/>
      <c r="AO84" s="628"/>
      <c r="AP84" s="628"/>
      <c r="AQ84" s="628"/>
      <c r="AR84" s="629"/>
      <c r="AS84" s="626"/>
      <c r="AT84" s="626"/>
      <c r="AU84" s="626"/>
      <c r="AV84" s="628"/>
      <c r="AW84" s="628"/>
      <c r="AX84" s="628"/>
      <c r="AY84" s="628"/>
      <c r="AZ84" s="628"/>
      <c r="BA84" s="629"/>
      <c r="BB84" s="626"/>
      <c r="BC84" s="626"/>
      <c r="BD84" s="626"/>
      <c r="BE84" s="628"/>
      <c r="BF84" s="628"/>
      <c r="BG84" s="628"/>
      <c r="BH84" s="628"/>
      <c r="BI84" s="628"/>
      <c r="BJ84" s="629"/>
      <c r="BK84" s="626"/>
      <c r="BL84" s="626"/>
      <c r="BM84" s="626"/>
      <c r="BN84" s="628"/>
      <c r="BO84" s="628"/>
      <c r="BP84" s="628"/>
      <c r="BQ84" s="628"/>
      <c r="BR84" s="628"/>
      <c r="BS84" s="629"/>
      <c r="BT84" s="626"/>
      <c r="BU84" s="626"/>
      <c r="BV84" s="626"/>
      <c r="BW84" s="628"/>
      <c r="BX84" s="628"/>
      <c r="BY84" s="628"/>
      <c r="BZ84" s="628"/>
      <c r="CA84" s="628"/>
      <c r="CB84" s="629"/>
      <c r="CC84" s="626"/>
      <c r="CD84" s="626"/>
      <c r="CE84" s="626"/>
      <c r="CF84" s="628"/>
      <c r="CG84" s="628"/>
      <c r="CH84" s="628"/>
      <c r="CI84" s="628"/>
      <c r="CJ84" s="628"/>
      <c r="CK84" s="629"/>
      <c r="CL84" s="626"/>
      <c r="CM84" s="626"/>
      <c r="CN84" s="626"/>
      <c r="CO84" s="628"/>
      <c r="CP84" s="628"/>
      <c r="CQ84" s="628"/>
      <c r="CR84" s="628"/>
      <c r="CS84" s="628"/>
      <c r="CT84" s="629"/>
      <c r="CU84" s="626"/>
      <c r="CV84" s="626"/>
      <c r="CW84" s="626"/>
      <c r="CX84" s="628"/>
      <c r="CY84" s="628"/>
      <c r="CZ84" s="628"/>
      <c r="DA84" s="628"/>
      <c r="DB84" s="628"/>
      <c r="DC84" s="629"/>
      <c r="DD84" s="626"/>
      <c r="DE84" s="626"/>
      <c r="DF84" s="626"/>
      <c r="DG84" s="628"/>
      <c r="DH84" s="628"/>
      <c r="DI84" s="628"/>
      <c r="DJ84" s="628"/>
      <c r="DK84" s="628"/>
    </row>
    <row r="85" spans="1:115" s="580" customFormat="1">
      <c r="A85" s="628"/>
      <c r="B85" s="628"/>
      <c r="C85" s="628"/>
      <c r="D85" s="628"/>
      <c r="E85" s="628"/>
      <c r="F85" s="628"/>
      <c r="G85" s="629"/>
      <c r="H85" s="626"/>
      <c r="I85" s="626"/>
      <c r="J85" s="626"/>
      <c r="K85" s="626"/>
      <c r="L85" s="628"/>
      <c r="M85" s="628"/>
      <c r="N85" s="628"/>
      <c r="O85" s="628"/>
      <c r="P85" s="628"/>
      <c r="Q85" s="629"/>
      <c r="R85" s="626"/>
      <c r="S85" s="626"/>
      <c r="T85" s="626"/>
      <c r="U85" s="628"/>
      <c r="V85" s="628"/>
      <c r="W85" s="628"/>
      <c r="X85" s="628"/>
      <c r="Y85" s="628"/>
      <c r="Z85" s="629"/>
      <c r="AA85" s="626"/>
      <c r="AB85" s="626"/>
      <c r="AC85" s="626"/>
      <c r="AD85" s="628"/>
      <c r="AE85" s="628"/>
      <c r="AF85" s="628"/>
      <c r="AG85" s="628"/>
      <c r="AH85" s="628"/>
      <c r="AI85" s="629"/>
      <c r="AJ85" s="626"/>
      <c r="AK85" s="626"/>
      <c r="AL85" s="626"/>
      <c r="AM85" s="628"/>
      <c r="AN85" s="628"/>
      <c r="AO85" s="628"/>
      <c r="AP85" s="628"/>
      <c r="AQ85" s="628"/>
      <c r="AR85" s="629"/>
      <c r="AS85" s="626"/>
      <c r="AT85" s="626"/>
      <c r="AU85" s="626"/>
      <c r="AV85" s="628"/>
      <c r="AW85" s="628"/>
      <c r="AX85" s="628"/>
      <c r="AY85" s="628"/>
      <c r="AZ85" s="628"/>
      <c r="BA85" s="629"/>
      <c r="BB85" s="626"/>
      <c r="BC85" s="626"/>
      <c r="BD85" s="626"/>
      <c r="BE85" s="628"/>
      <c r="BF85" s="628"/>
      <c r="BG85" s="628"/>
      <c r="BH85" s="628"/>
      <c r="BI85" s="628"/>
      <c r="BJ85" s="629"/>
      <c r="BK85" s="626"/>
      <c r="BL85" s="626"/>
      <c r="BM85" s="626"/>
      <c r="BN85" s="628"/>
      <c r="BO85" s="628"/>
      <c r="BP85" s="628"/>
      <c r="BQ85" s="628"/>
      <c r="BR85" s="628"/>
      <c r="BS85" s="629"/>
      <c r="BT85" s="626"/>
      <c r="BU85" s="626"/>
      <c r="BV85" s="626"/>
      <c r="BW85" s="628"/>
      <c r="BX85" s="628"/>
      <c r="BY85" s="628"/>
      <c r="BZ85" s="628"/>
      <c r="CA85" s="628"/>
      <c r="CB85" s="629"/>
      <c r="CC85" s="626"/>
      <c r="CD85" s="626"/>
      <c r="CE85" s="626"/>
      <c r="CF85" s="628"/>
      <c r="CG85" s="628"/>
      <c r="CH85" s="628"/>
      <c r="CI85" s="628"/>
      <c r="CJ85" s="628"/>
      <c r="CK85" s="629"/>
      <c r="CL85" s="626"/>
      <c r="CM85" s="626"/>
      <c r="CN85" s="626"/>
      <c r="CO85" s="628"/>
      <c r="CP85" s="628"/>
      <c r="CQ85" s="628"/>
      <c r="CR85" s="628"/>
      <c r="CS85" s="628"/>
      <c r="CT85" s="629"/>
      <c r="CU85" s="626"/>
      <c r="CV85" s="626"/>
      <c r="CW85" s="626"/>
      <c r="CX85" s="628"/>
      <c r="CY85" s="628"/>
      <c r="CZ85" s="628"/>
      <c r="DA85" s="628"/>
      <c r="DB85" s="628"/>
      <c r="DC85" s="629"/>
      <c r="DD85" s="626"/>
      <c r="DE85" s="626"/>
      <c r="DF85" s="626"/>
      <c r="DG85" s="628"/>
      <c r="DH85" s="628"/>
      <c r="DI85" s="628"/>
      <c r="DJ85" s="628"/>
      <c r="DK85" s="628"/>
    </row>
    <row r="86" spans="1:115" s="580" customFormat="1">
      <c r="A86" s="628"/>
      <c r="B86" s="628"/>
      <c r="C86" s="628"/>
      <c r="D86" s="628"/>
      <c r="E86" s="628"/>
      <c r="F86" s="628"/>
      <c r="G86" s="629"/>
      <c r="H86" s="626"/>
      <c r="I86" s="626"/>
      <c r="J86" s="626"/>
      <c r="K86" s="626"/>
      <c r="L86" s="628"/>
      <c r="M86" s="628"/>
      <c r="N86" s="628"/>
      <c r="O86" s="628"/>
      <c r="P86" s="628"/>
      <c r="Q86" s="629"/>
      <c r="R86" s="626"/>
      <c r="S86" s="626"/>
      <c r="T86" s="626"/>
      <c r="U86" s="628"/>
      <c r="V86" s="628"/>
      <c r="W86" s="628"/>
      <c r="X86" s="628"/>
      <c r="Y86" s="628"/>
      <c r="Z86" s="629"/>
      <c r="AA86" s="626"/>
      <c r="AB86" s="626"/>
      <c r="AC86" s="626"/>
      <c r="AD86" s="628"/>
      <c r="AE86" s="628"/>
      <c r="AF86" s="628"/>
      <c r="AG86" s="628"/>
      <c r="AH86" s="628"/>
      <c r="AI86" s="629"/>
      <c r="AJ86" s="626"/>
      <c r="AK86" s="626"/>
      <c r="AL86" s="626"/>
      <c r="AM86" s="628"/>
      <c r="AN86" s="628"/>
      <c r="AO86" s="628"/>
      <c r="AP86" s="628"/>
      <c r="AQ86" s="628"/>
      <c r="AR86" s="629"/>
      <c r="AS86" s="626"/>
      <c r="AT86" s="626"/>
      <c r="AU86" s="626"/>
      <c r="AV86" s="628"/>
      <c r="AW86" s="628"/>
      <c r="AX86" s="628"/>
      <c r="AY86" s="628"/>
      <c r="AZ86" s="628"/>
      <c r="BA86" s="629"/>
      <c r="BB86" s="626"/>
      <c r="BC86" s="626"/>
      <c r="BD86" s="626"/>
      <c r="BE86" s="628"/>
      <c r="BF86" s="628"/>
      <c r="BG86" s="628"/>
      <c r="BH86" s="628"/>
      <c r="BI86" s="628"/>
      <c r="BJ86" s="629"/>
      <c r="BK86" s="626"/>
      <c r="BL86" s="626"/>
      <c r="BM86" s="626"/>
      <c r="BN86" s="628"/>
      <c r="BO86" s="628"/>
      <c r="BP86" s="628"/>
      <c r="BQ86" s="628"/>
      <c r="BR86" s="628"/>
      <c r="BS86" s="629"/>
      <c r="BT86" s="626"/>
      <c r="BU86" s="626"/>
      <c r="BV86" s="626"/>
      <c r="BW86" s="628"/>
      <c r="BX86" s="628"/>
      <c r="BY86" s="628"/>
      <c r="BZ86" s="628"/>
      <c r="CA86" s="628"/>
      <c r="CB86" s="629"/>
      <c r="CC86" s="626"/>
      <c r="CD86" s="626"/>
      <c r="CE86" s="626"/>
      <c r="CF86" s="628"/>
      <c r="CG86" s="628"/>
      <c r="CH86" s="628"/>
      <c r="CI86" s="628"/>
      <c r="CJ86" s="628"/>
      <c r="CK86" s="629"/>
      <c r="CL86" s="626"/>
      <c r="CM86" s="626"/>
      <c r="CN86" s="626"/>
      <c r="CO86" s="628"/>
      <c r="CP86" s="628"/>
      <c r="CQ86" s="628"/>
      <c r="CR86" s="628"/>
      <c r="CS86" s="628"/>
      <c r="CT86" s="629"/>
      <c r="CU86" s="626"/>
      <c r="CV86" s="626"/>
      <c r="CW86" s="626"/>
      <c r="CX86" s="628"/>
      <c r="CY86" s="628"/>
      <c r="CZ86" s="628"/>
      <c r="DA86" s="628"/>
      <c r="DB86" s="628"/>
      <c r="DC86" s="629"/>
      <c r="DD86" s="626"/>
      <c r="DE86" s="626"/>
      <c r="DF86" s="626"/>
      <c r="DG86" s="628"/>
      <c r="DH86" s="628"/>
      <c r="DI86" s="628"/>
      <c r="DJ86" s="628"/>
      <c r="DK86" s="628"/>
    </row>
    <row r="87" spans="1:115" s="580" customFormat="1">
      <c r="A87" s="628"/>
      <c r="B87" s="628"/>
      <c r="C87" s="628"/>
      <c r="D87" s="628"/>
      <c r="E87" s="628"/>
      <c r="F87" s="628"/>
      <c r="G87" s="629"/>
      <c r="H87" s="626"/>
      <c r="I87" s="626"/>
      <c r="J87" s="626"/>
      <c r="K87" s="626"/>
      <c r="L87" s="628"/>
      <c r="M87" s="628"/>
      <c r="N87" s="628"/>
      <c r="O87" s="628"/>
      <c r="P87" s="628"/>
      <c r="Q87" s="629"/>
      <c r="R87" s="626"/>
      <c r="S87" s="626"/>
      <c r="T87" s="626"/>
      <c r="U87" s="628"/>
      <c r="V87" s="628"/>
      <c r="W87" s="628"/>
      <c r="X87" s="628"/>
      <c r="Y87" s="628"/>
      <c r="Z87" s="629"/>
      <c r="AA87" s="626"/>
      <c r="AB87" s="626"/>
      <c r="AC87" s="626"/>
      <c r="AD87" s="628"/>
      <c r="AE87" s="628"/>
      <c r="AF87" s="628"/>
      <c r="AG87" s="628"/>
      <c r="AH87" s="628"/>
      <c r="AI87" s="629"/>
      <c r="AJ87" s="626"/>
      <c r="AK87" s="626"/>
      <c r="AL87" s="626"/>
      <c r="AM87" s="628"/>
      <c r="AN87" s="628"/>
      <c r="AO87" s="628"/>
      <c r="AP87" s="628"/>
      <c r="AQ87" s="628"/>
      <c r="AR87" s="629"/>
      <c r="AS87" s="626"/>
      <c r="AT87" s="626"/>
      <c r="AU87" s="626"/>
      <c r="AV87" s="628"/>
      <c r="AW87" s="628"/>
      <c r="AX87" s="628"/>
      <c r="AY87" s="628"/>
      <c r="AZ87" s="628"/>
      <c r="BA87" s="629"/>
      <c r="BB87" s="626"/>
      <c r="BC87" s="626"/>
      <c r="BD87" s="626"/>
      <c r="BE87" s="628"/>
      <c r="BF87" s="628"/>
      <c r="BG87" s="628"/>
      <c r="BH87" s="628"/>
      <c r="BI87" s="628"/>
      <c r="BJ87" s="629"/>
      <c r="BK87" s="626"/>
      <c r="BL87" s="626"/>
      <c r="BM87" s="626"/>
      <c r="BN87" s="628"/>
      <c r="BO87" s="628"/>
      <c r="BP87" s="628"/>
      <c r="BQ87" s="628"/>
      <c r="BR87" s="628"/>
      <c r="BS87" s="629"/>
      <c r="BT87" s="626"/>
      <c r="BU87" s="626"/>
      <c r="BV87" s="626"/>
      <c r="BW87" s="628"/>
      <c r="BX87" s="628"/>
      <c r="BY87" s="628"/>
      <c r="BZ87" s="628"/>
      <c r="CA87" s="628"/>
      <c r="CB87" s="629"/>
      <c r="CC87" s="626"/>
      <c r="CD87" s="626"/>
      <c r="CE87" s="626"/>
      <c r="CF87" s="628"/>
      <c r="CG87" s="628"/>
      <c r="CH87" s="628"/>
      <c r="CI87" s="628"/>
      <c r="CJ87" s="628"/>
      <c r="CK87" s="629"/>
      <c r="CL87" s="626"/>
      <c r="CM87" s="626"/>
      <c r="CN87" s="626"/>
      <c r="CO87" s="628"/>
      <c r="CP87" s="628"/>
      <c r="CQ87" s="628"/>
      <c r="CR87" s="628"/>
      <c r="CS87" s="628"/>
      <c r="CT87" s="629"/>
      <c r="CU87" s="626"/>
      <c r="CV87" s="626"/>
      <c r="CW87" s="626"/>
      <c r="CX87" s="628"/>
      <c r="CY87" s="628"/>
      <c r="CZ87" s="628"/>
      <c r="DA87" s="628"/>
      <c r="DB87" s="628"/>
      <c r="DC87" s="629"/>
      <c r="DD87" s="626"/>
      <c r="DE87" s="626"/>
      <c r="DF87" s="626"/>
      <c r="DG87" s="628"/>
      <c r="DH87" s="628"/>
      <c r="DI87" s="628"/>
      <c r="DJ87" s="628"/>
      <c r="DK87" s="628"/>
    </row>
    <row r="88" spans="1:115" s="580" customFormat="1">
      <c r="A88" s="628"/>
      <c r="B88" s="628"/>
      <c r="C88" s="628"/>
      <c r="D88" s="628"/>
      <c r="E88" s="628"/>
      <c r="F88" s="628"/>
      <c r="G88" s="629"/>
      <c r="H88" s="626"/>
      <c r="I88" s="626"/>
      <c r="J88" s="626"/>
      <c r="K88" s="626"/>
      <c r="L88" s="628"/>
      <c r="M88" s="628"/>
      <c r="N88" s="628"/>
      <c r="O88" s="628"/>
      <c r="P88" s="628"/>
      <c r="Q88" s="629"/>
      <c r="R88" s="626"/>
      <c r="S88" s="626"/>
      <c r="T88" s="626"/>
      <c r="U88" s="628"/>
      <c r="V88" s="628"/>
      <c r="W88" s="628"/>
      <c r="X88" s="628"/>
      <c r="Y88" s="628"/>
      <c r="Z88" s="629"/>
      <c r="AA88" s="626"/>
      <c r="AB88" s="626"/>
      <c r="AC88" s="626"/>
      <c r="AD88" s="628"/>
      <c r="AE88" s="628"/>
      <c r="AF88" s="628"/>
      <c r="AG88" s="628"/>
      <c r="AH88" s="628"/>
      <c r="AI88" s="629"/>
      <c r="AJ88" s="626"/>
      <c r="AK88" s="626"/>
      <c r="AL88" s="626"/>
      <c r="AM88" s="628"/>
      <c r="AN88" s="628"/>
      <c r="AO88" s="628"/>
      <c r="AP88" s="628"/>
      <c r="AQ88" s="628"/>
      <c r="AR88" s="629"/>
      <c r="AS88" s="626"/>
      <c r="AT88" s="626"/>
      <c r="AU88" s="626"/>
      <c r="AV88" s="628"/>
      <c r="AW88" s="628"/>
      <c r="AX88" s="628"/>
      <c r="AY88" s="628"/>
      <c r="AZ88" s="628"/>
      <c r="BA88" s="629"/>
      <c r="BB88" s="626"/>
      <c r="BC88" s="626"/>
      <c r="BD88" s="626"/>
      <c r="BE88" s="628"/>
      <c r="BF88" s="628"/>
      <c r="BG88" s="628"/>
      <c r="BH88" s="628"/>
      <c r="BI88" s="628"/>
      <c r="BJ88" s="629"/>
      <c r="BK88" s="626"/>
      <c r="BL88" s="626"/>
      <c r="BM88" s="626"/>
      <c r="BN88" s="628"/>
      <c r="BO88" s="628"/>
      <c r="BP88" s="628"/>
      <c r="BQ88" s="628"/>
      <c r="BR88" s="628"/>
      <c r="BS88" s="629"/>
      <c r="BT88" s="626"/>
      <c r="BU88" s="626"/>
      <c r="BV88" s="626"/>
      <c r="BW88" s="628"/>
      <c r="BX88" s="628"/>
      <c r="BY88" s="628"/>
      <c r="BZ88" s="628"/>
      <c r="CA88" s="628"/>
      <c r="CB88" s="629"/>
      <c r="CC88" s="626"/>
      <c r="CD88" s="626"/>
      <c r="CE88" s="626"/>
      <c r="CF88" s="628"/>
      <c r="CG88" s="628"/>
      <c r="CH88" s="628"/>
      <c r="CI88" s="628"/>
      <c r="CJ88" s="628"/>
      <c r="CK88" s="629"/>
      <c r="CL88" s="626"/>
      <c r="CM88" s="626"/>
      <c r="CN88" s="626"/>
      <c r="CO88" s="628"/>
      <c r="CP88" s="628"/>
      <c r="CQ88" s="628"/>
      <c r="CR88" s="628"/>
      <c r="CS88" s="628"/>
      <c r="CT88" s="629"/>
      <c r="CU88" s="626"/>
      <c r="CV88" s="626"/>
      <c r="CW88" s="626"/>
      <c r="CX88" s="628"/>
      <c r="CY88" s="628"/>
      <c r="CZ88" s="628"/>
      <c r="DA88" s="628"/>
      <c r="DB88" s="628"/>
      <c r="DC88" s="629"/>
      <c r="DD88" s="626"/>
      <c r="DE88" s="626"/>
      <c r="DF88" s="626"/>
      <c r="DG88" s="628"/>
      <c r="DH88" s="628"/>
      <c r="DI88" s="628"/>
      <c r="DJ88" s="628"/>
      <c r="DK88" s="628"/>
    </row>
    <row r="89" spans="1:115" s="580" customFormat="1">
      <c r="A89" s="628"/>
      <c r="B89" s="628"/>
      <c r="C89" s="628"/>
      <c r="D89" s="628"/>
      <c r="E89" s="628"/>
      <c r="F89" s="628"/>
      <c r="G89" s="629"/>
      <c r="H89" s="626"/>
      <c r="I89" s="626"/>
      <c r="J89" s="626"/>
      <c r="K89" s="626"/>
      <c r="L89" s="628"/>
      <c r="M89" s="628"/>
      <c r="N89" s="628"/>
      <c r="O89" s="628"/>
      <c r="P89" s="628"/>
      <c r="Q89" s="629"/>
      <c r="R89" s="626"/>
      <c r="S89" s="626"/>
      <c r="T89" s="626"/>
      <c r="U89" s="628"/>
      <c r="V89" s="628"/>
      <c r="W89" s="628"/>
      <c r="X89" s="628"/>
      <c r="Y89" s="628"/>
      <c r="Z89" s="629"/>
      <c r="AA89" s="626"/>
      <c r="AB89" s="626"/>
      <c r="AC89" s="626"/>
      <c r="AD89" s="628"/>
      <c r="AE89" s="628"/>
      <c r="AF89" s="628"/>
      <c r="AG89" s="628"/>
      <c r="AH89" s="628"/>
      <c r="AI89" s="629"/>
      <c r="AJ89" s="626"/>
      <c r="AK89" s="626"/>
      <c r="AL89" s="626"/>
      <c r="AM89" s="628"/>
      <c r="AN89" s="628"/>
      <c r="AO89" s="628"/>
      <c r="AP89" s="628"/>
      <c r="AQ89" s="628"/>
      <c r="AR89" s="629"/>
      <c r="AS89" s="626"/>
      <c r="AT89" s="626"/>
      <c r="AU89" s="626"/>
      <c r="AV89" s="628"/>
      <c r="AW89" s="628"/>
      <c r="AX89" s="628"/>
      <c r="AY89" s="628"/>
      <c r="AZ89" s="628"/>
      <c r="BA89" s="629"/>
      <c r="BB89" s="626"/>
      <c r="BC89" s="626"/>
      <c r="BD89" s="626"/>
      <c r="BE89" s="628"/>
      <c r="BF89" s="628"/>
      <c r="BG89" s="628"/>
      <c r="BH89" s="628"/>
      <c r="BI89" s="628"/>
      <c r="BJ89" s="629"/>
      <c r="BK89" s="626"/>
      <c r="BL89" s="626"/>
      <c r="BM89" s="626"/>
      <c r="BN89" s="628"/>
      <c r="BO89" s="628"/>
      <c r="BP89" s="628"/>
      <c r="BQ89" s="628"/>
      <c r="BR89" s="628"/>
      <c r="BS89" s="629"/>
      <c r="BT89" s="626"/>
      <c r="BU89" s="626"/>
      <c r="BV89" s="626"/>
      <c r="BW89" s="628"/>
      <c r="BX89" s="628"/>
      <c r="BY89" s="628"/>
      <c r="BZ89" s="628"/>
      <c r="CA89" s="628"/>
      <c r="CB89" s="629"/>
      <c r="CC89" s="626"/>
      <c r="CD89" s="626"/>
      <c r="CE89" s="626"/>
      <c r="CF89" s="628"/>
      <c r="CG89" s="628"/>
      <c r="CH89" s="628"/>
      <c r="CI89" s="628"/>
      <c r="CJ89" s="628"/>
      <c r="CK89" s="629"/>
      <c r="CL89" s="626"/>
      <c r="CM89" s="626"/>
      <c r="CN89" s="626"/>
      <c r="CO89" s="628"/>
      <c r="CP89" s="628"/>
      <c r="CQ89" s="628"/>
      <c r="CR89" s="628"/>
      <c r="CS89" s="628"/>
      <c r="CT89" s="629"/>
      <c r="CU89" s="626"/>
      <c r="CV89" s="626"/>
      <c r="CW89" s="626"/>
      <c r="CX89" s="628"/>
      <c r="CY89" s="628"/>
      <c r="CZ89" s="628"/>
      <c r="DA89" s="628"/>
      <c r="DB89" s="628"/>
      <c r="DC89" s="629"/>
      <c r="DD89" s="626"/>
      <c r="DE89" s="626"/>
      <c r="DF89" s="626"/>
      <c r="DG89" s="628"/>
      <c r="DH89" s="628"/>
      <c r="DI89" s="628"/>
      <c r="DJ89" s="628"/>
      <c r="DK89" s="628"/>
    </row>
    <row r="90" spans="1:115" s="580" customFormat="1">
      <c r="A90" s="628"/>
      <c r="B90" s="628"/>
      <c r="C90" s="628"/>
      <c r="D90" s="628"/>
      <c r="E90" s="628"/>
      <c r="F90" s="628"/>
      <c r="G90" s="629"/>
      <c r="H90" s="626"/>
      <c r="I90" s="626"/>
      <c r="J90" s="626"/>
      <c r="K90" s="626"/>
      <c r="L90" s="628"/>
      <c r="M90" s="628"/>
      <c r="N90" s="628"/>
      <c r="O90" s="628"/>
      <c r="P90" s="628"/>
      <c r="Q90" s="629"/>
      <c r="R90" s="626"/>
      <c r="S90" s="626"/>
      <c r="T90" s="626"/>
      <c r="U90" s="628"/>
      <c r="V90" s="628"/>
      <c r="W90" s="628"/>
      <c r="X90" s="628"/>
      <c r="Y90" s="628"/>
      <c r="Z90" s="629"/>
      <c r="AA90" s="626"/>
      <c r="AB90" s="626"/>
      <c r="AC90" s="626"/>
      <c r="AD90" s="628"/>
      <c r="AE90" s="628"/>
      <c r="AF90" s="628"/>
      <c r="AG90" s="628"/>
      <c r="AH90" s="628"/>
      <c r="AI90" s="629"/>
      <c r="AJ90" s="626"/>
      <c r="AK90" s="626"/>
      <c r="AL90" s="626"/>
      <c r="AM90" s="628"/>
      <c r="AN90" s="628"/>
      <c r="AO90" s="628"/>
      <c r="AP90" s="628"/>
      <c r="AQ90" s="628"/>
      <c r="AR90" s="629"/>
      <c r="AS90" s="626"/>
      <c r="AT90" s="626"/>
      <c r="AU90" s="626"/>
      <c r="AV90" s="628"/>
      <c r="AW90" s="628"/>
      <c r="AX90" s="628"/>
      <c r="AY90" s="628"/>
      <c r="AZ90" s="628"/>
      <c r="BA90" s="629"/>
      <c r="BB90" s="626"/>
      <c r="BC90" s="626"/>
      <c r="BD90" s="626"/>
      <c r="BE90" s="628"/>
      <c r="BF90" s="628"/>
      <c r="BG90" s="628"/>
      <c r="BH90" s="628"/>
      <c r="BI90" s="628"/>
      <c r="BJ90" s="629"/>
      <c r="BK90" s="626"/>
      <c r="BL90" s="626"/>
      <c r="BM90" s="626"/>
      <c r="BN90" s="628"/>
      <c r="BO90" s="628"/>
      <c r="BP90" s="628"/>
      <c r="BQ90" s="628"/>
      <c r="BR90" s="628"/>
      <c r="BS90" s="629"/>
      <c r="BT90" s="626"/>
      <c r="BU90" s="626"/>
      <c r="BV90" s="626"/>
      <c r="BW90" s="628"/>
      <c r="BX90" s="628"/>
      <c r="BY90" s="628"/>
      <c r="BZ90" s="628"/>
      <c r="CA90" s="628"/>
      <c r="CB90" s="629"/>
      <c r="CC90" s="626"/>
      <c r="CD90" s="626"/>
      <c r="CE90" s="626"/>
      <c r="CF90" s="628"/>
      <c r="CG90" s="628"/>
      <c r="CH90" s="628"/>
      <c r="CI90" s="628"/>
      <c r="CJ90" s="628"/>
      <c r="CK90" s="629"/>
      <c r="CL90" s="626"/>
      <c r="CM90" s="626"/>
      <c r="CN90" s="626"/>
      <c r="CO90" s="628"/>
      <c r="CP90" s="628"/>
      <c r="CQ90" s="628"/>
      <c r="CR90" s="628"/>
      <c r="CS90" s="628"/>
      <c r="CT90" s="629"/>
      <c r="CU90" s="626"/>
      <c r="CV90" s="626"/>
      <c r="CW90" s="626"/>
      <c r="CX90" s="628"/>
      <c r="CY90" s="628"/>
      <c r="CZ90" s="628"/>
      <c r="DA90" s="628"/>
      <c r="DB90" s="628"/>
      <c r="DC90" s="629"/>
      <c r="DD90" s="626"/>
      <c r="DE90" s="626"/>
      <c r="DF90" s="626"/>
      <c r="DG90" s="628"/>
      <c r="DH90" s="628"/>
      <c r="DI90" s="628"/>
      <c r="DJ90" s="628"/>
      <c r="DK90" s="628"/>
    </row>
    <row r="91" spans="1:115" s="580" customFormat="1">
      <c r="A91" s="628"/>
      <c r="B91" s="628"/>
      <c r="C91" s="628"/>
      <c r="D91" s="628"/>
      <c r="E91" s="628"/>
      <c r="F91" s="628"/>
      <c r="G91" s="629"/>
      <c r="H91" s="626"/>
      <c r="I91" s="626"/>
      <c r="J91" s="626"/>
      <c r="K91" s="626"/>
      <c r="L91" s="628"/>
      <c r="M91" s="628"/>
      <c r="N91" s="628"/>
      <c r="O91" s="628"/>
      <c r="P91" s="628"/>
      <c r="Q91" s="629"/>
      <c r="R91" s="626"/>
      <c r="S91" s="626"/>
      <c r="T91" s="626"/>
      <c r="U91" s="628"/>
      <c r="V91" s="628"/>
      <c r="W91" s="628"/>
      <c r="X91" s="628"/>
      <c r="Y91" s="628"/>
      <c r="Z91" s="629"/>
      <c r="AA91" s="626"/>
      <c r="AB91" s="626"/>
      <c r="AC91" s="626"/>
      <c r="AD91" s="628"/>
      <c r="AE91" s="628"/>
      <c r="AF91" s="628"/>
      <c r="AG91" s="628"/>
      <c r="AH91" s="628"/>
      <c r="AI91" s="629"/>
      <c r="AJ91" s="626"/>
      <c r="AK91" s="626"/>
      <c r="AL91" s="626"/>
      <c r="AM91" s="628"/>
      <c r="AN91" s="628"/>
      <c r="AO91" s="628"/>
      <c r="AP91" s="628"/>
      <c r="AQ91" s="628"/>
      <c r="AR91" s="629"/>
      <c r="AS91" s="626"/>
      <c r="AT91" s="626"/>
      <c r="AU91" s="626"/>
      <c r="AV91" s="628"/>
      <c r="AW91" s="628"/>
      <c r="AX91" s="628"/>
      <c r="AY91" s="628"/>
      <c r="AZ91" s="628"/>
      <c r="BA91" s="629"/>
      <c r="BB91" s="626"/>
      <c r="BC91" s="626"/>
      <c r="BD91" s="626"/>
      <c r="BE91" s="628"/>
      <c r="BF91" s="628"/>
      <c r="BG91" s="628"/>
      <c r="BH91" s="628"/>
      <c r="BI91" s="628"/>
      <c r="BJ91" s="629"/>
      <c r="BK91" s="626"/>
      <c r="BL91" s="626"/>
      <c r="BM91" s="626"/>
      <c r="BN91" s="628"/>
      <c r="BO91" s="628"/>
      <c r="BP91" s="628"/>
      <c r="BQ91" s="628"/>
      <c r="BR91" s="628"/>
      <c r="BS91" s="629"/>
      <c r="BT91" s="626"/>
      <c r="BU91" s="626"/>
      <c r="BV91" s="626"/>
      <c r="BW91" s="628"/>
      <c r="BX91" s="628"/>
      <c r="BY91" s="628"/>
      <c r="BZ91" s="628"/>
      <c r="CA91" s="628"/>
      <c r="CB91" s="629"/>
      <c r="CC91" s="626"/>
      <c r="CD91" s="626"/>
      <c r="CE91" s="626"/>
      <c r="CF91" s="628"/>
      <c r="CG91" s="628"/>
      <c r="CH91" s="628"/>
      <c r="CI91" s="628"/>
      <c r="CJ91" s="628"/>
      <c r="CK91" s="629"/>
      <c r="CL91" s="626"/>
      <c r="CM91" s="626"/>
      <c r="CN91" s="626"/>
      <c r="CO91" s="628"/>
      <c r="CP91" s="628"/>
      <c r="CQ91" s="628"/>
      <c r="CR91" s="628"/>
      <c r="CS91" s="628"/>
      <c r="CT91" s="629"/>
      <c r="CU91" s="626"/>
      <c r="CV91" s="626"/>
      <c r="CW91" s="626"/>
      <c r="CX91" s="628"/>
      <c r="CY91" s="628"/>
      <c r="CZ91" s="628"/>
      <c r="DA91" s="628"/>
      <c r="DB91" s="628"/>
      <c r="DC91" s="629"/>
      <c r="DD91" s="626"/>
      <c r="DE91" s="626"/>
      <c r="DF91" s="626"/>
      <c r="DG91" s="628"/>
      <c r="DH91" s="628"/>
      <c r="DI91" s="628"/>
      <c r="DJ91" s="628"/>
      <c r="DK91" s="628"/>
    </row>
    <row r="92" spans="1:115" s="580" customFormat="1">
      <c r="A92" s="628"/>
      <c r="B92" s="628"/>
      <c r="C92" s="628"/>
      <c r="D92" s="628"/>
      <c r="E92" s="628"/>
      <c r="F92" s="628"/>
      <c r="G92" s="629"/>
      <c r="H92" s="626"/>
      <c r="I92" s="626"/>
      <c r="J92" s="626"/>
      <c r="K92" s="626"/>
      <c r="L92" s="628"/>
      <c r="M92" s="628"/>
      <c r="N92" s="628"/>
      <c r="O92" s="628"/>
      <c r="P92" s="628"/>
      <c r="Q92" s="629"/>
      <c r="R92" s="626"/>
      <c r="S92" s="626"/>
      <c r="T92" s="626"/>
      <c r="U92" s="628"/>
      <c r="V92" s="628"/>
      <c r="W92" s="628"/>
      <c r="X92" s="628"/>
      <c r="Y92" s="628"/>
      <c r="Z92" s="629"/>
      <c r="AA92" s="626"/>
      <c r="AB92" s="626"/>
      <c r="AC92" s="626"/>
      <c r="AD92" s="628"/>
      <c r="AE92" s="628"/>
      <c r="AF92" s="628"/>
      <c r="AG92" s="628"/>
      <c r="AH92" s="628"/>
      <c r="AI92" s="629"/>
      <c r="AJ92" s="626"/>
      <c r="AK92" s="626"/>
      <c r="AL92" s="626"/>
      <c r="AM92" s="628"/>
      <c r="AN92" s="628"/>
      <c r="AO92" s="628"/>
      <c r="AP92" s="628"/>
      <c r="AQ92" s="628"/>
      <c r="AR92" s="629"/>
      <c r="AS92" s="626"/>
      <c r="AT92" s="626"/>
      <c r="AU92" s="626"/>
      <c r="AV92" s="628"/>
      <c r="AW92" s="628"/>
      <c r="AX92" s="628"/>
      <c r="AY92" s="628"/>
      <c r="AZ92" s="628"/>
      <c r="BA92" s="629"/>
      <c r="BB92" s="626"/>
      <c r="BC92" s="626"/>
      <c r="BD92" s="626"/>
      <c r="BE92" s="628"/>
      <c r="BF92" s="628"/>
      <c r="BG92" s="628"/>
      <c r="BH92" s="628"/>
      <c r="BI92" s="628"/>
      <c r="BJ92" s="629"/>
      <c r="BK92" s="626"/>
      <c r="BL92" s="626"/>
      <c r="BM92" s="626"/>
      <c r="BN92" s="628"/>
      <c r="BO92" s="628"/>
      <c r="BP92" s="628"/>
      <c r="BQ92" s="628"/>
      <c r="BR92" s="628"/>
      <c r="BS92" s="629"/>
      <c r="BT92" s="626"/>
      <c r="BU92" s="626"/>
      <c r="BV92" s="626"/>
      <c r="BW92" s="628"/>
      <c r="BX92" s="628"/>
      <c r="BY92" s="628"/>
      <c r="BZ92" s="628"/>
      <c r="CA92" s="628"/>
      <c r="CB92" s="629"/>
      <c r="CC92" s="626"/>
      <c r="CD92" s="626"/>
      <c r="CE92" s="626"/>
      <c r="CF92" s="628"/>
      <c r="CG92" s="628"/>
      <c r="CH92" s="628"/>
      <c r="CI92" s="628"/>
      <c r="CJ92" s="628"/>
      <c r="CK92" s="629"/>
      <c r="CL92" s="626"/>
      <c r="CM92" s="626"/>
      <c r="CN92" s="626"/>
      <c r="CO92" s="628"/>
      <c r="CP92" s="628"/>
      <c r="CQ92" s="628"/>
      <c r="CR92" s="628"/>
      <c r="CS92" s="628"/>
      <c r="CT92" s="629"/>
      <c r="CU92" s="626"/>
      <c r="CV92" s="626"/>
      <c r="CW92" s="626"/>
      <c r="CX92" s="628"/>
      <c r="CY92" s="628"/>
      <c r="CZ92" s="628"/>
      <c r="DA92" s="628"/>
      <c r="DB92" s="628"/>
      <c r="DC92" s="629"/>
      <c r="DD92" s="626"/>
      <c r="DE92" s="626"/>
      <c r="DF92" s="626"/>
      <c r="DG92" s="628"/>
      <c r="DH92" s="628"/>
      <c r="DI92" s="628"/>
      <c r="DJ92" s="628"/>
      <c r="DK92" s="628"/>
    </row>
    <row r="93" spans="1:115" s="580" customFormat="1">
      <c r="A93" s="628"/>
      <c r="B93" s="628"/>
      <c r="C93" s="628"/>
      <c r="D93" s="628"/>
      <c r="E93" s="628"/>
      <c r="F93" s="628"/>
      <c r="G93" s="629"/>
      <c r="H93" s="626"/>
      <c r="I93" s="626"/>
      <c r="J93" s="626"/>
      <c r="K93" s="626"/>
      <c r="L93" s="628"/>
      <c r="M93" s="628"/>
      <c r="N93" s="628"/>
      <c r="O93" s="628"/>
      <c r="P93" s="628"/>
      <c r="Q93" s="629"/>
      <c r="R93" s="626"/>
      <c r="S93" s="626"/>
      <c r="T93" s="626"/>
      <c r="U93" s="628"/>
      <c r="V93" s="628"/>
      <c r="W93" s="628"/>
      <c r="X93" s="628"/>
      <c r="Y93" s="628"/>
      <c r="Z93" s="629"/>
      <c r="AA93" s="626"/>
      <c r="AB93" s="626"/>
      <c r="AC93" s="626"/>
      <c r="AD93" s="628"/>
      <c r="AE93" s="628"/>
      <c r="AF93" s="628"/>
      <c r="AG93" s="628"/>
      <c r="AH93" s="628"/>
      <c r="AI93" s="629"/>
      <c r="AJ93" s="626"/>
      <c r="AK93" s="626"/>
      <c r="AL93" s="626"/>
      <c r="AM93" s="628"/>
      <c r="AN93" s="628"/>
      <c r="AO93" s="628"/>
      <c r="AP93" s="628"/>
      <c r="AQ93" s="628"/>
      <c r="AR93" s="629"/>
      <c r="AS93" s="626"/>
      <c r="AT93" s="626"/>
      <c r="AU93" s="626"/>
      <c r="AV93" s="628"/>
      <c r="AW93" s="628"/>
      <c r="AX93" s="628"/>
      <c r="AY93" s="628"/>
      <c r="AZ93" s="628"/>
      <c r="BA93" s="629"/>
      <c r="BB93" s="626"/>
      <c r="BC93" s="626"/>
      <c r="BD93" s="626"/>
      <c r="BE93" s="628"/>
      <c r="BF93" s="628"/>
      <c r="BG93" s="628"/>
      <c r="BH93" s="628"/>
      <c r="BI93" s="628"/>
      <c r="BJ93" s="629"/>
      <c r="BK93" s="626"/>
      <c r="BL93" s="626"/>
      <c r="BM93" s="626"/>
      <c r="BN93" s="628"/>
      <c r="BO93" s="628"/>
      <c r="BP93" s="628"/>
      <c r="BQ93" s="628"/>
      <c r="BR93" s="628"/>
      <c r="BS93" s="629"/>
      <c r="BT93" s="626"/>
      <c r="BU93" s="626"/>
      <c r="BV93" s="626"/>
      <c r="BW93" s="628"/>
      <c r="BX93" s="628"/>
      <c r="BY93" s="628"/>
      <c r="BZ93" s="628"/>
      <c r="CA93" s="628"/>
      <c r="CB93" s="629"/>
      <c r="CC93" s="626"/>
      <c r="CD93" s="626"/>
      <c r="CE93" s="626"/>
      <c r="CF93" s="628"/>
      <c r="CG93" s="628"/>
      <c r="CH93" s="628"/>
      <c r="CI93" s="628"/>
      <c r="CJ93" s="628"/>
      <c r="CK93" s="629"/>
      <c r="CL93" s="626"/>
      <c r="CM93" s="626"/>
      <c r="CN93" s="626"/>
      <c r="CO93" s="628"/>
      <c r="CP93" s="628"/>
      <c r="CQ93" s="628"/>
      <c r="CR93" s="628"/>
      <c r="CS93" s="628"/>
      <c r="CT93" s="629"/>
      <c r="CU93" s="626"/>
      <c r="CV93" s="626"/>
      <c r="CW93" s="626"/>
      <c r="CX93" s="628"/>
      <c r="CY93" s="628"/>
      <c r="CZ93" s="628"/>
      <c r="DA93" s="628"/>
      <c r="DB93" s="628"/>
      <c r="DC93" s="629"/>
      <c r="DD93" s="626"/>
      <c r="DE93" s="626"/>
      <c r="DF93" s="626"/>
      <c r="DG93" s="628"/>
      <c r="DH93" s="628"/>
      <c r="DI93" s="628"/>
      <c r="DJ93" s="628"/>
      <c r="DK93" s="628"/>
    </row>
    <row r="94" spans="1:115" s="580" customFormat="1">
      <c r="A94" s="628"/>
      <c r="B94" s="628"/>
      <c r="C94" s="628"/>
      <c r="D94" s="628"/>
      <c r="E94" s="628"/>
      <c r="F94" s="628"/>
      <c r="G94" s="629"/>
      <c r="H94" s="626"/>
      <c r="I94" s="626"/>
      <c r="J94" s="626"/>
      <c r="K94" s="626"/>
      <c r="L94" s="628"/>
      <c r="M94" s="628"/>
      <c r="N94" s="628"/>
      <c r="O94" s="628"/>
      <c r="P94" s="628"/>
      <c r="Q94" s="629"/>
      <c r="R94" s="626"/>
      <c r="S94" s="626"/>
      <c r="T94" s="626"/>
      <c r="U94" s="628"/>
      <c r="V94" s="628"/>
      <c r="W94" s="628"/>
      <c r="X94" s="628"/>
      <c r="Y94" s="628"/>
      <c r="Z94" s="629"/>
      <c r="AA94" s="626"/>
      <c r="AB94" s="626"/>
      <c r="AC94" s="626"/>
      <c r="AD94" s="628"/>
      <c r="AE94" s="628"/>
      <c r="AF94" s="628"/>
      <c r="AG94" s="628"/>
      <c r="AH94" s="628"/>
      <c r="AI94" s="629"/>
      <c r="AJ94" s="626"/>
      <c r="AK94" s="626"/>
      <c r="AL94" s="626"/>
      <c r="AM94" s="628"/>
      <c r="AN94" s="628"/>
      <c r="AO94" s="628"/>
      <c r="AP94" s="628"/>
      <c r="AQ94" s="628"/>
      <c r="AR94" s="629"/>
      <c r="AS94" s="626"/>
      <c r="AT94" s="626"/>
      <c r="AU94" s="626"/>
      <c r="AV94" s="628"/>
      <c r="AW94" s="628"/>
      <c r="AX94" s="628"/>
      <c r="AY94" s="628"/>
      <c r="AZ94" s="628"/>
      <c r="BA94" s="629"/>
      <c r="BB94" s="626"/>
      <c r="BC94" s="626"/>
      <c r="BD94" s="626"/>
      <c r="BE94" s="628"/>
      <c r="BF94" s="628"/>
      <c r="BG94" s="628"/>
      <c r="BH94" s="628"/>
      <c r="BI94" s="628"/>
      <c r="BJ94" s="629"/>
      <c r="BK94" s="626"/>
      <c r="BL94" s="626"/>
      <c r="BM94" s="626"/>
      <c r="BN94" s="628"/>
      <c r="BO94" s="628"/>
      <c r="BP94" s="628"/>
      <c r="BQ94" s="628"/>
      <c r="BR94" s="628"/>
      <c r="BS94" s="629"/>
      <c r="BT94" s="626"/>
      <c r="BU94" s="626"/>
      <c r="BV94" s="626"/>
      <c r="BW94" s="628"/>
      <c r="BX94" s="628"/>
      <c r="BY94" s="628"/>
      <c r="BZ94" s="628"/>
      <c r="CA94" s="628"/>
      <c r="CB94" s="629"/>
      <c r="CC94" s="626"/>
      <c r="CD94" s="626"/>
      <c r="CE94" s="626"/>
      <c r="CF94" s="628"/>
      <c r="CG94" s="628"/>
      <c r="CH94" s="628"/>
      <c r="CI94" s="628"/>
      <c r="CJ94" s="628"/>
      <c r="CK94" s="629"/>
      <c r="CL94" s="626"/>
      <c r="CM94" s="626"/>
      <c r="CN94" s="626"/>
      <c r="CO94" s="628"/>
      <c r="CP94" s="628"/>
      <c r="CQ94" s="628"/>
      <c r="CR94" s="628"/>
      <c r="CS94" s="628"/>
      <c r="CT94" s="629"/>
      <c r="CU94" s="626"/>
      <c r="CV94" s="626"/>
      <c r="CW94" s="626"/>
      <c r="CX94" s="628"/>
      <c r="CY94" s="628"/>
      <c r="CZ94" s="628"/>
      <c r="DA94" s="628"/>
      <c r="DB94" s="628"/>
      <c r="DC94" s="629"/>
      <c r="DD94" s="626"/>
      <c r="DE94" s="626"/>
      <c r="DF94" s="626"/>
      <c r="DG94" s="628"/>
      <c r="DH94" s="628"/>
      <c r="DI94" s="628"/>
      <c r="DJ94" s="628"/>
      <c r="DK94" s="628"/>
    </row>
    <row r="95" spans="1:115" s="580" customFormat="1">
      <c r="A95" s="628"/>
      <c r="B95" s="628"/>
      <c r="C95" s="628"/>
      <c r="D95" s="628"/>
      <c r="E95" s="628"/>
      <c r="F95" s="628"/>
      <c r="G95" s="629"/>
      <c r="H95" s="626"/>
      <c r="I95" s="626"/>
      <c r="J95" s="626"/>
      <c r="K95" s="626"/>
      <c r="L95" s="628"/>
      <c r="M95" s="628"/>
      <c r="N95" s="628"/>
      <c r="O95" s="628"/>
      <c r="P95" s="628"/>
      <c r="Q95" s="629"/>
      <c r="R95" s="626"/>
      <c r="S95" s="626"/>
      <c r="T95" s="626"/>
      <c r="U95" s="628"/>
      <c r="V95" s="628"/>
      <c r="W95" s="628"/>
      <c r="X95" s="628"/>
      <c r="Y95" s="628"/>
      <c r="Z95" s="629"/>
      <c r="AA95" s="626"/>
      <c r="AB95" s="626"/>
      <c r="AC95" s="626"/>
      <c r="AD95" s="628"/>
      <c r="AE95" s="628"/>
      <c r="AF95" s="628"/>
      <c r="AG95" s="628"/>
      <c r="AH95" s="628"/>
      <c r="AI95" s="629"/>
      <c r="AJ95" s="626"/>
      <c r="AK95" s="626"/>
      <c r="AL95" s="626"/>
      <c r="AM95" s="628"/>
      <c r="AN95" s="628"/>
      <c r="AO95" s="628"/>
      <c r="AP95" s="628"/>
      <c r="AQ95" s="628"/>
      <c r="AR95" s="629"/>
      <c r="AS95" s="626"/>
      <c r="AT95" s="626"/>
      <c r="AU95" s="626"/>
      <c r="AV95" s="628"/>
      <c r="AW95" s="628"/>
      <c r="AX95" s="628"/>
      <c r="AY95" s="628"/>
      <c r="AZ95" s="628"/>
      <c r="BA95" s="629"/>
      <c r="BB95" s="626"/>
      <c r="BC95" s="626"/>
      <c r="BD95" s="626"/>
      <c r="BE95" s="628"/>
      <c r="BF95" s="628"/>
      <c r="BG95" s="628"/>
      <c r="BH95" s="628"/>
      <c r="BI95" s="628"/>
      <c r="BJ95" s="629"/>
      <c r="BK95" s="626"/>
      <c r="BL95" s="626"/>
      <c r="BM95" s="626"/>
      <c r="BN95" s="628"/>
      <c r="BO95" s="628"/>
      <c r="BP95" s="628"/>
      <c r="BQ95" s="628"/>
      <c r="BR95" s="628"/>
      <c r="BS95" s="629"/>
      <c r="BT95" s="626"/>
      <c r="BU95" s="626"/>
      <c r="BV95" s="626"/>
      <c r="BW95" s="628"/>
      <c r="BX95" s="628"/>
      <c r="BY95" s="628"/>
      <c r="BZ95" s="628"/>
      <c r="CA95" s="628"/>
      <c r="CB95" s="629"/>
      <c r="CC95" s="626"/>
      <c r="CD95" s="626"/>
      <c r="CE95" s="626"/>
      <c r="CF95" s="628"/>
      <c r="CG95" s="628"/>
      <c r="CH95" s="628"/>
      <c r="CI95" s="628"/>
      <c r="CJ95" s="628"/>
      <c r="CK95" s="629"/>
      <c r="CL95" s="626"/>
      <c r="CM95" s="626"/>
      <c r="CN95" s="626"/>
      <c r="CO95" s="628"/>
      <c r="CP95" s="628"/>
      <c r="CQ95" s="628"/>
      <c r="CR95" s="628"/>
      <c r="CS95" s="628"/>
      <c r="CT95" s="629"/>
      <c r="CU95" s="626"/>
      <c r="CV95" s="626"/>
      <c r="CW95" s="626"/>
      <c r="CX95" s="628"/>
      <c r="CY95" s="628"/>
      <c r="CZ95" s="628"/>
      <c r="DA95" s="628"/>
      <c r="DB95" s="628"/>
      <c r="DC95" s="629"/>
      <c r="DD95" s="626"/>
      <c r="DE95" s="626"/>
      <c r="DF95" s="626"/>
      <c r="DG95" s="628"/>
      <c r="DH95" s="628"/>
      <c r="DI95" s="628"/>
      <c r="DJ95" s="628"/>
      <c r="DK95" s="628"/>
    </row>
    <row r="96" spans="1:115" s="580" customFormat="1">
      <c r="A96" s="628"/>
      <c r="B96" s="628"/>
      <c r="C96" s="628"/>
      <c r="D96" s="628"/>
      <c r="E96" s="628"/>
      <c r="F96" s="628"/>
      <c r="G96" s="629"/>
      <c r="H96" s="626"/>
      <c r="I96" s="626"/>
      <c r="J96" s="626"/>
      <c r="K96" s="626"/>
      <c r="L96" s="628"/>
      <c r="M96" s="628"/>
      <c r="N96" s="628"/>
      <c r="O96" s="628"/>
      <c r="P96" s="628"/>
      <c r="Q96" s="629"/>
      <c r="R96" s="626"/>
      <c r="S96" s="626"/>
      <c r="T96" s="626"/>
      <c r="U96" s="628"/>
      <c r="V96" s="628"/>
      <c r="W96" s="628"/>
      <c r="X96" s="628"/>
      <c r="Y96" s="628"/>
      <c r="Z96" s="629"/>
      <c r="AA96" s="626"/>
      <c r="AB96" s="626"/>
      <c r="AC96" s="626"/>
      <c r="AD96" s="628"/>
      <c r="AE96" s="628"/>
      <c r="AF96" s="628"/>
      <c r="AG96" s="628"/>
      <c r="AH96" s="628"/>
      <c r="AI96" s="629"/>
      <c r="AJ96" s="626"/>
      <c r="AK96" s="626"/>
      <c r="AL96" s="626"/>
      <c r="AM96" s="628"/>
      <c r="AN96" s="628"/>
      <c r="AO96" s="628"/>
      <c r="AP96" s="628"/>
      <c r="AQ96" s="628"/>
      <c r="AR96" s="629"/>
      <c r="AS96" s="626"/>
      <c r="AT96" s="626"/>
      <c r="AU96" s="626"/>
      <c r="AV96" s="628"/>
      <c r="AW96" s="628"/>
      <c r="AX96" s="628"/>
      <c r="AY96" s="628"/>
      <c r="AZ96" s="628"/>
      <c r="BA96" s="629"/>
      <c r="BB96" s="626"/>
      <c r="BC96" s="626"/>
      <c r="BD96" s="626"/>
      <c r="BE96" s="628"/>
      <c r="BF96" s="628"/>
      <c r="BG96" s="628"/>
      <c r="BH96" s="628"/>
      <c r="BI96" s="628"/>
      <c r="BJ96" s="629"/>
      <c r="BK96" s="626"/>
      <c r="BL96" s="626"/>
      <c r="BM96" s="626"/>
      <c r="BN96" s="628"/>
      <c r="BO96" s="628"/>
      <c r="BP96" s="628"/>
      <c r="BQ96" s="628"/>
      <c r="BR96" s="628"/>
      <c r="BS96" s="629"/>
      <c r="BT96" s="626"/>
      <c r="BU96" s="626"/>
      <c r="BV96" s="626"/>
      <c r="BW96" s="628"/>
      <c r="BX96" s="628"/>
      <c r="BY96" s="628"/>
      <c r="BZ96" s="628"/>
      <c r="CA96" s="628"/>
      <c r="CB96" s="629"/>
      <c r="CC96" s="626"/>
      <c r="CD96" s="626"/>
      <c r="CE96" s="626"/>
      <c r="CF96" s="628"/>
      <c r="CG96" s="628"/>
      <c r="CH96" s="628"/>
      <c r="CI96" s="628"/>
      <c r="CJ96" s="628"/>
      <c r="CK96" s="629"/>
      <c r="CL96" s="626"/>
      <c r="CM96" s="626"/>
      <c r="CN96" s="626"/>
      <c r="CO96" s="628"/>
      <c r="CP96" s="628"/>
      <c r="CQ96" s="628"/>
      <c r="CR96" s="628"/>
      <c r="CS96" s="628"/>
      <c r="CT96" s="629"/>
      <c r="CU96" s="626"/>
      <c r="CV96" s="626"/>
      <c r="CW96" s="626"/>
      <c r="CX96" s="628"/>
      <c r="CY96" s="628"/>
      <c r="CZ96" s="628"/>
      <c r="DA96" s="628"/>
      <c r="DB96" s="628"/>
      <c r="DC96" s="629"/>
      <c r="DD96" s="626"/>
      <c r="DE96" s="626"/>
      <c r="DF96" s="626"/>
      <c r="DG96" s="628"/>
      <c r="DH96" s="628"/>
      <c r="DI96" s="628"/>
      <c r="DJ96" s="628"/>
      <c r="DK96" s="628"/>
    </row>
    <row r="97" spans="1:115">
      <c r="A97" s="628"/>
      <c r="B97" s="628"/>
      <c r="C97" s="628"/>
      <c r="D97" s="628"/>
      <c r="E97" s="628"/>
      <c r="F97" s="628"/>
      <c r="G97" s="629"/>
      <c r="H97" s="626"/>
      <c r="I97" s="626"/>
      <c r="J97" s="626"/>
      <c r="K97" s="626"/>
      <c r="L97" s="628"/>
      <c r="M97" s="628"/>
      <c r="N97" s="628"/>
      <c r="O97" s="628"/>
      <c r="P97" s="628"/>
      <c r="Q97" s="629"/>
      <c r="R97" s="626"/>
      <c r="S97" s="626"/>
      <c r="T97" s="626"/>
      <c r="U97" s="628"/>
      <c r="V97" s="628"/>
      <c r="W97" s="628"/>
      <c r="X97" s="628"/>
      <c r="Y97" s="628"/>
      <c r="Z97" s="629"/>
      <c r="AA97" s="626"/>
      <c r="AB97" s="626"/>
      <c r="AC97" s="626"/>
      <c r="AD97" s="628"/>
      <c r="AE97" s="628"/>
      <c r="AF97" s="628"/>
      <c r="AG97" s="628"/>
      <c r="AH97" s="628"/>
      <c r="AI97" s="629"/>
      <c r="AJ97" s="626"/>
      <c r="AK97" s="626"/>
      <c r="AL97" s="626"/>
      <c r="AM97" s="628"/>
      <c r="AN97" s="628"/>
      <c r="AO97" s="628"/>
      <c r="AP97" s="628"/>
      <c r="AQ97" s="628"/>
      <c r="AR97" s="629"/>
      <c r="AS97" s="626"/>
      <c r="AT97" s="626"/>
      <c r="AU97" s="626"/>
      <c r="AV97" s="628"/>
      <c r="AW97" s="628"/>
      <c r="AX97" s="628"/>
      <c r="AY97" s="628"/>
      <c r="AZ97" s="628"/>
      <c r="BA97" s="629"/>
      <c r="BB97" s="626"/>
      <c r="BC97" s="626"/>
      <c r="BD97" s="626"/>
      <c r="BE97" s="628"/>
      <c r="BF97" s="628"/>
      <c r="BG97" s="628"/>
      <c r="BH97" s="628"/>
      <c r="BI97" s="628"/>
      <c r="BJ97" s="629"/>
      <c r="BK97" s="626"/>
      <c r="BL97" s="626"/>
      <c r="BM97" s="626"/>
      <c r="BN97" s="628"/>
      <c r="BO97" s="628"/>
      <c r="BP97" s="628"/>
      <c r="BQ97" s="628"/>
      <c r="BR97" s="628"/>
      <c r="BS97" s="629"/>
      <c r="BT97" s="626"/>
      <c r="BU97" s="626"/>
      <c r="BV97" s="626"/>
      <c r="BW97" s="628"/>
      <c r="BX97" s="628"/>
      <c r="BY97" s="628"/>
      <c r="BZ97" s="628"/>
      <c r="CA97" s="628"/>
      <c r="CB97" s="629"/>
      <c r="CC97" s="626"/>
      <c r="CD97" s="626"/>
      <c r="CE97" s="626"/>
      <c r="CF97" s="628"/>
      <c r="CG97" s="628"/>
      <c r="CH97" s="628"/>
      <c r="CI97" s="628"/>
      <c r="CJ97" s="628"/>
      <c r="CK97" s="629"/>
      <c r="CL97" s="626"/>
      <c r="CM97" s="626"/>
      <c r="CN97" s="626"/>
      <c r="CO97" s="628"/>
      <c r="CP97" s="628"/>
      <c r="CQ97" s="628"/>
      <c r="CR97" s="628"/>
      <c r="CS97" s="628"/>
      <c r="CT97" s="629"/>
      <c r="CU97" s="626"/>
      <c r="CV97" s="626"/>
      <c r="CW97" s="626"/>
      <c r="CX97" s="628"/>
      <c r="CY97" s="628"/>
      <c r="CZ97" s="628"/>
      <c r="DA97" s="628"/>
      <c r="DB97" s="628"/>
      <c r="DC97" s="629"/>
      <c r="DD97" s="626"/>
      <c r="DE97" s="626"/>
      <c r="DF97" s="626"/>
      <c r="DG97" s="628"/>
      <c r="DH97" s="628"/>
      <c r="DI97" s="628"/>
      <c r="DJ97" s="628"/>
      <c r="DK97" s="628"/>
    </row>
    <row r="98" spans="1:115">
      <c r="A98" s="628"/>
      <c r="B98" s="628"/>
      <c r="C98" s="628"/>
      <c r="D98" s="628"/>
      <c r="E98" s="628"/>
      <c r="F98" s="628"/>
      <c r="G98" s="629"/>
      <c r="H98" s="626"/>
      <c r="I98" s="626"/>
      <c r="J98" s="626"/>
      <c r="K98" s="626"/>
      <c r="L98" s="628"/>
      <c r="M98" s="628"/>
      <c r="N98" s="628"/>
      <c r="O98" s="628"/>
      <c r="P98" s="628"/>
      <c r="Q98" s="629"/>
      <c r="R98" s="626"/>
      <c r="S98" s="626"/>
      <c r="T98" s="626"/>
      <c r="U98" s="628"/>
      <c r="V98" s="628"/>
      <c r="W98" s="628"/>
      <c r="X98" s="628"/>
      <c r="Y98" s="628"/>
      <c r="Z98" s="629"/>
      <c r="AA98" s="626"/>
      <c r="AB98" s="626"/>
      <c r="AC98" s="626"/>
      <c r="AD98" s="628"/>
      <c r="AE98" s="628"/>
      <c r="AF98" s="628"/>
      <c r="AG98" s="628"/>
      <c r="AH98" s="628"/>
      <c r="AI98" s="629"/>
      <c r="AJ98" s="626"/>
      <c r="AK98" s="626"/>
      <c r="AL98" s="626"/>
      <c r="AM98" s="628"/>
      <c r="AN98" s="628"/>
      <c r="AO98" s="628"/>
      <c r="AP98" s="628"/>
      <c r="AQ98" s="628"/>
      <c r="AR98" s="629"/>
      <c r="AS98" s="626"/>
      <c r="AT98" s="626"/>
      <c r="AU98" s="626"/>
      <c r="AV98" s="628"/>
      <c r="AW98" s="628"/>
      <c r="AX98" s="628"/>
      <c r="AY98" s="628"/>
      <c r="AZ98" s="628"/>
      <c r="BA98" s="629"/>
      <c r="BB98" s="626"/>
      <c r="BC98" s="626"/>
      <c r="BD98" s="626"/>
      <c r="BE98" s="628"/>
      <c r="BF98" s="628"/>
      <c r="BG98" s="628"/>
      <c r="BH98" s="628"/>
      <c r="BI98" s="628"/>
      <c r="BJ98" s="629"/>
      <c r="BK98" s="626"/>
      <c r="BL98" s="626"/>
      <c r="BM98" s="626"/>
      <c r="BN98" s="628"/>
      <c r="BO98" s="628"/>
      <c r="BP98" s="628"/>
      <c r="BQ98" s="628"/>
      <c r="BR98" s="628"/>
      <c r="BS98" s="629"/>
      <c r="BT98" s="626"/>
      <c r="BU98" s="626"/>
      <c r="BV98" s="626"/>
      <c r="BW98" s="628"/>
      <c r="BX98" s="628"/>
      <c r="BY98" s="628"/>
      <c r="BZ98" s="628"/>
      <c r="CA98" s="628"/>
      <c r="CB98" s="629"/>
      <c r="CC98" s="626"/>
      <c r="CD98" s="626"/>
      <c r="CE98" s="626"/>
      <c r="CF98" s="628"/>
      <c r="CG98" s="628"/>
      <c r="CH98" s="628"/>
      <c r="CI98" s="628"/>
      <c r="CJ98" s="628"/>
      <c r="CK98" s="629"/>
      <c r="CL98" s="626"/>
      <c r="CM98" s="626"/>
      <c r="CN98" s="626"/>
      <c r="CO98" s="628"/>
      <c r="CP98" s="628"/>
      <c r="CQ98" s="628"/>
      <c r="CR98" s="628"/>
      <c r="CS98" s="628"/>
      <c r="CT98" s="629"/>
      <c r="CU98" s="626"/>
      <c r="CV98" s="626"/>
      <c r="CW98" s="626"/>
      <c r="CX98" s="628"/>
      <c r="CY98" s="628"/>
      <c r="CZ98" s="628"/>
      <c r="DA98" s="628"/>
      <c r="DB98" s="628"/>
      <c r="DC98" s="629"/>
      <c r="DD98" s="626"/>
      <c r="DE98" s="626"/>
      <c r="DF98" s="626"/>
      <c r="DG98" s="628"/>
      <c r="DH98" s="628"/>
      <c r="DI98" s="628"/>
      <c r="DJ98" s="628"/>
      <c r="DK98" s="628"/>
    </row>
    <row r="99" spans="1:115">
      <c r="A99" s="628"/>
      <c r="B99" s="628"/>
      <c r="C99" s="628"/>
      <c r="D99" s="628"/>
      <c r="E99" s="628"/>
      <c r="F99" s="628"/>
      <c r="G99" s="629"/>
      <c r="H99" s="626"/>
      <c r="I99" s="626"/>
      <c r="J99" s="626"/>
      <c r="K99" s="626"/>
      <c r="L99" s="628"/>
      <c r="M99" s="628"/>
      <c r="N99" s="628"/>
      <c r="O99" s="628"/>
      <c r="P99" s="628"/>
      <c r="Q99" s="629"/>
      <c r="R99" s="626"/>
      <c r="S99" s="626"/>
      <c r="T99" s="626"/>
      <c r="U99" s="628"/>
      <c r="V99" s="628"/>
      <c r="W99" s="628"/>
      <c r="X99" s="628"/>
      <c r="Y99" s="628"/>
      <c r="Z99" s="629"/>
      <c r="AA99" s="626"/>
      <c r="AB99" s="626"/>
      <c r="AC99" s="626"/>
      <c r="AD99" s="628"/>
      <c r="AE99" s="628"/>
      <c r="AF99" s="628"/>
      <c r="AG99" s="628"/>
      <c r="AH99" s="628"/>
      <c r="AI99" s="629"/>
      <c r="AJ99" s="626"/>
      <c r="AK99" s="626"/>
      <c r="AL99" s="626"/>
      <c r="AM99" s="628"/>
      <c r="AN99" s="628"/>
      <c r="AO99" s="628"/>
      <c r="AP99" s="628"/>
      <c r="AQ99" s="628"/>
      <c r="AR99" s="629"/>
      <c r="AS99" s="626"/>
      <c r="AT99" s="626"/>
      <c r="AU99" s="626"/>
      <c r="AV99" s="628"/>
      <c r="AW99" s="628"/>
      <c r="AX99" s="628"/>
      <c r="AY99" s="628"/>
      <c r="AZ99" s="628"/>
      <c r="BA99" s="629"/>
      <c r="BB99" s="626"/>
      <c r="BC99" s="626"/>
      <c r="BD99" s="626"/>
      <c r="BE99" s="628"/>
      <c r="BF99" s="628"/>
      <c r="BG99" s="628"/>
      <c r="BH99" s="628"/>
      <c r="BI99" s="628"/>
      <c r="BJ99" s="629"/>
      <c r="BK99" s="626"/>
      <c r="BL99" s="626"/>
      <c r="BM99" s="626"/>
      <c r="BN99" s="628"/>
      <c r="BO99" s="628"/>
      <c r="BP99" s="628"/>
      <c r="BQ99" s="628"/>
      <c r="BR99" s="628"/>
      <c r="BS99" s="629"/>
      <c r="BT99" s="626"/>
      <c r="BU99" s="626"/>
      <c r="BV99" s="626"/>
      <c r="BW99" s="628"/>
      <c r="BX99" s="628"/>
      <c r="BY99" s="628"/>
      <c r="BZ99" s="628"/>
      <c r="CA99" s="628"/>
      <c r="CB99" s="629"/>
      <c r="CC99" s="626"/>
      <c r="CD99" s="626"/>
      <c r="CE99" s="626"/>
      <c r="CF99" s="628"/>
      <c r="CG99" s="628"/>
      <c r="CH99" s="628"/>
      <c r="CI99" s="628"/>
      <c r="CJ99" s="628"/>
      <c r="CK99" s="629"/>
      <c r="CL99" s="626"/>
      <c r="CM99" s="626"/>
      <c r="CN99" s="626"/>
      <c r="CO99" s="628"/>
      <c r="CP99" s="628"/>
      <c r="CQ99" s="628"/>
      <c r="CR99" s="628"/>
      <c r="CS99" s="628"/>
      <c r="CT99" s="629"/>
      <c r="CU99" s="626"/>
      <c r="CV99" s="626"/>
      <c r="CW99" s="626"/>
      <c r="CX99" s="628"/>
      <c r="CY99" s="628"/>
      <c r="CZ99" s="628"/>
      <c r="DA99" s="628"/>
      <c r="DB99" s="628"/>
      <c r="DC99" s="629"/>
      <c r="DD99" s="626"/>
      <c r="DE99" s="626"/>
      <c r="DF99" s="626"/>
      <c r="DG99" s="628"/>
      <c r="DH99" s="628"/>
      <c r="DI99" s="628"/>
      <c r="DJ99" s="628"/>
      <c r="DK99" s="628"/>
    </row>
    <row r="100" spans="1:115">
      <c r="A100" s="628"/>
      <c r="B100" s="628"/>
      <c r="C100" s="628"/>
      <c r="D100" s="628"/>
      <c r="E100" s="628"/>
      <c r="F100" s="628"/>
      <c r="G100" s="629"/>
      <c r="H100" s="626"/>
      <c r="I100" s="626"/>
      <c r="J100" s="626"/>
      <c r="K100" s="626"/>
      <c r="L100" s="628"/>
      <c r="M100" s="628"/>
      <c r="N100" s="628"/>
      <c r="O100" s="628"/>
      <c r="P100" s="628"/>
      <c r="Q100" s="629"/>
      <c r="R100" s="626"/>
      <c r="S100" s="626"/>
      <c r="T100" s="626"/>
      <c r="U100" s="628"/>
      <c r="V100" s="628"/>
      <c r="W100" s="628"/>
      <c r="X100" s="628"/>
      <c r="Y100" s="628"/>
      <c r="Z100" s="629"/>
      <c r="AA100" s="626"/>
      <c r="AB100" s="626"/>
      <c r="AC100" s="626"/>
      <c r="AD100" s="628"/>
      <c r="AE100" s="628"/>
      <c r="AF100" s="628"/>
      <c r="AG100" s="628"/>
      <c r="AH100" s="628"/>
      <c r="AI100" s="629"/>
      <c r="AJ100" s="626"/>
      <c r="AK100" s="626"/>
      <c r="AL100" s="626"/>
      <c r="AM100" s="628"/>
      <c r="AN100" s="628"/>
      <c r="AO100" s="628"/>
      <c r="AP100" s="628"/>
      <c r="AQ100" s="628"/>
      <c r="AR100" s="629"/>
      <c r="AS100" s="626"/>
      <c r="AT100" s="626"/>
      <c r="AU100" s="626"/>
      <c r="AV100" s="628"/>
      <c r="AW100" s="628"/>
      <c r="AX100" s="628"/>
      <c r="AY100" s="628"/>
      <c r="AZ100" s="628"/>
      <c r="BA100" s="629"/>
      <c r="BB100" s="626"/>
      <c r="BC100" s="626"/>
      <c r="BD100" s="626"/>
      <c r="BE100" s="628"/>
      <c r="BF100" s="628"/>
      <c r="BG100" s="628"/>
      <c r="BH100" s="628"/>
      <c r="BI100" s="628"/>
      <c r="BJ100" s="629"/>
      <c r="BK100" s="626"/>
      <c r="BL100" s="626"/>
      <c r="BM100" s="626"/>
      <c r="BN100" s="628"/>
      <c r="BO100" s="628"/>
      <c r="BP100" s="628"/>
      <c r="BQ100" s="628"/>
      <c r="BR100" s="628"/>
      <c r="BS100" s="629"/>
      <c r="BT100" s="626"/>
      <c r="BU100" s="626"/>
      <c r="BV100" s="626"/>
      <c r="BW100" s="628"/>
      <c r="BX100" s="628"/>
      <c r="BY100" s="628"/>
      <c r="BZ100" s="628"/>
      <c r="CA100" s="628"/>
      <c r="CB100" s="629"/>
      <c r="CC100" s="626"/>
      <c r="CD100" s="626"/>
      <c r="CE100" s="626"/>
      <c r="CF100" s="628"/>
      <c r="CG100" s="628"/>
      <c r="CH100" s="628"/>
      <c r="CI100" s="628"/>
      <c r="CJ100" s="628"/>
      <c r="CK100" s="629"/>
      <c r="CL100" s="626"/>
      <c r="CM100" s="626"/>
      <c r="CN100" s="626"/>
      <c r="CO100" s="628"/>
      <c r="CP100" s="628"/>
      <c r="CQ100" s="628"/>
      <c r="CR100" s="628"/>
      <c r="CS100" s="628"/>
      <c r="CT100" s="629"/>
      <c r="CU100" s="626"/>
      <c r="CV100" s="626"/>
      <c r="CW100" s="626"/>
      <c r="CX100" s="628"/>
      <c r="CY100" s="628"/>
      <c r="CZ100" s="628"/>
      <c r="DA100" s="628"/>
      <c r="DB100" s="628"/>
      <c r="DC100" s="629"/>
      <c r="DD100" s="626"/>
      <c r="DE100" s="626"/>
      <c r="DF100" s="626"/>
      <c r="DG100" s="628"/>
      <c r="DH100" s="628"/>
      <c r="DI100" s="628"/>
      <c r="DJ100" s="628"/>
      <c r="DK100" s="628"/>
    </row>
    <row r="101" spans="1:115">
      <c r="A101" s="628"/>
      <c r="B101" s="628"/>
      <c r="C101" s="628"/>
      <c r="D101" s="628"/>
      <c r="E101" s="628"/>
      <c r="F101" s="628"/>
      <c r="G101" s="629"/>
      <c r="H101" s="626"/>
      <c r="I101" s="626"/>
      <c r="J101" s="626"/>
      <c r="K101" s="626"/>
      <c r="L101" s="628"/>
      <c r="M101" s="628"/>
      <c r="N101" s="628"/>
      <c r="O101" s="628"/>
      <c r="P101" s="628"/>
      <c r="Q101" s="629"/>
      <c r="R101" s="626"/>
      <c r="S101" s="626"/>
      <c r="T101" s="626"/>
      <c r="U101" s="628"/>
      <c r="V101" s="628"/>
      <c r="W101" s="628"/>
      <c r="X101" s="628"/>
      <c r="Y101" s="628"/>
      <c r="Z101" s="629"/>
      <c r="AA101" s="626"/>
      <c r="AB101" s="626"/>
      <c r="AC101" s="626"/>
      <c r="AD101" s="628"/>
      <c r="AE101" s="628"/>
      <c r="AF101" s="628"/>
      <c r="AG101" s="628"/>
      <c r="AH101" s="628"/>
      <c r="AI101" s="629"/>
      <c r="AJ101" s="626"/>
      <c r="AK101" s="626"/>
      <c r="AL101" s="626"/>
      <c r="AM101" s="628"/>
      <c r="AN101" s="628"/>
      <c r="AO101" s="628"/>
      <c r="AP101" s="628"/>
      <c r="AQ101" s="628"/>
      <c r="AR101" s="629"/>
      <c r="AS101" s="626"/>
      <c r="AT101" s="626"/>
      <c r="AU101" s="626"/>
      <c r="AV101" s="628"/>
      <c r="AW101" s="628"/>
      <c r="AX101" s="628"/>
      <c r="AY101" s="628"/>
      <c r="AZ101" s="628"/>
      <c r="BA101" s="629"/>
      <c r="BB101" s="626"/>
      <c r="BC101" s="626"/>
      <c r="BD101" s="626"/>
      <c r="BE101" s="628"/>
      <c r="BF101" s="628"/>
      <c r="BG101" s="628"/>
      <c r="BH101" s="628"/>
      <c r="BI101" s="628"/>
      <c r="BJ101" s="629"/>
      <c r="BK101" s="626"/>
      <c r="BL101" s="626"/>
      <c r="BM101" s="626"/>
      <c r="BN101" s="628"/>
      <c r="BO101" s="628"/>
      <c r="BP101" s="628"/>
      <c r="BQ101" s="628"/>
      <c r="BR101" s="628"/>
      <c r="BS101" s="629"/>
      <c r="BT101" s="626"/>
      <c r="BU101" s="626"/>
      <c r="BV101" s="626"/>
      <c r="BW101" s="628"/>
      <c r="BX101" s="628"/>
      <c r="BY101" s="628"/>
      <c r="BZ101" s="628"/>
      <c r="CA101" s="628"/>
      <c r="CB101" s="629"/>
      <c r="CC101" s="626"/>
      <c r="CD101" s="626"/>
      <c r="CE101" s="626"/>
      <c r="CF101" s="628"/>
      <c r="CG101" s="628"/>
      <c r="CH101" s="628"/>
      <c r="CI101" s="628"/>
      <c r="CJ101" s="628"/>
      <c r="CK101" s="629"/>
      <c r="CL101" s="626"/>
      <c r="CM101" s="626"/>
      <c r="CN101" s="626"/>
      <c r="CO101" s="628"/>
      <c r="CP101" s="628"/>
      <c r="CQ101" s="628"/>
      <c r="CR101" s="628"/>
      <c r="CS101" s="628"/>
      <c r="CT101" s="629"/>
      <c r="CU101" s="626"/>
      <c r="CV101" s="626"/>
      <c r="CW101" s="626"/>
      <c r="CX101" s="628"/>
      <c r="CY101" s="628"/>
      <c r="CZ101" s="628"/>
      <c r="DA101" s="628"/>
      <c r="DB101" s="628"/>
      <c r="DC101" s="629"/>
      <c r="DD101" s="626"/>
      <c r="DE101" s="626"/>
      <c r="DF101" s="626"/>
      <c r="DG101" s="628"/>
      <c r="DH101" s="628"/>
      <c r="DI101" s="628"/>
      <c r="DJ101" s="628"/>
      <c r="DK101" s="628"/>
    </row>
    <row r="102" spans="1:115">
      <c r="A102" s="628"/>
      <c r="B102" s="628"/>
      <c r="C102" s="628"/>
      <c r="D102" s="628"/>
      <c r="E102" s="628"/>
      <c r="F102" s="628"/>
      <c r="G102" s="629"/>
      <c r="H102" s="626"/>
      <c r="I102" s="626"/>
      <c r="J102" s="626"/>
      <c r="K102" s="626"/>
      <c r="L102" s="628"/>
      <c r="M102" s="628"/>
      <c r="N102" s="628"/>
      <c r="O102" s="628"/>
      <c r="P102" s="628"/>
      <c r="Q102" s="629"/>
      <c r="R102" s="626"/>
      <c r="S102" s="626"/>
      <c r="T102" s="626"/>
      <c r="U102" s="628"/>
      <c r="V102" s="628"/>
      <c r="W102" s="628"/>
      <c r="X102" s="628"/>
      <c r="Y102" s="628"/>
      <c r="Z102" s="629"/>
      <c r="AA102" s="626"/>
      <c r="AB102" s="626"/>
      <c r="AC102" s="626"/>
      <c r="AD102" s="628"/>
      <c r="AE102" s="628"/>
      <c r="AF102" s="628"/>
      <c r="AG102" s="628"/>
      <c r="AH102" s="628"/>
      <c r="AI102" s="629"/>
      <c r="AJ102" s="626"/>
      <c r="AK102" s="626"/>
      <c r="AL102" s="626"/>
      <c r="AM102" s="628"/>
      <c r="AN102" s="628"/>
      <c r="AO102" s="628"/>
      <c r="AP102" s="628"/>
      <c r="AQ102" s="628"/>
      <c r="AR102" s="629"/>
      <c r="AS102" s="626"/>
      <c r="AT102" s="626"/>
      <c r="AU102" s="626"/>
      <c r="AV102" s="628"/>
      <c r="AW102" s="628"/>
      <c r="AX102" s="628"/>
      <c r="AY102" s="628"/>
      <c r="AZ102" s="628"/>
      <c r="BA102" s="629"/>
      <c r="BB102" s="626"/>
      <c r="BC102" s="626"/>
      <c r="BD102" s="626"/>
      <c r="BE102" s="628"/>
      <c r="BF102" s="628"/>
      <c r="BG102" s="628"/>
      <c r="BH102" s="628"/>
      <c r="BI102" s="628"/>
      <c r="BJ102" s="629"/>
      <c r="BK102" s="626"/>
      <c r="BL102" s="626"/>
      <c r="BM102" s="626"/>
      <c r="BN102" s="628"/>
      <c r="BO102" s="628"/>
      <c r="BP102" s="628"/>
      <c r="BQ102" s="628"/>
      <c r="BR102" s="628"/>
      <c r="BS102" s="629"/>
      <c r="BT102" s="626"/>
      <c r="BU102" s="626"/>
      <c r="BV102" s="626"/>
      <c r="BW102" s="628"/>
      <c r="BX102" s="628"/>
      <c r="BY102" s="628"/>
      <c r="BZ102" s="628"/>
      <c r="CA102" s="628"/>
      <c r="CB102" s="629"/>
      <c r="CC102" s="626"/>
      <c r="CD102" s="626"/>
      <c r="CE102" s="626"/>
      <c r="CF102" s="628"/>
      <c r="CG102" s="628"/>
      <c r="CH102" s="628"/>
      <c r="CI102" s="628"/>
      <c r="CJ102" s="628"/>
      <c r="CK102" s="629"/>
      <c r="CL102" s="626"/>
      <c r="CM102" s="626"/>
      <c r="CN102" s="626"/>
      <c r="CO102" s="628"/>
      <c r="CP102" s="628"/>
      <c r="CQ102" s="628"/>
      <c r="CR102" s="628"/>
      <c r="CS102" s="628"/>
      <c r="CT102" s="629"/>
      <c r="CU102" s="626"/>
      <c r="CV102" s="626"/>
      <c r="CW102" s="626"/>
      <c r="CX102" s="628"/>
      <c r="CY102" s="628"/>
      <c r="CZ102" s="628"/>
      <c r="DA102" s="628"/>
      <c r="DB102" s="628"/>
      <c r="DC102" s="629"/>
      <c r="DD102" s="626"/>
      <c r="DE102" s="626"/>
      <c r="DF102" s="626"/>
      <c r="DG102" s="628"/>
      <c r="DH102" s="628"/>
      <c r="DI102" s="628"/>
      <c r="DJ102" s="628"/>
      <c r="DK102" s="628"/>
    </row>
    <row r="103" spans="1:115">
      <c r="A103" s="628"/>
      <c r="B103" s="628"/>
      <c r="C103" s="628"/>
      <c r="D103" s="628"/>
      <c r="E103" s="628"/>
      <c r="F103" s="628"/>
      <c r="G103" s="629"/>
      <c r="H103" s="626"/>
      <c r="I103" s="626"/>
      <c r="J103" s="626"/>
      <c r="K103" s="626"/>
      <c r="L103" s="628"/>
      <c r="M103" s="628"/>
      <c r="N103" s="628"/>
      <c r="O103" s="628"/>
      <c r="P103" s="628"/>
      <c r="Q103" s="629"/>
      <c r="R103" s="626"/>
      <c r="S103" s="626"/>
      <c r="T103" s="626"/>
      <c r="U103" s="628"/>
      <c r="V103" s="628"/>
      <c r="W103" s="628"/>
      <c r="X103" s="628"/>
      <c r="Y103" s="628"/>
      <c r="Z103" s="629"/>
      <c r="AA103" s="626"/>
      <c r="AB103" s="626"/>
      <c r="AC103" s="626"/>
      <c r="AD103" s="628"/>
      <c r="AE103" s="628"/>
      <c r="AF103" s="628"/>
      <c r="AG103" s="628"/>
      <c r="AH103" s="628"/>
      <c r="AI103" s="629"/>
      <c r="AJ103" s="626"/>
      <c r="AK103" s="626"/>
      <c r="AL103" s="626"/>
      <c r="AM103" s="628"/>
      <c r="AN103" s="628"/>
      <c r="AO103" s="628"/>
      <c r="AP103" s="628"/>
      <c r="AQ103" s="628"/>
      <c r="AR103" s="629"/>
      <c r="AS103" s="626"/>
      <c r="AT103" s="626"/>
      <c r="AU103" s="626"/>
      <c r="AV103" s="628"/>
      <c r="AW103" s="628"/>
      <c r="AX103" s="628"/>
      <c r="AY103" s="628"/>
      <c r="AZ103" s="628"/>
      <c r="BA103" s="629"/>
      <c r="BB103" s="626"/>
      <c r="BC103" s="626"/>
      <c r="BD103" s="626"/>
      <c r="BE103" s="628"/>
      <c r="BF103" s="628"/>
      <c r="BG103" s="628"/>
      <c r="BH103" s="628"/>
      <c r="BI103" s="628"/>
      <c r="BJ103" s="629"/>
      <c r="BK103" s="626"/>
      <c r="BL103" s="626"/>
      <c r="BM103" s="626"/>
      <c r="BN103" s="628"/>
      <c r="BO103" s="628"/>
      <c r="BP103" s="628"/>
      <c r="BQ103" s="628"/>
      <c r="BR103" s="628"/>
      <c r="BS103" s="629"/>
      <c r="BT103" s="626"/>
      <c r="BU103" s="626"/>
      <c r="BV103" s="626"/>
      <c r="BW103" s="628"/>
      <c r="BX103" s="628"/>
      <c r="BY103" s="628"/>
      <c r="BZ103" s="628"/>
      <c r="CA103" s="628"/>
      <c r="CB103" s="629"/>
      <c r="CC103" s="626"/>
      <c r="CD103" s="626"/>
      <c r="CE103" s="626"/>
      <c r="CF103" s="628"/>
      <c r="CG103" s="628"/>
      <c r="CH103" s="628"/>
      <c r="CI103" s="628"/>
      <c r="CJ103" s="628"/>
      <c r="CK103" s="629"/>
      <c r="CL103" s="626"/>
      <c r="CM103" s="626"/>
      <c r="CN103" s="626"/>
      <c r="CO103" s="628"/>
      <c r="CP103" s="628"/>
      <c r="CQ103" s="628"/>
      <c r="CR103" s="628"/>
      <c r="CS103" s="628"/>
      <c r="CT103" s="629"/>
      <c r="CU103" s="626"/>
      <c r="CV103" s="626"/>
      <c r="CW103" s="626"/>
      <c r="CX103" s="628"/>
      <c r="CY103" s="628"/>
      <c r="CZ103" s="628"/>
      <c r="DA103" s="628"/>
      <c r="DB103" s="628"/>
      <c r="DC103" s="629"/>
      <c r="DD103" s="626"/>
      <c r="DE103" s="626"/>
      <c r="DF103" s="626"/>
      <c r="DG103" s="628"/>
      <c r="DH103" s="628"/>
      <c r="DI103" s="628"/>
      <c r="DJ103" s="628"/>
      <c r="DK103" s="628"/>
    </row>
    <row r="104" spans="1:115">
      <c r="A104" s="628"/>
      <c r="B104" s="628"/>
      <c r="C104" s="628"/>
      <c r="D104" s="628"/>
      <c r="E104" s="628"/>
      <c r="F104" s="628"/>
      <c r="G104" s="629"/>
      <c r="H104" s="626"/>
      <c r="I104" s="626"/>
      <c r="J104" s="626"/>
      <c r="K104" s="626"/>
      <c r="L104" s="628"/>
      <c r="M104" s="628"/>
      <c r="N104" s="628"/>
      <c r="O104" s="628"/>
      <c r="P104" s="628"/>
      <c r="Q104" s="629"/>
      <c r="R104" s="626"/>
      <c r="S104" s="626"/>
      <c r="T104" s="626"/>
      <c r="U104" s="628"/>
      <c r="V104" s="628"/>
      <c r="W104" s="628"/>
      <c r="X104" s="628"/>
      <c r="Y104" s="628"/>
      <c r="Z104" s="629"/>
      <c r="AA104" s="626"/>
      <c r="AB104" s="626"/>
      <c r="AC104" s="626"/>
      <c r="AD104" s="628"/>
      <c r="AE104" s="628"/>
      <c r="AF104" s="628"/>
      <c r="AG104" s="628"/>
      <c r="AH104" s="628"/>
      <c r="AI104" s="629"/>
      <c r="AJ104" s="626"/>
      <c r="AK104" s="626"/>
      <c r="AL104" s="626"/>
      <c r="AM104" s="628"/>
      <c r="AN104" s="628"/>
      <c r="AO104" s="628"/>
      <c r="AP104" s="628"/>
      <c r="AQ104" s="628"/>
      <c r="AR104" s="629"/>
      <c r="AS104" s="626"/>
      <c r="AT104" s="626"/>
      <c r="AU104" s="626"/>
      <c r="AV104" s="628"/>
      <c r="AW104" s="628"/>
      <c r="AX104" s="628"/>
      <c r="AY104" s="628"/>
      <c r="AZ104" s="628"/>
      <c r="BA104" s="629"/>
      <c r="BB104" s="626"/>
      <c r="BC104" s="626"/>
      <c r="BD104" s="626"/>
      <c r="BE104" s="628"/>
      <c r="BF104" s="628"/>
      <c r="BG104" s="628"/>
      <c r="BH104" s="628"/>
      <c r="BI104" s="628"/>
      <c r="BJ104" s="629"/>
      <c r="BK104" s="626"/>
      <c r="BL104" s="626"/>
      <c r="BM104" s="626"/>
      <c r="BN104" s="628"/>
      <c r="BO104" s="628"/>
      <c r="BP104" s="628"/>
      <c r="BQ104" s="628"/>
      <c r="BR104" s="628"/>
      <c r="BS104" s="629"/>
      <c r="BT104" s="626"/>
      <c r="BU104" s="626"/>
      <c r="BV104" s="626"/>
      <c r="BW104" s="628"/>
      <c r="BX104" s="628"/>
      <c r="BY104" s="628"/>
      <c r="BZ104" s="628"/>
      <c r="CA104" s="628"/>
      <c r="CB104" s="629"/>
      <c r="CC104" s="626"/>
      <c r="CD104" s="626"/>
      <c r="CE104" s="626"/>
      <c r="CF104" s="628"/>
      <c r="CG104" s="628"/>
      <c r="CH104" s="628"/>
      <c r="CI104" s="628"/>
      <c r="CJ104" s="628"/>
      <c r="CK104" s="629"/>
      <c r="CL104" s="626"/>
      <c r="CM104" s="626"/>
      <c r="CN104" s="626"/>
      <c r="CO104" s="628"/>
      <c r="CP104" s="628"/>
      <c r="CQ104" s="628"/>
      <c r="CR104" s="628"/>
      <c r="CS104" s="628"/>
      <c r="CT104" s="629"/>
      <c r="CU104" s="626"/>
      <c r="CV104" s="626"/>
      <c r="CW104" s="626"/>
      <c r="CX104" s="628"/>
      <c r="CY104" s="628"/>
      <c r="CZ104" s="628"/>
      <c r="DA104" s="628"/>
      <c r="DB104" s="628"/>
      <c r="DC104" s="629"/>
      <c r="DD104" s="626"/>
      <c r="DE104" s="626"/>
      <c r="DF104" s="626"/>
      <c r="DG104" s="628"/>
      <c r="DH104" s="628"/>
      <c r="DI104" s="628"/>
      <c r="DJ104" s="628"/>
      <c r="DK104" s="628"/>
    </row>
    <row r="105" spans="1:115">
      <c r="A105" s="628"/>
      <c r="B105" s="628"/>
      <c r="C105" s="628"/>
      <c r="D105" s="628"/>
      <c r="E105" s="628"/>
      <c r="F105" s="628"/>
      <c r="G105" s="629"/>
      <c r="H105" s="626"/>
      <c r="I105" s="626"/>
      <c r="J105" s="626"/>
      <c r="K105" s="626"/>
      <c r="L105" s="628"/>
      <c r="M105" s="628"/>
      <c r="N105" s="628"/>
      <c r="O105" s="628"/>
      <c r="P105" s="628"/>
      <c r="Q105" s="629"/>
      <c r="R105" s="626"/>
      <c r="S105" s="626"/>
      <c r="T105" s="626"/>
      <c r="U105" s="628"/>
      <c r="V105" s="628"/>
      <c r="W105" s="628"/>
      <c r="X105" s="628"/>
      <c r="Y105" s="628"/>
      <c r="Z105" s="629"/>
      <c r="AA105" s="626"/>
      <c r="AB105" s="626"/>
      <c r="AC105" s="626"/>
      <c r="AD105" s="628"/>
      <c r="AE105" s="628"/>
      <c r="AF105" s="628"/>
      <c r="AG105" s="628"/>
      <c r="AH105" s="628"/>
      <c r="AI105" s="629"/>
      <c r="AJ105" s="626"/>
      <c r="AK105" s="626"/>
      <c r="AL105" s="626"/>
      <c r="AM105" s="628"/>
      <c r="AN105" s="628"/>
      <c r="AO105" s="628"/>
      <c r="AP105" s="628"/>
      <c r="AQ105" s="628"/>
      <c r="AR105" s="629"/>
      <c r="AS105" s="626"/>
      <c r="AT105" s="626"/>
      <c r="AU105" s="626"/>
      <c r="AV105" s="628"/>
      <c r="AW105" s="628"/>
      <c r="AX105" s="628"/>
      <c r="AY105" s="628"/>
      <c r="AZ105" s="628"/>
      <c r="BA105" s="629"/>
      <c r="BB105" s="626"/>
      <c r="BC105" s="626"/>
      <c r="BD105" s="626"/>
      <c r="BE105" s="628"/>
      <c r="BF105" s="628"/>
      <c r="BG105" s="628"/>
      <c r="BH105" s="628"/>
      <c r="BI105" s="628"/>
      <c r="BJ105" s="629"/>
      <c r="BK105" s="626"/>
      <c r="BL105" s="626"/>
      <c r="BM105" s="626"/>
      <c r="BN105" s="628"/>
      <c r="BO105" s="628"/>
      <c r="BP105" s="628"/>
      <c r="BQ105" s="628"/>
      <c r="BR105" s="628"/>
      <c r="BS105" s="629"/>
      <c r="BT105" s="626"/>
      <c r="BU105" s="626"/>
      <c r="BV105" s="626"/>
      <c r="BW105" s="628"/>
      <c r="BX105" s="628"/>
      <c r="BY105" s="628"/>
      <c r="BZ105" s="628"/>
      <c r="CA105" s="628"/>
      <c r="CB105" s="629"/>
      <c r="CC105" s="626"/>
      <c r="CD105" s="626"/>
      <c r="CE105" s="626"/>
      <c r="CF105" s="628"/>
      <c r="CG105" s="628"/>
      <c r="CH105" s="628"/>
      <c r="CI105" s="628"/>
      <c r="CJ105" s="628"/>
      <c r="CK105" s="629"/>
      <c r="CL105" s="626"/>
      <c r="CM105" s="626"/>
      <c r="CN105" s="626"/>
      <c r="CO105" s="628"/>
      <c r="CP105" s="628"/>
      <c r="CQ105" s="628"/>
      <c r="CR105" s="628"/>
      <c r="CS105" s="628"/>
      <c r="CT105" s="629"/>
      <c r="CU105" s="626"/>
      <c r="CV105" s="626"/>
      <c r="CW105" s="626"/>
      <c r="CX105" s="628"/>
      <c r="CY105" s="628"/>
      <c r="CZ105" s="628"/>
      <c r="DA105" s="628"/>
      <c r="DB105" s="628"/>
      <c r="DC105" s="629"/>
      <c r="DD105" s="626"/>
      <c r="DE105" s="626"/>
      <c r="DF105" s="626"/>
      <c r="DG105" s="628"/>
      <c r="DH105" s="628"/>
      <c r="DI105" s="628"/>
      <c r="DJ105" s="628"/>
      <c r="DK105" s="628"/>
    </row>
    <row r="106" spans="1:115">
      <c r="A106" s="628"/>
      <c r="B106" s="628"/>
      <c r="C106" s="628"/>
      <c r="D106" s="628"/>
      <c r="E106" s="628"/>
      <c r="F106" s="628"/>
      <c r="G106" s="629"/>
      <c r="H106" s="626"/>
      <c r="I106" s="626"/>
      <c r="J106" s="626"/>
      <c r="K106" s="626"/>
      <c r="L106" s="628"/>
      <c r="M106" s="628"/>
      <c r="N106" s="628"/>
      <c r="O106" s="628"/>
      <c r="P106" s="628"/>
      <c r="Q106" s="629"/>
      <c r="R106" s="626"/>
      <c r="S106" s="626"/>
      <c r="T106" s="626"/>
      <c r="U106" s="628"/>
      <c r="V106" s="628"/>
      <c r="W106" s="628"/>
      <c r="X106" s="628"/>
      <c r="Y106" s="628"/>
      <c r="Z106" s="629"/>
      <c r="AA106" s="626"/>
      <c r="AB106" s="626"/>
      <c r="AC106" s="626"/>
      <c r="AD106" s="628"/>
      <c r="AE106" s="628"/>
      <c r="AF106" s="628"/>
      <c r="AG106" s="628"/>
      <c r="AH106" s="628"/>
      <c r="AI106" s="629"/>
      <c r="AJ106" s="626"/>
      <c r="AK106" s="626"/>
      <c r="AL106" s="626"/>
      <c r="AM106" s="628"/>
      <c r="AN106" s="628"/>
      <c r="AO106" s="628"/>
      <c r="AP106" s="628"/>
      <c r="AQ106" s="628"/>
      <c r="AR106" s="629"/>
      <c r="AS106" s="626"/>
      <c r="AT106" s="626"/>
      <c r="AU106" s="626"/>
      <c r="AV106" s="628"/>
      <c r="AW106" s="628"/>
      <c r="AX106" s="628"/>
      <c r="AY106" s="628"/>
      <c r="AZ106" s="628"/>
      <c r="BA106" s="629"/>
      <c r="BB106" s="626"/>
      <c r="BC106" s="626"/>
      <c r="BD106" s="626"/>
      <c r="BE106" s="628"/>
      <c r="BF106" s="628"/>
      <c r="BG106" s="628"/>
      <c r="BH106" s="628"/>
      <c r="BI106" s="628"/>
      <c r="BJ106" s="629"/>
      <c r="BK106" s="626"/>
      <c r="BL106" s="626"/>
      <c r="BM106" s="626"/>
      <c r="BN106" s="628"/>
      <c r="BO106" s="628"/>
      <c r="BP106" s="628"/>
      <c r="BQ106" s="628"/>
      <c r="BR106" s="628"/>
      <c r="BS106" s="629"/>
      <c r="BT106" s="626"/>
      <c r="BU106" s="626"/>
      <c r="BV106" s="626"/>
      <c r="BW106" s="628"/>
      <c r="BX106" s="628"/>
      <c r="BY106" s="628"/>
      <c r="BZ106" s="628"/>
      <c r="CA106" s="628"/>
      <c r="CB106" s="629"/>
      <c r="CC106" s="626"/>
      <c r="CD106" s="626"/>
      <c r="CE106" s="626"/>
      <c r="CF106" s="628"/>
      <c r="CG106" s="628"/>
      <c r="CH106" s="628"/>
      <c r="CI106" s="628"/>
      <c r="CJ106" s="628"/>
      <c r="CK106" s="629"/>
      <c r="CL106" s="626"/>
      <c r="CM106" s="626"/>
      <c r="CN106" s="626"/>
      <c r="CO106" s="628"/>
      <c r="CP106" s="628"/>
      <c r="CQ106" s="628"/>
      <c r="CR106" s="628"/>
      <c r="CS106" s="628"/>
      <c r="CT106" s="629"/>
      <c r="CU106" s="626"/>
      <c r="CV106" s="626"/>
      <c r="CW106" s="626"/>
      <c r="CX106" s="628"/>
      <c r="CY106" s="628"/>
      <c r="CZ106" s="628"/>
      <c r="DA106" s="628"/>
      <c r="DB106" s="628"/>
      <c r="DC106" s="629"/>
      <c r="DD106" s="626"/>
      <c r="DE106" s="626"/>
      <c r="DF106" s="626"/>
      <c r="DG106" s="628"/>
      <c r="DH106" s="628"/>
      <c r="DI106" s="628"/>
      <c r="DJ106" s="628"/>
      <c r="DK106" s="628"/>
    </row>
    <row r="107" spans="1:115">
      <c r="A107" s="628"/>
      <c r="B107" s="628"/>
      <c r="C107" s="628"/>
      <c r="D107" s="628"/>
      <c r="E107" s="628"/>
      <c r="F107" s="628"/>
      <c r="G107" s="629"/>
      <c r="H107" s="626"/>
      <c r="I107" s="626"/>
      <c r="J107" s="626"/>
      <c r="K107" s="626"/>
      <c r="L107" s="628"/>
      <c r="M107" s="628"/>
      <c r="N107" s="628"/>
      <c r="O107" s="628"/>
      <c r="P107" s="628"/>
      <c r="Q107" s="629"/>
      <c r="R107" s="626"/>
      <c r="S107" s="626"/>
      <c r="T107" s="626"/>
      <c r="U107" s="628"/>
      <c r="V107" s="628"/>
      <c r="W107" s="628"/>
      <c r="X107" s="628"/>
      <c r="Y107" s="628"/>
      <c r="Z107" s="629"/>
      <c r="AA107" s="626"/>
      <c r="AB107" s="626"/>
      <c r="AC107" s="626"/>
      <c r="AD107" s="628"/>
      <c r="AE107" s="628"/>
      <c r="AF107" s="628"/>
      <c r="AG107" s="628"/>
      <c r="AH107" s="628"/>
      <c r="AI107" s="629"/>
      <c r="AJ107" s="626"/>
      <c r="AK107" s="626"/>
      <c r="AL107" s="626"/>
      <c r="AM107" s="628"/>
      <c r="AN107" s="628"/>
      <c r="AO107" s="628"/>
      <c r="AP107" s="628"/>
      <c r="AQ107" s="628"/>
      <c r="AR107" s="629"/>
      <c r="AS107" s="626"/>
      <c r="AT107" s="626"/>
      <c r="AU107" s="626"/>
      <c r="AV107" s="628"/>
      <c r="AW107" s="628"/>
      <c r="AX107" s="628"/>
      <c r="AY107" s="628"/>
      <c r="AZ107" s="628"/>
      <c r="BA107" s="629"/>
      <c r="BB107" s="626"/>
      <c r="BC107" s="626"/>
      <c r="BD107" s="626"/>
      <c r="BE107" s="628"/>
      <c r="BF107" s="628"/>
      <c r="BG107" s="628"/>
      <c r="BH107" s="628"/>
      <c r="BI107" s="628"/>
      <c r="BJ107" s="629"/>
      <c r="BK107" s="626"/>
      <c r="BL107" s="626"/>
      <c r="BM107" s="626"/>
      <c r="BN107" s="628"/>
      <c r="BO107" s="628"/>
      <c r="BP107" s="628"/>
      <c r="BQ107" s="628"/>
      <c r="BR107" s="628"/>
      <c r="BS107" s="629"/>
      <c r="BT107" s="626"/>
      <c r="BU107" s="626"/>
      <c r="BV107" s="626"/>
      <c r="BW107" s="628"/>
      <c r="BX107" s="628"/>
      <c r="BY107" s="628"/>
      <c r="BZ107" s="628"/>
      <c r="CA107" s="628"/>
      <c r="CB107" s="629"/>
      <c r="CC107" s="626"/>
      <c r="CD107" s="626"/>
      <c r="CE107" s="626"/>
      <c r="CF107" s="628"/>
      <c r="CG107" s="628"/>
      <c r="CH107" s="628"/>
      <c r="CI107" s="628"/>
      <c r="CJ107" s="628"/>
      <c r="CK107" s="629"/>
      <c r="CL107" s="626"/>
      <c r="CM107" s="626"/>
      <c r="CN107" s="626"/>
      <c r="CO107" s="628"/>
      <c r="CP107" s="628"/>
      <c r="CQ107" s="628"/>
      <c r="CR107" s="628"/>
      <c r="CS107" s="628"/>
      <c r="CT107" s="629"/>
      <c r="CU107" s="626"/>
      <c r="CV107" s="626"/>
      <c r="CW107" s="626"/>
      <c r="CX107" s="628"/>
      <c r="CY107" s="628"/>
      <c r="CZ107" s="628"/>
      <c r="DA107" s="628"/>
      <c r="DB107" s="628"/>
      <c r="DC107" s="629"/>
      <c r="DD107" s="626"/>
      <c r="DE107" s="626"/>
      <c r="DF107" s="626"/>
      <c r="DG107" s="628"/>
      <c r="DH107" s="628"/>
      <c r="DI107" s="628"/>
      <c r="DJ107" s="628"/>
      <c r="DK107" s="628"/>
    </row>
    <row r="108" spans="1:115">
      <c r="A108" s="628"/>
      <c r="B108" s="628"/>
      <c r="C108" s="628"/>
      <c r="D108" s="628"/>
      <c r="E108" s="628"/>
      <c r="F108" s="628"/>
      <c r="G108" s="629"/>
      <c r="H108" s="626"/>
      <c r="I108" s="626"/>
      <c r="J108" s="626"/>
      <c r="K108" s="626"/>
      <c r="L108" s="628"/>
      <c r="M108" s="628"/>
      <c r="N108" s="628"/>
      <c r="O108" s="628"/>
      <c r="P108" s="628"/>
      <c r="Q108" s="629"/>
      <c r="R108" s="626"/>
      <c r="S108" s="626"/>
      <c r="T108" s="626"/>
      <c r="U108" s="628"/>
      <c r="V108" s="628"/>
      <c r="W108" s="628"/>
      <c r="X108" s="628"/>
      <c r="Y108" s="628"/>
      <c r="Z108" s="629"/>
      <c r="AA108" s="626"/>
      <c r="AB108" s="626"/>
      <c r="AC108" s="626"/>
      <c r="AD108" s="628"/>
      <c r="AE108" s="628"/>
      <c r="AF108" s="628"/>
      <c r="AG108" s="628"/>
      <c r="AH108" s="628"/>
      <c r="AI108" s="629"/>
      <c r="AJ108" s="626"/>
      <c r="AK108" s="626"/>
      <c r="AL108" s="626"/>
      <c r="AM108" s="628"/>
      <c r="AN108" s="628"/>
      <c r="AO108" s="628"/>
      <c r="AP108" s="628"/>
      <c r="AQ108" s="628"/>
      <c r="AR108" s="629"/>
      <c r="AS108" s="626"/>
      <c r="AT108" s="626"/>
      <c r="AU108" s="626"/>
      <c r="AV108" s="628"/>
      <c r="AW108" s="628"/>
      <c r="AX108" s="628"/>
      <c r="AY108" s="628"/>
      <c r="AZ108" s="628"/>
      <c r="BA108" s="629"/>
      <c r="BB108" s="626"/>
      <c r="BC108" s="626"/>
      <c r="BD108" s="626"/>
      <c r="BE108" s="628"/>
      <c r="BF108" s="628"/>
      <c r="BG108" s="628"/>
      <c r="BH108" s="628"/>
      <c r="BI108" s="628"/>
      <c r="BJ108" s="629"/>
      <c r="BK108" s="626"/>
      <c r="BL108" s="626"/>
      <c r="BM108" s="626"/>
      <c r="BN108" s="628"/>
      <c r="BO108" s="628"/>
      <c r="BP108" s="628"/>
      <c r="BQ108" s="628"/>
      <c r="BR108" s="628"/>
      <c r="BS108" s="629"/>
      <c r="BT108" s="626"/>
      <c r="BU108" s="626"/>
      <c r="BV108" s="626"/>
      <c r="BW108" s="628"/>
      <c r="BX108" s="628"/>
      <c r="BY108" s="628"/>
      <c r="BZ108" s="628"/>
      <c r="CA108" s="628"/>
      <c r="CB108" s="629"/>
      <c r="CC108" s="626"/>
      <c r="CD108" s="626"/>
      <c r="CE108" s="626"/>
      <c r="CF108" s="628"/>
      <c r="CG108" s="628"/>
      <c r="CH108" s="628"/>
      <c r="CI108" s="628"/>
      <c r="CJ108" s="628"/>
      <c r="CK108" s="629"/>
      <c r="CL108" s="626"/>
      <c r="CM108" s="626"/>
      <c r="CN108" s="626"/>
      <c r="CO108" s="628"/>
      <c r="CP108" s="628"/>
      <c r="CQ108" s="628"/>
      <c r="CR108" s="628"/>
      <c r="CS108" s="628"/>
      <c r="CT108" s="629"/>
      <c r="CU108" s="626"/>
      <c r="CV108" s="626"/>
      <c r="CW108" s="626"/>
      <c r="CX108" s="628"/>
      <c r="CY108" s="628"/>
      <c r="CZ108" s="628"/>
      <c r="DA108" s="628"/>
      <c r="DB108" s="628"/>
      <c r="DC108" s="629"/>
      <c r="DD108" s="626"/>
      <c r="DE108" s="626"/>
      <c r="DF108" s="626"/>
      <c r="DG108" s="628"/>
      <c r="DH108" s="628"/>
      <c r="DI108" s="628"/>
      <c r="DJ108" s="628"/>
      <c r="DK108" s="628"/>
    </row>
    <row r="109" spans="1:115">
      <c r="A109" s="628"/>
      <c r="B109" s="628"/>
      <c r="C109" s="628"/>
      <c r="D109" s="628"/>
      <c r="E109" s="628"/>
      <c r="F109" s="628"/>
      <c r="G109" s="629"/>
      <c r="H109" s="626"/>
      <c r="I109" s="626"/>
      <c r="J109" s="626"/>
      <c r="K109" s="626"/>
      <c r="L109" s="628"/>
      <c r="M109" s="628"/>
      <c r="N109" s="628"/>
      <c r="O109" s="628"/>
      <c r="P109" s="628"/>
      <c r="Q109" s="629"/>
      <c r="R109" s="626"/>
      <c r="S109" s="626"/>
      <c r="T109" s="626"/>
      <c r="U109" s="628"/>
      <c r="V109" s="628"/>
      <c r="W109" s="628"/>
      <c r="X109" s="628"/>
      <c r="Y109" s="628"/>
      <c r="Z109" s="629"/>
      <c r="AA109" s="626"/>
      <c r="AB109" s="626"/>
      <c r="AC109" s="626"/>
      <c r="AD109" s="628"/>
      <c r="AE109" s="628"/>
      <c r="AF109" s="628"/>
      <c r="AG109" s="628"/>
      <c r="AH109" s="628"/>
      <c r="AI109" s="629"/>
      <c r="AJ109" s="626"/>
      <c r="AK109" s="626"/>
      <c r="AL109" s="626"/>
      <c r="AM109" s="628"/>
      <c r="AN109" s="628"/>
      <c r="AO109" s="628"/>
      <c r="AP109" s="628"/>
      <c r="AQ109" s="628"/>
      <c r="AR109" s="629"/>
      <c r="AS109" s="626"/>
      <c r="AT109" s="626"/>
      <c r="AU109" s="626"/>
      <c r="AV109" s="628"/>
      <c r="AW109" s="628"/>
      <c r="AX109" s="628"/>
      <c r="AY109" s="628"/>
      <c r="AZ109" s="628"/>
      <c r="BA109" s="629"/>
      <c r="BB109" s="626"/>
      <c r="BC109" s="626"/>
      <c r="BD109" s="626"/>
      <c r="BE109" s="628"/>
      <c r="BF109" s="628"/>
      <c r="BG109" s="628"/>
      <c r="BH109" s="628"/>
      <c r="BI109" s="628"/>
      <c r="BJ109" s="629"/>
      <c r="BK109" s="626"/>
      <c r="BL109" s="626"/>
      <c r="BM109" s="626"/>
      <c r="BN109" s="628"/>
      <c r="BO109" s="628"/>
      <c r="BP109" s="628"/>
      <c r="BQ109" s="628"/>
      <c r="BR109" s="628"/>
      <c r="BS109" s="629"/>
      <c r="BT109" s="626"/>
      <c r="BU109" s="626"/>
      <c r="BV109" s="626"/>
      <c r="BW109" s="628"/>
      <c r="BX109" s="628"/>
      <c r="BY109" s="628"/>
      <c r="BZ109" s="628"/>
      <c r="CA109" s="628"/>
      <c r="CB109" s="629"/>
      <c r="CC109" s="626"/>
      <c r="CD109" s="626"/>
      <c r="CE109" s="626"/>
      <c r="CF109" s="628"/>
      <c r="CG109" s="628"/>
      <c r="CH109" s="628"/>
      <c r="CI109" s="628"/>
      <c r="CJ109" s="628"/>
      <c r="CK109" s="629"/>
      <c r="CL109" s="626"/>
      <c r="CM109" s="626"/>
      <c r="CN109" s="626"/>
      <c r="CO109" s="628"/>
      <c r="CP109" s="628"/>
      <c r="CQ109" s="628"/>
      <c r="CR109" s="628"/>
      <c r="CS109" s="628"/>
      <c r="CT109" s="629"/>
      <c r="CU109" s="626"/>
      <c r="CV109" s="626"/>
      <c r="CW109" s="626"/>
      <c r="CX109" s="628"/>
      <c r="CY109" s="628"/>
      <c r="CZ109" s="628"/>
      <c r="DA109" s="628"/>
      <c r="DB109" s="628"/>
      <c r="DC109" s="629"/>
      <c r="DD109" s="626"/>
      <c r="DE109" s="626"/>
      <c r="DF109" s="626"/>
      <c r="DG109" s="628"/>
      <c r="DH109" s="628"/>
      <c r="DI109" s="628"/>
      <c r="DJ109" s="628"/>
      <c r="DK109" s="628"/>
    </row>
    <row r="110" spans="1:115">
      <c r="A110" s="628"/>
      <c r="B110" s="628"/>
      <c r="C110" s="628"/>
      <c r="D110" s="628"/>
      <c r="E110" s="628"/>
      <c r="F110" s="628"/>
      <c r="G110" s="629"/>
      <c r="H110" s="626"/>
      <c r="I110" s="626"/>
      <c r="J110" s="626"/>
      <c r="K110" s="626"/>
      <c r="L110" s="628"/>
      <c r="M110" s="628"/>
      <c r="N110" s="628"/>
      <c r="O110" s="628"/>
      <c r="P110" s="628"/>
      <c r="Q110" s="629"/>
      <c r="R110" s="626"/>
      <c r="S110" s="626"/>
      <c r="T110" s="626"/>
      <c r="U110" s="628"/>
      <c r="V110" s="628"/>
      <c r="W110" s="628"/>
      <c r="X110" s="628"/>
      <c r="Y110" s="628"/>
      <c r="Z110" s="629"/>
      <c r="AA110" s="626"/>
      <c r="AB110" s="626"/>
      <c r="AC110" s="626"/>
      <c r="AD110" s="628"/>
      <c r="AE110" s="628"/>
      <c r="AF110" s="628"/>
      <c r="AG110" s="628"/>
      <c r="AH110" s="628"/>
      <c r="AI110" s="629"/>
      <c r="AJ110" s="626"/>
      <c r="AK110" s="626"/>
      <c r="AL110" s="626"/>
      <c r="AM110" s="628"/>
      <c r="AN110" s="628"/>
      <c r="AO110" s="628"/>
      <c r="AP110" s="628"/>
      <c r="AQ110" s="628"/>
      <c r="AR110" s="629"/>
      <c r="AS110" s="626"/>
      <c r="AT110" s="626"/>
      <c r="AU110" s="626"/>
      <c r="AV110" s="628"/>
      <c r="AW110" s="628"/>
      <c r="AX110" s="628"/>
      <c r="AY110" s="628"/>
      <c r="AZ110" s="628"/>
      <c r="BA110" s="629"/>
      <c r="BB110" s="626"/>
      <c r="BC110" s="626"/>
      <c r="BD110" s="626"/>
      <c r="BE110" s="628"/>
      <c r="BF110" s="628"/>
      <c r="BG110" s="628"/>
      <c r="BH110" s="628"/>
      <c r="BI110" s="628"/>
      <c r="BJ110" s="629"/>
      <c r="BK110" s="626"/>
      <c r="BL110" s="626"/>
      <c r="BM110" s="626"/>
      <c r="BN110" s="628"/>
      <c r="BO110" s="628"/>
      <c r="BP110" s="628"/>
      <c r="BQ110" s="628"/>
      <c r="BR110" s="628"/>
      <c r="BS110" s="629"/>
      <c r="BT110" s="626"/>
      <c r="BU110" s="626"/>
      <c r="BV110" s="626"/>
      <c r="BW110" s="628"/>
      <c r="BX110" s="628"/>
      <c r="BY110" s="628"/>
      <c r="BZ110" s="628"/>
      <c r="CA110" s="628"/>
      <c r="CB110" s="629"/>
      <c r="CC110" s="626"/>
      <c r="CD110" s="626"/>
      <c r="CE110" s="626"/>
      <c r="CF110" s="628"/>
      <c r="CG110" s="628"/>
      <c r="CH110" s="628"/>
      <c r="CI110" s="628"/>
      <c r="CJ110" s="628"/>
      <c r="CK110" s="629"/>
      <c r="CL110" s="626"/>
      <c r="CM110" s="626"/>
      <c r="CN110" s="626"/>
      <c r="CO110" s="628"/>
      <c r="CP110" s="628"/>
      <c r="CQ110" s="628"/>
      <c r="CR110" s="628"/>
      <c r="CS110" s="628"/>
      <c r="CT110" s="629"/>
      <c r="CU110" s="626"/>
      <c r="CV110" s="626"/>
      <c r="CW110" s="626"/>
      <c r="CX110" s="628"/>
      <c r="CY110" s="628"/>
      <c r="CZ110" s="628"/>
      <c r="DA110" s="628"/>
      <c r="DB110" s="628"/>
      <c r="DC110" s="629"/>
      <c r="DD110" s="626"/>
      <c r="DE110" s="626"/>
      <c r="DF110" s="626"/>
      <c r="DG110" s="628"/>
      <c r="DH110" s="628"/>
      <c r="DI110" s="628"/>
      <c r="DJ110" s="628"/>
      <c r="DK110" s="628"/>
    </row>
    <row r="111" spans="1:115">
      <c r="A111" s="628"/>
      <c r="B111" s="628"/>
      <c r="C111" s="628"/>
      <c r="D111" s="628"/>
      <c r="E111" s="628"/>
      <c r="F111" s="628"/>
      <c r="G111" s="629"/>
      <c r="H111" s="626"/>
      <c r="I111" s="626"/>
      <c r="J111" s="626"/>
      <c r="K111" s="626"/>
      <c r="L111" s="628"/>
      <c r="M111" s="628"/>
      <c r="N111" s="628"/>
      <c r="O111" s="628"/>
      <c r="P111" s="628"/>
      <c r="Q111" s="629"/>
      <c r="R111" s="626"/>
      <c r="S111" s="626"/>
      <c r="T111" s="626"/>
      <c r="U111" s="628"/>
      <c r="V111" s="628"/>
      <c r="W111" s="628"/>
      <c r="X111" s="628"/>
      <c r="Y111" s="628"/>
      <c r="Z111" s="629"/>
      <c r="AA111" s="626"/>
      <c r="AB111" s="626"/>
      <c r="AC111" s="626"/>
      <c r="AD111" s="628"/>
      <c r="AE111" s="628"/>
      <c r="AF111" s="628"/>
      <c r="AG111" s="628"/>
      <c r="AH111" s="628"/>
      <c r="AI111" s="629"/>
      <c r="AJ111" s="626"/>
      <c r="AK111" s="626"/>
      <c r="AL111" s="626"/>
      <c r="AM111" s="628"/>
      <c r="AN111" s="628"/>
      <c r="AO111" s="628"/>
      <c r="AP111" s="628"/>
      <c r="AQ111" s="628"/>
      <c r="AR111" s="629"/>
      <c r="AS111" s="626"/>
      <c r="AT111" s="626"/>
      <c r="AU111" s="626"/>
      <c r="AV111" s="628"/>
      <c r="AW111" s="628"/>
      <c r="AX111" s="628"/>
      <c r="AY111" s="628"/>
      <c r="AZ111" s="628"/>
      <c r="BA111" s="629"/>
      <c r="BB111" s="626"/>
      <c r="BC111" s="626"/>
      <c r="BD111" s="626"/>
      <c r="BE111" s="628"/>
      <c r="BF111" s="628"/>
      <c r="BG111" s="628"/>
      <c r="BH111" s="628"/>
      <c r="BI111" s="628"/>
      <c r="BJ111" s="629"/>
      <c r="BK111" s="626"/>
      <c r="BL111" s="626"/>
      <c r="BM111" s="626"/>
      <c r="BN111" s="628"/>
      <c r="BO111" s="628"/>
      <c r="BP111" s="628"/>
      <c r="BQ111" s="628"/>
      <c r="BR111" s="628"/>
      <c r="BS111" s="629"/>
      <c r="BT111" s="626"/>
      <c r="BU111" s="626"/>
      <c r="BV111" s="626"/>
      <c r="BW111" s="628"/>
      <c r="BX111" s="628"/>
      <c r="BY111" s="628"/>
      <c r="BZ111" s="628"/>
      <c r="CA111" s="628"/>
      <c r="CB111" s="629"/>
      <c r="CC111" s="626"/>
      <c r="CD111" s="626"/>
      <c r="CE111" s="626"/>
      <c r="CF111" s="628"/>
      <c r="CG111" s="628"/>
      <c r="CH111" s="628"/>
      <c r="CI111" s="628"/>
      <c r="CJ111" s="628"/>
      <c r="CK111" s="629"/>
      <c r="CL111" s="626"/>
      <c r="CM111" s="626"/>
      <c r="CN111" s="626"/>
      <c r="CO111" s="628"/>
      <c r="CP111" s="628"/>
      <c r="CQ111" s="628"/>
      <c r="CR111" s="628"/>
      <c r="CS111" s="628"/>
      <c r="CT111" s="629"/>
      <c r="CU111" s="626"/>
      <c r="CV111" s="626"/>
      <c r="CW111" s="626"/>
      <c r="CX111" s="628"/>
      <c r="CY111" s="628"/>
      <c r="CZ111" s="628"/>
      <c r="DA111" s="628"/>
      <c r="DB111" s="628"/>
      <c r="DC111" s="629"/>
      <c r="DD111" s="626"/>
      <c r="DE111" s="626"/>
      <c r="DF111" s="626"/>
      <c r="DG111" s="628"/>
      <c r="DH111" s="628"/>
      <c r="DI111" s="628"/>
      <c r="DJ111" s="628"/>
      <c r="DK111" s="628"/>
    </row>
    <row r="112" spans="1:115">
      <c r="A112" s="628"/>
      <c r="B112" s="628"/>
      <c r="C112" s="628"/>
      <c r="D112" s="628"/>
      <c r="E112" s="628"/>
      <c r="F112" s="628"/>
      <c r="G112" s="629"/>
      <c r="H112" s="626"/>
      <c r="I112" s="626"/>
      <c r="J112" s="626"/>
      <c r="K112" s="626"/>
      <c r="L112" s="628"/>
      <c r="M112" s="628"/>
      <c r="N112" s="628"/>
      <c r="O112" s="628"/>
      <c r="P112" s="628"/>
      <c r="Q112" s="629"/>
      <c r="R112" s="626"/>
      <c r="S112" s="626"/>
      <c r="T112" s="626"/>
      <c r="U112" s="628"/>
      <c r="V112" s="628"/>
      <c r="W112" s="628"/>
      <c r="X112" s="628"/>
      <c r="Y112" s="628"/>
      <c r="Z112" s="629"/>
      <c r="AA112" s="626"/>
      <c r="AB112" s="626"/>
      <c r="AC112" s="626"/>
      <c r="AD112" s="628"/>
      <c r="AE112" s="628"/>
      <c r="AF112" s="628"/>
      <c r="AG112" s="628"/>
      <c r="AH112" s="628"/>
      <c r="AI112" s="629"/>
      <c r="AJ112" s="626"/>
      <c r="AK112" s="626"/>
      <c r="AL112" s="626"/>
      <c r="AM112" s="628"/>
      <c r="AN112" s="628"/>
      <c r="AO112" s="628"/>
      <c r="AP112" s="628"/>
      <c r="AQ112" s="628"/>
      <c r="AR112" s="629"/>
      <c r="AS112" s="626"/>
      <c r="AT112" s="626"/>
      <c r="AU112" s="626"/>
      <c r="AV112" s="628"/>
      <c r="AW112" s="628"/>
      <c r="AX112" s="628"/>
      <c r="AY112" s="628"/>
      <c r="AZ112" s="628"/>
      <c r="BA112" s="629"/>
      <c r="BB112" s="626"/>
      <c r="BC112" s="626"/>
      <c r="BD112" s="626"/>
      <c r="BE112" s="628"/>
      <c r="BF112" s="628"/>
      <c r="BG112" s="628"/>
      <c r="BH112" s="628"/>
      <c r="BI112" s="628"/>
      <c r="BJ112" s="629"/>
      <c r="BK112" s="626"/>
      <c r="BL112" s="626"/>
      <c r="BM112" s="626"/>
      <c r="BN112" s="628"/>
      <c r="BO112" s="628"/>
      <c r="BP112" s="628"/>
      <c r="BQ112" s="628"/>
      <c r="BR112" s="628"/>
      <c r="BS112" s="629"/>
      <c r="BT112" s="626"/>
      <c r="BU112" s="626"/>
      <c r="BV112" s="626"/>
      <c r="BW112" s="628"/>
      <c r="BX112" s="628"/>
      <c r="BY112" s="628"/>
      <c r="BZ112" s="628"/>
      <c r="CA112" s="628"/>
      <c r="CB112" s="629"/>
      <c r="CC112" s="626"/>
      <c r="CD112" s="626"/>
      <c r="CE112" s="626"/>
      <c r="CF112" s="628"/>
      <c r="CG112" s="628"/>
      <c r="CH112" s="628"/>
      <c r="CI112" s="628"/>
      <c r="CJ112" s="628"/>
      <c r="CK112" s="629"/>
      <c r="CL112" s="626"/>
      <c r="CM112" s="626"/>
      <c r="CN112" s="626"/>
      <c r="CO112" s="628"/>
      <c r="CP112" s="628"/>
      <c r="CQ112" s="628"/>
      <c r="CR112" s="628"/>
      <c r="CS112" s="628"/>
      <c r="CT112" s="629"/>
      <c r="CU112" s="626"/>
      <c r="CV112" s="626"/>
      <c r="CW112" s="626"/>
      <c r="CX112" s="628"/>
      <c r="CY112" s="628"/>
      <c r="CZ112" s="628"/>
      <c r="DA112" s="628"/>
      <c r="DB112" s="628"/>
      <c r="DC112" s="629"/>
      <c r="DD112" s="626"/>
      <c r="DE112" s="626"/>
      <c r="DF112" s="626"/>
      <c r="DG112" s="628"/>
      <c r="DH112" s="628"/>
      <c r="DI112" s="628"/>
      <c r="DJ112" s="628"/>
      <c r="DK112" s="628"/>
    </row>
    <row r="113" spans="1:115">
      <c r="A113" s="628"/>
      <c r="B113" s="628"/>
      <c r="C113" s="628"/>
      <c r="D113" s="628"/>
      <c r="E113" s="628"/>
      <c r="F113" s="628"/>
      <c r="G113" s="629"/>
      <c r="H113" s="626"/>
      <c r="I113" s="626"/>
      <c r="J113" s="626"/>
      <c r="K113" s="626"/>
      <c r="L113" s="628"/>
      <c r="M113" s="628"/>
      <c r="N113" s="628"/>
      <c r="O113" s="628"/>
      <c r="P113" s="628"/>
      <c r="Q113" s="629"/>
      <c r="R113" s="626"/>
      <c r="S113" s="626"/>
      <c r="T113" s="626"/>
      <c r="U113" s="628"/>
      <c r="V113" s="628"/>
      <c r="W113" s="628"/>
      <c r="X113" s="628"/>
      <c r="Y113" s="628"/>
      <c r="Z113" s="629"/>
      <c r="AA113" s="626"/>
      <c r="AB113" s="626"/>
      <c r="AC113" s="626"/>
      <c r="AD113" s="628"/>
      <c r="AE113" s="628"/>
      <c r="AF113" s="628"/>
      <c r="AG113" s="628"/>
      <c r="AH113" s="628"/>
      <c r="AI113" s="629"/>
      <c r="AJ113" s="626"/>
      <c r="AK113" s="626"/>
      <c r="AL113" s="626"/>
      <c r="AM113" s="628"/>
      <c r="AN113" s="628"/>
      <c r="AO113" s="628"/>
      <c r="AP113" s="628"/>
      <c r="AQ113" s="628"/>
      <c r="AR113" s="629"/>
      <c r="AS113" s="626"/>
      <c r="AT113" s="626"/>
      <c r="AU113" s="626"/>
      <c r="AV113" s="628"/>
      <c r="AW113" s="628"/>
      <c r="AX113" s="628"/>
      <c r="AY113" s="628"/>
      <c r="AZ113" s="628"/>
      <c r="BA113" s="629"/>
      <c r="BB113" s="626"/>
      <c r="BC113" s="626"/>
      <c r="BD113" s="626"/>
      <c r="BE113" s="628"/>
      <c r="BF113" s="628"/>
      <c r="BG113" s="628"/>
      <c r="BH113" s="628"/>
      <c r="BI113" s="628"/>
      <c r="BJ113" s="629"/>
      <c r="BK113" s="626"/>
      <c r="BL113" s="626"/>
      <c r="BM113" s="626"/>
      <c r="BN113" s="628"/>
      <c r="BO113" s="628"/>
      <c r="BP113" s="628"/>
      <c r="BQ113" s="628"/>
      <c r="BR113" s="628"/>
      <c r="BS113" s="629"/>
      <c r="BT113" s="626"/>
      <c r="BU113" s="626"/>
      <c r="BV113" s="626"/>
      <c r="BW113" s="628"/>
      <c r="BX113" s="628"/>
      <c r="BY113" s="628"/>
      <c r="BZ113" s="628"/>
      <c r="CA113" s="628"/>
      <c r="CB113" s="629"/>
      <c r="CC113" s="626"/>
      <c r="CD113" s="626"/>
      <c r="CE113" s="626"/>
      <c r="CF113" s="628"/>
      <c r="CG113" s="628"/>
      <c r="CH113" s="628"/>
      <c r="CI113" s="628"/>
      <c r="CJ113" s="628"/>
      <c r="CK113" s="629"/>
      <c r="CL113" s="626"/>
      <c r="CM113" s="626"/>
      <c r="CN113" s="626"/>
      <c r="CO113" s="628"/>
      <c r="CP113" s="628"/>
      <c r="CQ113" s="628"/>
      <c r="CR113" s="628"/>
      <c r="CS113" s="628"/>
      <c r="CT113" s="629"/>
      <c r="CU113" s="626"/>
      <c r="CV113" s="626"/>
      <c r="CW113" s="626"/>
      <c r="CX113" s="628"/>
      <c r="CY113" s="628"/>
      <c r="CZ113" s="628"/>
      <c r="DA113" s="628"/>
      <c r="DB113" s="628"/>
      <c r="DC113" s="629"/>
      <c r="DD113" s="626"/>
      <c r="DE113" s="626"/>
      <c r="DF113" s="626"/>
      <c r="DG113" s="628"/>
      <c r="DH113" s="628"/>
      <c r="DI113" s="628"/>
      <c r="DJ113" s="628"/>
      <c r="DK113" s="628"/>
    </row>
    <row r="114" spans="1:115">
      <c r="A114" s="628"/>
      <c r="B114" s="628"/>
      <c r="C114" s="628"/>
      <c r="D114" s="628"/>
      <c r="E114" s="628"/>
      <c r="F114" s="628"/>
      <c r="G114" s="629"/>
      <c r="H114" s="626"/>
      <c r="I114" s="626"/>
      <c r="J114" s="626"/>
      <c r="K114" s="626"/>
      <c r="L114" s="628"/>
      <c r="M114" s="628"/>
      <c r="N114" s="628"/>
      <c r="O114" s="628"/>
      <c r="P114" s="628"/>
      <c r="Q114" s="629"/>
      <c r="R114" s="626"/>
      <c r="S114" s="626"/>
      <c r="U114" s="628"/>
      <c r="V114" s="628"/>
      <c r="W114" s="628"/>
      <c r="X114" s="628"/>
      <c r="Y114" s="628"/>
      <c r="Z114" s="629"/>
      <c r="AA114" s="626"/>
      <c r="AB114" s="626"/>
      <c r="AC114" s="626"/>
      <c r="AD114" s="628"/>
      <c r="AE114" s="628"/>
      <c r="AF114" s="628"/>
      <c r="AG114" s="628"/>
      <c r="AH114" s="628"/>
      <c r="AI114" s="629"/>
      <c r="AJ114" s="626"/>
      <c r="AK114" s="626"/>
      <c r="AL114" s="626"/>
      <c r="AM114" s="628"/>
      <c r="AN114" s="628"/>
      <c r="AO114" s="628"/>
      <c r="AP114" s="628"/>
      <c r="AQ114" s="628"/>
      <c r="AR114" s="629"/>
      <c r="AS114" s="626"/>
      <c r="AT114" s="626"/>
      <c r="AU114" s="626"/>
      <c r="AV114" s="628"/>
      <c r="AW114" s="628"/>
      <c r="AX114" s="628"/>
      <c r="AY114" s="628"/>
      <c r="AZ114" s="628"/>
      <c r="BA114" s="629"/>
      <c r="BB114" s="626"/>
      <c r="BC114" s="626"/>
      <c r="BD114" s="626"/>
      <c r="BE114" s="628"/>
      <c r="BF114" s="628"/>
      <c r="BG114" s="628"/>
      <c r="BH114" s="628"/>
      <c r="BI114" s="628"/>
      <c r="BJ114" s="629"/>
      <c r="BK114" s="626"/>
      <c r="BL114" s="626"/>
      <c r="BM114" s="626"/>
      <c r="BN114" s="628"/>
      <c r="BO114" s="628"/>
      <c r="BP114" s="628"/>
      <c r="BQ114" s="628"/>
      <c r="BR114" s="628"/>
      <c r="BS114" s="629"/>
      <c r="BT114" s="626"/>
      <c r="BU114" s="626"/>
      <c r="BV114" s="626"/>
      <c r="BW114" s="628"/>
      <c r="BX114" s="628"/>
      <c r="BY114" s="628"/>
      <c r="BZ114" s="628"/>
      <c r="CA114" s="628"/>
      <c r="CB114" s="629"/>
      <c r="CC114" s="626"/>
      <c r="CD114" s="626"/>
      <c r="CE114" s="626"/>
      <c r="CF114" s="628"/>
      <c r="CG114" s="628"/>
      <c r="CH114" s="628"/>
      <c r="CI114" s="628"/>
      <c r="CJ114" s="628"/>
      <c r="CK114" s="629"/>
      <c r="CL114" s="626"/>
      <c r="CM114" s="626"/>
      <c r="CN114" s="626"/>
      <c r="CO114" s="628"/>
      <c r="CP114" s="628"/>
      <c r="CQ114" s="628"/>
      <c r="CR114" s="628"/>
      <c r="CS114" s="628"/>
      <c r="CT114" s="629"/>
      <c r="CU114" s="626"/>
      <c r="CV114" s="626"/>
      <c r="CW114" s="626"/>
      <c r="CX114" s="628"/>
      <c r="CY114" s="628"/>
      <c r="CZ114" s="628"/>
      <c r="DA114" s="628"/>
      <c r="DB114" s="628"/>
      <c r="DC114" s="629"/>
      <c r="DD114" s="626"/>
      <c r="DE114" s="626"/>
      <c r="DF114" s="626"/>
      <c r="DG114" s="628"/>
      <c r="DH114" s="628"/>
      <c r="DI114" s="628"/>
      <c r="DJ114" s="628"/>
      <c r="DK114" s="628"/>
    </row>
  </sheetData>
  <sheetProtection selectLockedCells="1" selectUnlockedCells="1"/>
  <mergeCells count="779">
    <mergeCell ref="CP51:CP52"/>
    <mergeCell ref="CO51:CO52"/>
    <mergeCell ref="BX30:BX34"/>
    <mergeCell ref="BX35:BX40"/>
    <mergeCell ref="BX41:BX45"/>
    <mergeCell ref="BX46:BX47"/>
    <mergeCell ref="BX48:BX50"/>
    <mergeCell ref="BX51:BX52"/>
    <mergeCell ref="BO5:BO6"/>
    <mergeCell ref="BO7:BO9"/>
    <mergeCell ref="BO11:BO17"/>
    <mergeCell ref="BO20:BO21"/>
    <mergeCell ref="BO22:BO25"/>
    <mergeCell ref="BO26:BO29"/>
    <mergeCell ref="BO30:BO34"/>
    <mergeCell ref="BO35:BO40"/>
    <mergeCell ref="BO41:BO45"/>
    <mergeCell ref="BP7:BP9"/>
    <mergeCell ref="BR48:BR50"/>
    <mergeCell ref="BQ51:BQ52"/>
    <mergeCell ref="BR51:BR52"/>
    <mergeCell ref="BQ20:BQ21"/>
    <mergeCell ref="BR20:BR21"/>
    <mergeCell ref="BQ22:BQ25"/>
    <mergeCell ref="AW51:AW52"/>
    <mergeCell ref="BF5:BF6"/>
    <mergeCell ref="BF7:BF9"/>
    <mergeCell ref="BF11:BF17"/>
    <mergeCell ref="BF20:BF21"/>
    <mergeCell ref="BF22:BF25"/>
    <mergeCell ref="BF26:BF29"/>
    <mergeCell ref="BF30:BF34"/>
    <mergeCell ref="BF35:BF40"/>
    <mergeCell ref="BF41:BF45"/>
    <mergeCell ref="BF46:BF47"/>
    <mergeCell ref="BF48:BF50"/>
    <mergeCell ref="BF51:BF52"/>
    <mergeCell ref="AW7:AW9"/>
    <mergeCell ref="AW11:AW17"/>
    <mergeCell ref="AW20:AW21"/>
    <mergeCell ref="AW22:AW25"/>
    <mergeCell ref="AW26:AW29"/>
    <mergeCell ref="AW30:AW34"/>
    <mergeCell ref="AW35:AW40"/>
    <mergeCell ref="AW41:AW45"/>
    <mergeCell ref="AM48:AM50"/>
    <mergeCell ref="AG51:AG52"/>
    <mergeCell ref="AH51:AH52"/>
    <mergeCell ref="M20:M21"/>
    <mergeCell ref="M22:M25"/>
    <mergeCell ref="M26:M29"/>
    <mergeCell ref="M30:M34"/>
    <mergeCell ref="M35:M40"/>
    <mergeCell ref="M41:M45"/>
    <mergeCell ref="M46:M47"/>
    <mergeCell ref="M48:M50"/>
    <mergeCell ref="M51:M52"/>
    <mergeCell ref="V26:V29"/>
    <mergeCell ref="V30:V34"/>
    <mergeCell ref="V35:V40"/>
    <mergeCell ref="V41:V45"/>
    <mergeCell ref="V46:V47"/>
    <mergeCell ref="V48:V50"/>
    <mergeCell ref="V51:V52"/>
    <mergeCell ref="AE48:AE50"/>
    <mergeCell ref="AE51:AE52"/>
    <mergeCell ref="Y51:Y52"/>
    <mergeCell ref="AD46:AD47"/>
    <mergeCell ref="W46:W47"/>
    <mergeCell ref="AP51:AP52"/>
    <mergeCell ref="AQ51:AQ52"/>
    <mergeCell ref="AP46:AP47"/>
    <mergeCell ref="AQ46:AQ47"/>
    <mergeCell ref="AP48:AP50"/>
    <mergeCell ref="AQ48:AQ50"/>
    <mergeCell ref="AN51:AN52"/>
    <mergeCell ref="AO48:AO50"/>
    <mergeCell ref="AN41:AN45"/>
    <mergeCell ref="AN46:AN47"/>
    <mergeCell ref="AN48:AN50"/>
    <mergeCell ref="AP41:AP45"/>
    <mergeCell ref="AG48:AG50"/>
    <mergeCell ref="AF46:AF47"/>
    <mergeCell ref="AH48:AH50"/>
    <mergeCell ref="AG41:AG45"/>
    <mergeCell ref="AE7:AE9"/>
    <mergeCell ref="AE11:AE17"/>
    <mergeCell ref="AE20:AE21"/>
    <mergeCell ref="AE22:AE25"/>
    <mergeCell ref="AE26:AE29"/>
    <mergeCell ref="AE30:AE34"/>
    <mergeCell ref="AE35:AE40"/>
    <mergeCell ref="AE41:AE45"/>
    <mergeCell ref="AE46:AE47"/>
    <mergeCell ref="V5:V6"/>
    <mergeCell ref="AH30:AH34"/>
    <mergeCell ref="AD20:AD21"/>
    <mergeCell ref="AD22:AD25"/>
    <mergeCell ref="AD26:AD29"/>
    <mergeCell ref="AD30:AD34"/>
    <mergeCell ref="AH41:AH45"/>
    <mergeCell ref="AG46:AG47"/>
    <mergeCell ref="AH46:AH47"/>
    <mergeCell ref="X11:X17"/>
    <mergeCell ref="Y11:Y17"/>
    <mergeCell ref="E5:E6"/>
    <mergeCell ref="F5:F6"/>
    <mergeCell ref="B5:B6"/>
    <mergeCell ref="D5:D6"/>
    <mergeCell ref="L5:L6"/>
    <mergeCell ref="N11:N17"/>
    <mergeCell ref="AF11:AF17"/>
    <mergeCell ref="AD11:AD17"/>
    <mergeCell ref="AM2:AS2"/>
    <mergeCell ref="M11:M17"/>
    <mergeCell ref="M7:M9"/>
    <mergeCell ref="M5:M6"/>
    <mergeCell ref="C7:C9"/>
    <mergeCell ref="C5:C6"/>
    <mergeCell ref="V7:V9"/>
    <mergeCell ref="V11:V17"/>
    <mergeCell ref="F11:F17"/>
    <mergeCell ref="AP11:AP17"/>
    <mergeCell ref="O5:O6"/>
    <mergeCell ref="P5:P6"/>
    <mergeCell ref="N5:N6"/>
    <mergeCell ref="P11:P17"/>
    <mergeCell ref="AM11:AM17"/>
    <mergeCell ref="AO11:AO17"/>
    <mergeCell ref="AY11:AY17"/>
    <mergeCell ref="AZ11:AZ17"/>
    <mergeCell ref="AY20:AY21"/>
    <mergeCell ref="AZ20:AZ21"/>
    <mergeCell ref="AY22:AY25"/>
    <mergeCell ref="BH11:BH17"/>
    <mergeCell ref="BN11:BN17"/>
    <mergeCell ref="AV2:BB2"/>
    <mergeCell ref="AB2:AC2"/>
    <mergeCell ref="AK2:AL2"/>
    <mergeCell ref="AQ7:AQ9"/>
    <mergeCell ref="BE2:BK2"/>
    <mergeCell ref="AT2:AU2"/>
    <mergeCell ref="AM20:AM21"/>
    <mergeCell ref="AO20:AO21"/>
    <mergeCell ref="AM22:AM25"/>
    <mergeCell ref="AQ11:AQ17"/>
    <mergeCell ref="AQ20:AQ21"/>
    <mergeCell ref="AP5:AP6"/>
    <mergeCell ref="AQ5:AQ6"/>
    <mergeCell ref="AN5:AN6"/>
    <mergeCell ref="AN7:AN9"/>
    <mergeCell ref="AN11:AN17"/>
    <mergeCell ref="AN20:AN21"/>
    <mergeCell ref="CV2:CW2"/>
    <mergeCell ref="BW2:CC2"/>
    <mergeCell ref="BZ7:BZ9"/>
    <mergeCell ref="CA7:CA9"/>
    <mergeCell ref="BZ11:BZ17"/>
    <mergeCell ref="CA11:CA17"/>
    <mergeCell ref="CO7:CO9"/>
    <mergeCell ref="CQ7:CQ9"/>
    <mergeCell ref="CO11:CO17"/>
    <mergeCell ref="CQ11:CQ17"/>
    <mergeCell ref="CG5:CG6"/>
    <mergeCell ref="CG7:CG9"/>
    <mergeCell ref="CG11:CG17"/>
    <mergeCell ref="CR11:CR17"/>
    <mergeCell ref="CS11:CS17"/>
    <mergeCell ref="CH11:CH17"/>
    <mergeCell ref="CR5:CR6"/>
    <mergeCell ref="CS5:CS6"/>
    <mergeCell ref="BX5:BX6"/>
    <mergeCell ref="BX7:BX9"/>
    <mergeCell ref="BX11:BX17"/>
    <mergeCell ref="CP5:CP6"/>
    <mergeCell ref="CP7:CP9"/>
    <mergeCell ref="CP11:CP17"/>
    <mergeCell ref="CD2:CE2"/>
    <mergeCell ref="CF2:CL2"/>
    <mergeCell ref="CM2:CN2"/>
    <mergeCell ref="CO2:CU2"/>
    <mergeCell ref="B2:H2"/>
    <mergeCell ref="I2:J2"/>
    <mergeCell ref="BC2:BD2"/>
    <mergeCell ref="E7:E9"/>
    <mergeCell ref="N7:N9"/>
    <mergeCell ref="AF7:AF9"/>
    <mergeCell ref="AM7:AM9"/>
    <mergeCell ref="AO7:AO9"/>
    <mergeCell ref="AX7:AX9"/>
    <mergeCell ref="AY5:AY6"/>
    <mergeCell ref="S2:T2"/>
    <mergeCell ref="L2:R2"/>
    <mergeCell ref="AD2:AJ2"/>
    <mergeCell ref="U2:AA2"/>
    <mergeCell ref="AP7:AP9"/>
    <mergeCell ref="BN2:BT2"/>
    <mergeCell ref="BU2:BV2"/>
    <mergeCell ref="BL2:BM2"/>
    <mergeCell ref="BQ7:BQ9"/>
    <mergeCell ref="AY7:AY9"/>
    <mergeCell ref="F48:F50"/>
    <mergeCell ref="E26:E29"/>
    <mergeCell ref="E30:E34"/>
    <mergeCell ref="F30:F34"/>
    <mergeCell ref="E35:E40"/>
    <mergeCell ref="F35:F40"/>
    <mergeCell ref="O48:O50"/>
    <mergeCell ref="P48:P50"/>
    <mergeCell ref="O35:O40"/>
    <mergeCell ref="P35:P40"/>
    <mergeCell ref="N48:N50"/>
    <mergeCell ref="L41:L45"/>
    <mergeCell ref="L46:L47"/>
    <mergeCell ref="N30:N34"/>
    <mergeCell ref="O26:O29"/>
    <mergeCell ref="O30:O34"/>
    <mergeCell ref="P30:P34"/>
    <mergeCell ref="O46:O47"/>
    <mergeCell ref="P46:P47"/>
    <mergeCell ref="F22:F29"/>
    <mergeCell ref="AQ35:AQ40"/>
    <mergeCell ref="AQ41:AQ45"/>
    <mergeCell ref="AQ30:AQ34"/>
    <mergeCell ref="AW46:AW47"/>
    <mergeCell ref="AG7:AG9"/>
    <mergeCell ref="AH7:AH9"/>
    <mergeCell ref="AG11:AG17"/>
    <mergeCell ref="AH11:AH17"/>
    <mergeCell ref="AG20:AG21"/>
    <mergeCell ref="AH20:AH21"/>
    <mergeCell ref="AG22:AG25"/>
    <mergeCell ref="AN30:AN34"/>
    <mergeCell ref="AN35:AN40"/>
    <mergeCell ref="AP35:AP40"/>
    <mergeCell ref="AO22:AO29"/>
    <mergeCell ref="AG35:AG40"/>
    <mergeCell ref="AH35:AH40"/>
    <mergeCell ref="AG26:AG29"/>
    <mergeCell ref="AG30:AG34"/>
    <mergeCell ref="BO51:BO52"/>
    <mergeCell ref="BP51:BP52"/>
    <mergeCell ref="AV20:AV21"/>
    <mergeCell ref="AX20:AX21"/>
    <mergeCell ref="AV22:AV25"/>
    <mergeCell ref="AX46:AX47"/>
    <mergeCell ref="AX48:AX50"/>
    <mergeCell ref="AX30:AX34"/>
    <mergeCell ref="AX35:AX40"/>
    <mergeCell ref="AW48:AW50"/>
    <mergeCell ref="AY46:AY47"/>
    <mergeCell ref="AZ46:AZ47"/>
    <mergeCell ref="BO46:BO47"/>
    <mergeCell ref="AY41:AY45"/>
    <mergeCell ref="AZ41:AZ45"/>
    <mergeCell ref="AY26:AY29"/>
    <mergeCell ref="BG41:BG45"/>
    <mergeCell ref="BE46:BE47"/>
    <mergeCell ref="BG46:BG47"/>
    <mergeCell ref="AY30:AY34"/>
    <mergeCell ref="AY35:AY40"/>
    <mergeCell ref="AZ35:AZ40"/>
    <mergeCell ref="BI30:BI34"/>
    <mergeCell ref="BH41:BH45"/>
    <mergeCell ref="CJ7:CJ9"/>
    <mergeCell ref="CI11:CI17"/>
    <mergeCell ref="CJ11:CJ17"/>
    <mergeCell ref="CI20:CI21"/>
    <mergeCell ref="CJ20:CJ21"/>
    <mergeCell ref="BH20:BH21"/>
    <mergeCell ref="BI20:BI21"/>
    <mergeCell ref="BH22:BH25"/>
    <mergeCell ref="BP35:BP40"/>
    <mergeCell ref="CI30:CI34"/>
    <mergeCell ref="CJ30:CJ34"/>
    <mergeCell ref="BY7:BY9"/>
    <mergeCell ref="BW11:BW17"/>
    <mergeCell ref="BY11:BY17"/>
    <mergeCell ref="BW20:BW21"/>
    <mergeCell ref="BY20:BY21"/>
    <mergeCell ref="BW22:BW25"/>
    <mergeCell ref="BW26:BW29"/>
    <mergeCell ref="BW30:BW34"/>
    <mergeCell ref="BY30:BY34"/>
    <mergeCell ref="CS48:CS50"/>
    <mergeCell ref="CS22:CS29"/>
    <mergeCell ref="CP20:CP21"/>
    <mergeCell ref="CR7:CR9"/>
    <mergeCell ref="CR22:CR25"/>
    <mergeCell ref="CR35:CR40"/>
    <mergeCell ref="CR48:CR50"/>
    <mergeCell ref="CO46:CO47"/>
    <mergeCell ref="CQ46:CQ47"/>
    <mergeCell ref="CO48:CO50"/>
    <mergeCell ref="CQ48:CQ50"/>
    <mergeCell ref="CP46:CP47"/>
    <mergeCell ref="CP48:CP50"/>
    <mergeCell ref="CP22:CP25"/>
    <mergeCell ref="CP26:CP29"/>
    <mergeCell ref="CP30:CP34"/>
    <mergeCell ref="CP35:CP40"/>
    <mergeCell ref="CP41:CP45"/>
    <mergeCell ref="CO41:CO45"/>
    <mergeCell ref="CQ41:CQ45"/>
    <mergeCell ref="BO48:BO50"/>
    <mergeCell ref="BH35:BH40"/>
    <mergeCell ref="BI35:BI40"/>
    <mergeCell ref="BH26:BH29"/>
    <mergeCell ref="BH30:BH34"/>
    <mergeCell ref="BQ30:BQ34"/>
    <mergeCell ref="BR30:BR34"/>
    <mergeCell ref="BQ26:BQ29"/>
    <mergeCell ref="BQ35:BQ40"/>
    <mergeCell ref="BR35:BR40"/>
    <mergeCell ref="BQ41:BQ45"/>
    <mergeCell ref="BR41:BR45"/>
    <mergeCell ref="BH48:BH50"/>
    <mergeCell ref="BI48:BI50"/>
    <mergeCell ref="BP41:BP45"/>
    <mergeCell ref="BP46:BP47"/>
    <mergeCell ref="BP48:BP50"/>
    <mergeCell ref="BQ46:BQ47"/>
    <mergeCell ref="BR46:BR47"/>
    <mergeCell ref="BQ48:BQ50"/>
    <mergeCell ref="BI41:BI45"/>
    <mergeCell ref="BH46:BH47"/>
    <mergeCell ref="BI46:BI47"/>
    <mergeCell ref="BN41:BN45"/>
    <mergeCell ref="CR51:CR52"/>
    <mergeCell ref="CS51:CS52"/>
    <mergeCell ref="B7:B9"/>
    <mergeCell ref="D7:D9"/>
    <mergeCell ref="B11:B17"/>
    <mergeCell ref="D11:D17"/>
    <mergeCell ref="D20:D21"/>
    <mergeCell ref="B30:B34"/>
    <mergeCell ref="D30:D34"/>
    <mergeCell ref="B35:B40"/>
    <mergeCell ref="CS35:CS40"/>
    <mergeCell ref="CR41:CR45"/>
    <mergeCell ref="CS41:CS45"/>
    <mergeCell ref="CR46:CR47"/>
    <mergeCell ref="CS46:CS47"/>
    <mergeCell ref="CR26:CR29"/>
    <mergeCell ref="CR30:CR34"/>
    <mergeCell ref="CS30:CS34"/>
    <mergeCell ref="CS7:CS9"/>
    <mergeCell ref="D48:D50"/>
    <mergeCell ref="CR20:CR21"/>
    <mergeCell ref="CS20:CS21"/>
    <mergeCell ref="CI48:CI50"/>
    <mergeCell ref="CJ48:CJ50"/>
    <mergeCell ref="D51:D52"/>
    <mergeCell ref="L7:L9"/>
    <mergeCell ref="L11:L17"/>
    <mergeCell ref="L20:L21"/>
    <mergeCell ref="L22:L25"/>
    <mergeCell ref="L26:L29"/>
    <mergeCell ref="L30:L34"/>
    <mergeCell ref="L35:L40"/>
    <mergeCell ref="L48:L50"/>
    <mergeCell ref="D35:D40"/>
    <mergeCell ref="D41:D45"/>
    <mergeCell ref="D46:D47"/>
    <mergeCell ref="E51:E52"/>
    <mergeCell ref="F51:F52"/>
    <mergeCell ref="E41:E45"/>
    <mergeCell ref="F41:F45"/>
    <mergeCell ref="E46:E47"/>
    <mergeCell ref="F46:F47"/>
    <mergeCell ref="E48:E50"/>
    <mergeCell ref="E11:E17"/>
    <mergeCell ref="L51:L52"/>
    <mergeCell ref="E20:E21"/>
    <mergeCell ref="F20:F21"/>
    <mergeCell ref="E22:E25"/>
    <mergeCell ref="N51:N52"/>
    <mergeCell ref="U7:U9"/>
    <mergeCell ref="W7:W9"/>
    <mergeCell ref="U11:U17"/>
    <mergeCell ref="W11:W17"/>
    <mergeCell ref="U20:U21"/>
    <mergeCell ref="W20:W21"/>
    <mergeCell ref="U22:U25"/>
    <mergeCell ref="U26:U29"/>
    <mergeCell ref="U30:U34"/>
    <mergeCell ref="W30:W34"/>
    <mergeCell ref="U35:U40"/>
    <mergeCell ref="N35:N40"/>
    <mergeCell ref="N41:N45"/>
    <mergeCell ref="N46:N47"/>
    <mergeCell ref="O7:O9"/>
    <mergeCell ref="P7:P9"/>
    <mergeCell ref="O11:O17"/>
    <mergeCell ref="O20:O21"/>
    <mergeCell ref="P20:P21"/>
    <mergeCell ref="O22:O25"/>
    <mergeCell ref="O51:O52"/>
    <mergeCell ref="P51:P52"/>
    <mergeCell ref="AD48:AD50"/>
    <mergeCell ref="O41:O45"/>
    <mergeCell ref="P41:P45"/>
    <mergeCell ref="AD7:AD9"/>
    <mergeCell ref="X7:X9"/>
    <mergeCell ref="AF48:AF50"/>
    <mergeCell ref="AD51:AD52"/>
    <mergeCell ref="AF51:AF52"/>
    <mergeCell ref="U48:U50"/>
    <mergeCell ref="W48:W50"/>
    <mergeCell ref="U51:U52"/>
    <mergeCell ref="W51:W52"/>
    <mergeCell ref="Y48:Y50"/>
    <mergeCell ref="X51:X52"/>
    <mergeCell ref="X48:X50"/>
    <mergeCell ref="X46:X47"/>
    <mergeCell ref="AF22:AF29"/>
    <mergeCell ref="AF20:AF21"/>
    <mergeCell ref="AF30:AF34"/>
    <mergeCell ref="AD35:AD40"/>
    <mergeCell ref="AF35:AF40"/>
    <mergeCell ref="X41:X45"/>
    <mergeCell ref="AF41:AF45"/>
    <mergeCell ref="AD41:AD45"/>
    <mergeCell ref="AM51:AM52"/>
    <mergeCell ref="AO51:AO52"/>
    <mergeCell ref="AV7:AV9"/>
    <mergeCell ref="AV11:AV17"/>
    <mergeCell ref="AV26:AV29"/>
    <mergeCell ref="AV41:AV45"/>
    <mergeCell ref="AV51:AV52"/>
    <mergeCell ref="AM35:AM40"/>
    <mergeCell ref="AO35:AO40"/>
    <mergeCell ref="AM41:AM45"/>
    <mergeCell ref="AO41:AO45"/>
    <mergeCell ref="AM46:AM47"/>
    <mergeCell ref="AO46:AO47"/>
    <mergeCell ref="AM26:AM29"/>
    <mergeCell ref="AM30:AM34"/>
    <mergeCell ref="AO30:AO34"/>
    <mergeCell ref="AV46:AV47"/>
    <mergeCell ref="AV48:AV50"/>
    <mergeCell ref="AV30:AV34"/>
    <mergeCell ref="AV35:AV40"/>
    <mergeCell ref="AP20:AP21"/>
    <mergeCell ref="AP22:AP25"/>
    <mergeCell ref="AP26:AP29"/>
    <mergeCell ref="AP30:AP34"/>
    <mergeCell ref="AX51:AX52"/>
    <mergeCell ref="BE7:BE9"/>
    <mergeCell ref="BG7:BG9"/>
    <mergeCell ref="BE11:BE17"/>
    <mergeCell ref="BG11:BG17"/>
    <mergeCell ref="BE20:BE21"/>
    <mergeCell ref="BG20:BG21"/>
    <mergeCell ref="BE22:BE25"/>
    <mergeCell ref="BE26:BE29"/>
    <mergeCell ref="BE30:BE34"/>
    <mergeCell ref="BG30:BG34"/>
    <mergeCell ref="BE35:BE40"/>
    <mergeCell ref="BG35:BG40"/>
    <mergeCell ref="BE41:BE45"/>
    <mergeCell ref="AX41:AX45"/>
    <mergeCell ref="AX11:AX17"/>
    <mergeCell ref="AY51:AY52"/>
    <mergeCell ref="AY48:AY50"/>
    <mergeCell ref="AZ48:AZ50"/>
    <mergeCell ref="AZ51:AZ52"/>
    <mergeCell ref="BE51:BE52"/>
    <mergeCell ref="BG51:BG52"/>
    <mergeCell ref="AZ30:AZ34"/>
    <mergeCell ref="BE48:BE50"/>
    <mergeCell ref="BG48:BG50"/>
    <mergeCell ref="BI11:BI17"/>
    <mergeCell ref="AZ7:AZ9"/>
    <mergeCell ref="BN51:BN52"/>
    <mergeCell ref="BN46:BN47"/>
    <mergeCell ref="BN48:BN50"/>
    <mergeCell ref="BN20:BN21"/>
    <mergeCell ref="BN22:BN25"/>
    <mergeCell ref="BN26:BN29"/>
    <mergeCell ref="BN30:BN34"/>
    <mergeCell ref="BN35:BN40"/>
    <mergeCell ref="BN7:BN9"/>
    <mergeCell ref="BH7:BH9"/>
    <mergeCell ref="BI7:BI9"/>
    <mergeCell ref="BH51:BH52"/>
    <mergeCell ref="BI51:BI52"/>
    <mergeCell ref="BP20:BP21"/>
    <mergeCell ref="BP30:BP34"/>
    <mergeCell ref="BW7:BW9"/>
    <mergeCell ref="BP11:BP17"/>
    <mergeCell ref="BR7:BR9"/>
    <mergeCell ref="BQ11:BQ17"/>
    <mergeCell ref="BR11:BR17"/>
    <mergeCell ref="BW46:BW47"/>
    <mergeCell ref="BY46:BY47"/>
    <mergeCell ref="BW48:BW50"/>
    <mergeCell ref="BY48:BY50"/>
    <mergeCell ref="CF51:CF52"/>
    <mergeCell ref="CH51:CH52"/>
    <mergeCell ref="BZ46:BZ47"/>
    <mergeCell ref="CA46:CA47"/>
    <mergeCell ref="BZ48:BZ50"/>
    <mergeCell ref="CA48:CA50"/>
    <mergeCell ref="BZ51:BZ52"/>
    <mergeCell ref="CA51:CA52"/>
    <mergeCell ref="CF46:CF47"/>
    <mergeCell ref="CH46:CH47"/>
    <mergeCell ref="CF48:CF50"/>
    <mergeCell ref="CG46:CG47"/>
    <mergeCell ref="CG48:CG50"/>
    <mergeCell ref="CG51:CG52"/>
    <mergeCell ref="BW51:BW52"/>
    <mergeCell ref="BY51:BY52"/>
    <mergeCell ref="CH30:CH34"/>
    <mergeCell ref="CG20:CG21"/>
    <mergeCell ref="CH35:CH40"/>
    <mergeCell ref="BW41:BW45"/>
    <mergeCell ref="BY41:BY45"/>
    <mergeCell ref="CF41:CF45"/>
    <mergeCell ref="CH41:CH45"/>
    <mergeCell ref="CG35:CG40"/>
    <mergeCell ref="CG41:CG45"/>
    <mergeCell ref="CA30:CA34"/>
    <mergeCell ref="BZ35:BZ40"/>
    <mergeCell ref="CA35:CA40"/>
    <mergeCell ref="BZ41:BZ45"/>
    <mergeCell ref="CA41:CA45"/>
    <mergeCell ref="BW35:BW40"/>
    <mergeCell ref="BY35:BY40"/>
    <mergeCell ref="CF20:CF21"/>
    <mergeCell ref="CH20:CH21"/>
    <mergeCell ref="CI7:CI9"/>
    <mergeCell ref="BX20:BX21"/>
    <mergeCell ref="BN5:BN6"/>
    <mergeCell ref="BP5:BP6"/>
    <mergeCell ref="BI5:BI6"/>
    <mergeCell ref="CH48:CH50"/>
    <mergeCell ref="BZ20:BZ21"/>
    <mergeCell ref="CA20:CA21"/>
    <mergeCell ref="BZ22:BZ25"/>
    <mergeCell ref="BZ26:BZ29"/>
    <mergeCell ref="BZ30:BZ34"/>
    <mergeCell ref="BZ5:BZ6"/>
    <mergeCell ref="CA5:CA6"/>
    <mergeCell ref="CI5:CI6"/>
    <mergeCell ref="BY5:BY6"/>
    <mergeCell ref="CF5:CF6"/>
    <mergeCell ref="CH5:CH6"/>
    <mergeCell ref="CG22:CG25"/>
    <mergeCell ref="CG26:CG29"/>
    <mergeCell ref="CG30:CG34"/>
    <mergeCell ref="CF35:CF40"/>
    <mergeCell ref="CF30:CF34"/>
    <mergeCell ref="CI51:CI52"/>
    <mergeCell ref="CJ51:CJ52"/>
    <mergeCell ref="CJ5:CJ6"/>
    <mergeCell ref="CO5:CO6"/>
    <mergeCell ref="CQ5:CQ6"/>
    <mergeCell ref="CO20:CO21"/>
    <mergeCell ref="CQ20:CQ21"/>
    <mergeCell ref="CO22:CO25"/>
    <mergeCell ref="CO26:CO29"/>
    <mergeCell ref="CO30:CO34"/>
    <mergeCell ref="CQ30:CQ34"/>
    <mergeCell ref="CO35:CO40"/>
    <mergeCell ref="CQ35:CQ40"/>
    <mergeCell ref="CQ22:CQ29"/>
    <mergeCell ref="CJ22:CJ29"/>
    <mergeCell ref="CQ51:CQ52"/>
    <mergeCell ref="CI35:CI40"/>
    <mergeCell ref="CJ35:CJ40"/>
    <mergeCell ref="CI41:CI45"/>
    <mergeCell ref="CJ41:CJ45"/>
    <mergeCell ref="CI46:CI47"/>
    <mergeCell ref="CJ46:CJ47"/>
    <mergeCell ref="CI22:CI25"/>
    <mergeCell ref="CI26:CI29"/>
    <mergeCell ref="CF7:CF9"/>
    <mergeCell ref="CH7:CH9"/>
    <mergeCell ref="CF11:CF17"/>
    <mergeCell ref="BQ5:BQ6"/>
    <mergeCell ref="BR5:BR6"/>
    <mergeCell ref="U5:U6"/>
    <mergeCell ref="W5:W6"/>
    <mergeCell ref="AD5:AD6"/>
    <mergeCell ref="AF5:AF6"/>
    <mergeCell ref="AM5:AM6"/>
    <mergeCell ref="AZ5:AZ6"/>
    <mergeCell ref="BE5:BE6"/>
    <mergeCell ref="BG5:BG6"/>
    <mergeCell ref="BH5:BH6"/>
    <mergeCell ref="AG5:AG6"/>
    <mergeCell ref="AH5:AH6"/>
    <mergeCell ref="X5:X6"/>
    <mergeCell ref="Y5:Y6"/>
    <mergeCell ref="AO5:AO6"/>
    <mergeCell ref="AV5:AV6"/>
    <mergeCell ref="AX5:AX6"/>
    <mergeCell ref="AW5:AW6"/>
    <mergeCell ref="AE5:AE6"/>
    <mergeCell ref="BW5:BW6"/>
    <mergeCell ref="C48:C50"/>
    <mergeCell ref="C51:C52"/>
    <mergeCell ref="C11:C17"/>
    <mergeCell ref="B48:B50"/>
    <mergeCell ref="B22:B25"/>
    <mergeCell ref="C22:C25"/>
    <mergeCell ref="B26:B29"/>
    <mergeCell ref="C26:C29"/>
    <mergeCell ref="B20:B21"/>
    <mergeCell ref="C20:C21"/>
    <mergeCell ref="B51:B52"/>
    <mergeCell ref="B41:B45"/>
    <mergeCell ref="B46:B47"/>
    <mergeCell ref="D22:D29"/>
    <mergeCell ref="Y7:Y10"/>
    <mergeCell ref="N22:N29"/>
    <mergeCell ref="W22:W29"/>
    <mergeCell ref="F7:F10"/>
    <mergeCell ref="C30:C34"/>
    <mergeCell ref="C35:C40"/>
    <mergeCell ref="C41:C45"/>
    <mergeCell ref="C46:C47"/>
    <mergeCell ref="V20:V21"/>
    <mergeCell ref="X20:X21"/>
    <mergeCell ref="Y20:Y21"/>
    <mergeCell ref="X22:X25"/>
    <mergeCell ref="Y41:Y45"/>
    <mergeCell ref="Y46:Y47"/>
    <mergeCell ref="W35:W40"/>
    <mergeCell ref="U41:U45"/>
    <mergeCell ref="W41:W45"/>
    <mergeCell ref="U46:U47"/>
    <mergeCell ref="X30:X34"/>
    <mergeCell ref="Y30:Y34"/>
    <mergeCell ref="X35:X40"/>
    <mergeCell ref="Y35:Y40"/>
    <mergeCell ref="N20:N21"/>
    <mergeCell ref="AX22:AX29"/>
    <mergeCell ref="BG22:BG29"/>
    <mergeCell ref="BP22:BP29"/>
    <mergeCell ref="BY22:BY29"/>
    <mergeCell ref="CH22:CH29"/>
    <mergeCell ref="P22:P29"/>
    <mergeCell ref="Y22:Y29"/>
    <mergeCell ref="AH22:AH29"/>
    <mergeCell ref="AQ22:AQ29"/>
    <mergeCell ref="AZ22:AZ29"/>
    <mergeCell ref="BI22:BI29"/>
    <mergeCell ref="BR22:BR29"/>
    <mergeCell ref="CA22:CA29"/>
    <mergeCell ref="CF22:CF25"/>
    <mergeCell ref="CF26:CF29"/>
    <mergeCell ref="AN22:AN25"/>
    <mergeCell ref="AN26:AN29"/>
    <mergeCell ref="BX22:BX25"/>
    <mergeCell ref="BX26:BX29"/>
    <mergeCell ref="V22:V25"/>
    <mergeCell ref="X26:X29"/>
    <mergeCell ref="CX2:DD2"/>
    <mergeCell ref="DE2:DF2"/>
    <mergeCell ref="CX5:CX6"/>
    <mergeCell ref="CY5:CY6"/>
    <mergeCell ref="CZ5:CZ6"/>
    <mergeCell ref="DA5:DA6"/>
    <mergeCell ref="DB5:DB6"/>
    <mergeCell ref="CX7:CX9"/>
    <mergeCell ref="CY7:CY9"/>
    <mergeCell ref="CZ7:CZ9"/>
    <mergeCell ref="DA7:DA9"/>
    <mergeCell ref="DB7:DB9"/>
    <mergeCell ref="CX11:CX17"/>
    <mergeCell ref="CY11:CY17"/>
    <mergeCell ref="CZ11:CZ17"/>
    <mergeCell ref="DA11:DA17"/>
    <mergeCell ref="DB11:DB17"/>
    <mergeCell ref="CX20:CX21"/>
    <mergeCell ref="CY20:CY21"/>
    <mergeCell ref="CZ20:CZ21"/>
    <mergeCell ref="DA20:DA21"/>
    <mergeCell ref="DB20:DB21"/>
    <mergeCell ref="CX22:CX25"/>
    <mergeCell ref="CY22:CY25"/>
    <mergeCell ref="CZ22:CZ29"/>
    <mergeCell ref="DA22:DA25"/>
    <mergeCell ref="DB22:DB29"/>
    <mergeCell ref="CX26:CX29"/>
    <mergeCell ref="CY26:CY29"/>
    <mergeCell ref="DA26:DA29"/>
    <mergeCell ref="CX30:CX34"/>
    <mergeCell ref="CY30:CY34"/>
    <mergeCell ref="CZ30:CZ34"/>
    <mergeCell ref="DA30:DA34"/>
    <mergeCell ref="DB30:DB34"/>
    <mergeCell ref="CX35:CX40"/>
    <mergeCell ref="CY35:CY40"/>
    <mergeCell ref="CZ35:CZ40"/>
    <mergeCell ref="DA35:DA40"/>
    <mergeCell ref="DB35:DB40"/>
    <mergeCell ref="CX41:CX45"/>
    <mergeCell ref="CY41:CY45"/>
    <mergeCell ref="CZ41:CZ45"/>
    <mergeCell ref="DA41:DA45"/>
    <mergeCell ref="DB41:DB45"/>
    <mergeCell ref="CX51:CX52"/>
    <mergeCell ref="CY51:CY52"/>
    <mergeCell ref="CZ51:CZ52"/>
    <mergeCell ref="DA51:DA52"/>
    <mergeCell ref="DB51:DB52"/>
    <mergeCell ref="CX46:CX47"/>
    <mergeCell ref="CY46:CY47"/>
    <mergeCell ref="CZ46:CZ47"/>
    <mergeCell ref="DA46:DA47"/>
    <mergeCell ref="DB46:DB47"/>
    <mergeCell ref="CX48:CX50"/>
    <mergeCell ref="CY48:CY50"/>
    <mergeCell ref="CZ48:CZ50"/>
    <mergeCell ref="DA48:DA50"/>
    <mergeCell ref="DB48:DB50"/>
    <mergeCell ref="DG5:DG6"/>
    <mergeCell ref="DH5:DH6"/>
    <mergeCell ref="DI5:DI6"/>
    <mergeCell ref="DJ5:DJ6"/>
    <mergeCell ref="DK5:DK6"/>
    <mergeCell ref="DG7:DG9"/>
    <mergeCell ref="DH7:DH9"/>
    <mergeCell ref="DI7:DI9"/>
    <mergeCell ref="DJ7:DJ9"/>
    <mergeCell ref="DK7:DK9"/>
    <mergeCell ref="DG11:DG17"/>
    <mergeCell ref="DH11:DH17"/>
    <mergeCell ref="DI11:DI17"/>
    <mergeCell ref="DJ11:DJ17"/>
    <mergeCell ref="DK11:DK17"/>
    <mergeCell ref="DG20:DG21"/>
    <mergeCell ref="DH20:DH21"/>
    <mergeCell ref="DI20:DI21"/>
    <mergeCell ref="DJ20:DJ21"/>
    <mergeCell ref="DK20:DK21"/>
    <mergeCell ref="DJ41:DJ45"/>
    <mergeCell ref="DK41:DK45"/>
    <mergeCell ref="DG22:DG25"/>
    <mergeCell ref="DH22:DH25"/>
    <mergeCell ref="DI22:DI29"/>
    <mergeCell ref="DJ22:DJ25"/>
    <mergeCell ref="DK22:DK29"/>
    <mergeCell ref="DG26:DG29"/>
    <mergeCell ref="DH26:DH29"/>
    <mergeCell ref="DJ26:DJ29"/>
    <mergeCell ref="DG30:DG34"/>
    <mergeCell ref="DH30:DH34"/>
    <mergeCell ref="DI30:DI34"/>
    <mergeCell ref="DJ30:DJ34"/>
    <mergeCell ref="DK30:DK34"/>
    <mergeCell ref="DG51:DG52"/>
    <mergeCell ref="DH51:DH52"/>
    <mergeCell ref="DI51:DI52"/>
    <mergeCell ref="DJ51:DJ52"/>
    <mergeCell ref="DK51:DK52"/>
    <mergeCell ref="DG2:DK2"/>
    <mergeCell ref="DG46:DG47"/>
    <mergeCell ref="DH46:DH47"/>
    <mergeCell ref="DI46:DI47"/>
    <mergeCell ref="DJ46:DJ47"/>
    <mergeCell ref="DK46:DK47"/>
    <mergeCell ref="DG48:DG50"/>
    <mergeCell ref="DH48:DH50"/>
    <mergeCell ref="DI48:DI50"/>
    <mergeCell ref="DJ48:DJ50"/>
    <mergeCell ref="DK48:DK50"/>
    <mergeCell ref="DG35:DG40"/>
    <mergeCell ref="DH35:DH40"/>
    <mergeCell ref="DI35:DI40"/>
    <mergeCell ref="DJ35:DJ40"/>
    <mergeCell ref="DK35:DK40"/>
    <mergeCell ref="DG41:DG45"/>
    <mergeCell ref="DH41:DH45"/>
    <mergeCell ref="DI41:DI45"/>
  </mergeCells>
  <phoneticPr fontId="18"/>
  <printOptions verticalCentered="1"/>
  <pageMargins left="0.7" right="0.7" top="0.75" bottom="0.75" header="0.3" footer="0.3"/>
  <pageSetup paperSize="8" scale="97" fitToWidth="0" orientation="landscape" r:id="rId1"/>
  <headerFooter>
    <oddHeader>&amp;L&amp;16&amp;F&amp;C&amp;16&amp;A&amp;R&amp;16&amp;D　&amp;T</oddHeader>
  </headerFooter>
  <rowBreaks count="1" manualBreakCount="1">
    <brk id="35" max="114" man="1"/>
  </rowBreaks>
  <colBreaks count="1" manualBreakCount="1">
    <brk id="38" min="1" max="55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8930B-273F-42D7-B961-B4CA6B6323F1}">
  <sheetPr>
    <tabColor theme="4" tint="-0.249977111117893"/>
    <pageSetUpPr fitToPage="1"/>
  </sheetPr>
  <dimension ref="A1:DK113"/>
  <sheetViews>
    <sheetView view="pageBreakPreview" topLeftCell="D14" zoomScaleNormal="100" zoomScaleSheetLayoutView="100" workbookViewId="0">
      <selection activeCell="H34" sqref="H33:H34"/>
    </sheetView>
  </sheetViews>
  <sheetFormatPr defaultColWidth="9" defaultRowHeight="13.5"/>
  <cols>
    <col min="1" max="1" width="16.875" style="575" customWidth="1"/>
    <col min="2" max="6" width="3.25" style="534" customWidth="1"/>
    <col min="7" max="7" width="10.625" style="631" customWidth="1"/>
    <col min="8" max="9" width="3.75" style="534" customWidth="1"/>
    <col min="10" max="11" width="3.75" style="575" customWidth="1"/>
    <col min="12" max="16" width="3.25" style="534" customWidth="1"/>
    <col min="17" max="17" width="10.625" style="631" customWidth="1"/>
    <col min="18" max="19" width="3.75" style="534" customWidth="1"/>
    <col min="20" max="20" width="3.75" style="575" customWidth="1"/>
    <col min="21" max="25" width="3.25" style="534" customWidth="1"/>
    <col min="26" max="26" width="10.625" style="631" customWidth="1"/>
    <col min="27" max="28" width="3.75" style="534" customWidth="1"/>
    <col min="29" max="29" width="3.75" style="575" customWidth="1"/>
    <col min="30" max="34" width="3.25" style="534" customWidth="1"/>
    <col min="35" max="35" width="10.625" style="631" customWidth="1"/>
    <col min="36" max="37" width="3.75" style="534" customWidth="1"/>
    <col min="38" max="38" width="3.75" style="575" customWidth="1"/>
    <col min="39" max="43" width="3.25" style="534" customWidth="1"/>
    <col min="44" max="44" width="10.625" style="631" customWidth="1"/>
    <col min="45" max="46" width="3.75" style="534" customWidth="1"/>
    <col min="47" max="47" width="3.75" style="575" customWidth="1"/>
    <col min="48" max="52" width="3.25" style="534" customWidth="1"/>
    <col min="53" max="53" width="10.625" style="631" customWidth="1"/>
    <col min="54" max="55" width="3.75" style="534" customWidth="1"/>
    <col min="56" max="56" width="3.75" style="575" customWidth="1"/>
    <col min="57" max="61" width="3.25" style="534" customWidth="1"/>
    <col min="62" max="62" width="10.625" style="631" customWidth="1"/>
    <col min="63" max="64" width="3.75" style="534" customWidth="1"/>
    <col min="65" max="65" width="3.75" style="575" customWidth="1"/>
    <col min="66" max="70" width="3.25" style="534" customWidth="1"/>
    <col min="71" max="71" width="10.625" style="631" customWidth="1"/>
    <col min="72" max="73" width="3.75" style="534" customWidth="1"/>
    <col min="74" max="74" width="3.75" style="575" customWidth="1"/>
    <col min="75" max="79" width="3.25" style="534" customWidth="1"/>
    <col min="80" max="80" width="10.625" style="631" customWidth="1"/>
    <col min="81" max="82" width="3.75" style="534" customWidth="1"/>
    <col min="83" max="83" width="3.75" style="575" customWidth="1"/>
    <col min="84" max="88" width="3.25" style="534" customWidth="1"/>
    <col min="89" max="89" width="10.625" style="631" customWidth="1"/>
    <col min="90" max="91" width="3.75" style="534" customWidth="1"/>
    <col min="92" max="92" width="3.75" style="575" customWidth="1"/>
    <col min="93" max="97" width="3.25" style="534" customWidth="1"/>
    <col min="98" max="98" width="10.625" style="631" customWidth="1"/>
    <col min="99" max="100" width="3.75" style="534" customWidth="1"/>
    <col min="101" max="101" width="3.75" style="575" customWidth="1"/>
    <col min="102" max="106" width="3.25" style="534" customWidth="1"/>
    <col min="107" max="107" width="10.625" style="631" customWidth="1"/>
    <col min="108" max="109" width="3.75" style="534" customWidth="1"/>
    <col min="110" max="110" width="3.75" style="575" customWidth="1"/>
    <col min="111" max="115" width="3.25" style="534" customWidth="1"/>
    <col min="116" max="16384" width="9" style="630"/>
  </cols>
  <sheetData>
    <row r="1" spans="1:115" s="534" customFormat="1" ht="14.25" thickBot="1">
      <c r="A1" s="533" t="s">
        <v>2194</v>
      </c>
      <c r="B1" s="731" t="s">
        <v>2817</v>
      </c>
      <c r="C1" s="732"/>
      <c r="D1" s="732"/>
      <c r="E1" s="732"/>
      <c r="F1" s="732"/>
      <c r="G1" s="732"/>
      <c r="H1" s="732"/>
      <c r="I1" s="733" t="str">
        <f>"定員："&amp;B54</f>
        <v>定員：</v>
      </c>
      <c r="J1" s="733"/>
      <c r="K1" s="642"/>
      <c r="L1" s="731" t="s">
        <v>2818</v>
      </c>
      <c r="M1" s="732"/>
      <c r="N1" s="732"/>
      <c r="O1" s="732"/>
      <c r="P1" s="732"/>
      <c r="Q1" s="732"/>
      <c r="R1" s="732"/>
      <c r="S1" s="733" t="str">
        <f>"定員："&amp;L54</f>
        <v>定員：</v>
      </c>
      <c r="T1" s="734"/>
      <c r="U1" s="731" t="s">
        <v>2199</v>
      </c>
      <c r="V1" s="732"/>
      <c r="W1" s="732"/>
      <c r="X1" s="732"/>
      <c r="Y1" s="732"/>
      <c r="Z1" s="732"/>
      <c r="AA1" s="732"/>
      <c r="AB1" s="733" t="str">
        <f>"定員："&amp;U54</f>
        <v>定員：</v>
      </c>
      <c r="AC1" s="734"/>
      <c r="AD1" s="731" t="s">
        <v>2860</v>
      </c>
      <c r="AE1" s="732"/>
      <c r="AF1" s="732"/>
      <c r="AG1" s="732"/>
      <c r="AH1" s="732"/>
      <c r="AI1" s="732"/>
      <c r="AJ1" s="732"/>
      <c r="AK1" s="733" t="str">
        <f>"定員："&amp;AD54</f>
        <v>定員：</v>
      </c>
      <c r="AL1" s="734"/>
      <c r="AM1" s="731" t="s">
        <v>2861</v>
      </c>
      <c r="AN1" s="732"/>
      <c r="AO1" s="732"/>
      <c r="AP1" s="732"/>
      <c r="AQ1" s="732"/>
      <c r="AR1" s="732"/>
      <c r="AS1" s="732"/>
      <c r="AT1" s="733" t="str">
        <f>"定員："&amp;AM54</f>
        <v>定員：</v>
      </c>
      <c r="AU1" s="734"/>
      <c r="AV1" s="731" t="s">
        <v>2819</v>
      </c>
      <c r="AW1" s="732"/>
      <c r="AX1" s="732"/>
      <c r="AY1" s="732"/>
      <c r="AZ1" s="732"/>
      <c r="BA1" s="732"/>
      <c r="BB1" s="732"/>
      <c r="BC1" s="733" t="str">
        <f>"定員："&amp;AV54</f>
        <v>定員：</v>
      </c>
      <c r="BD1" s="734"/>
      <c r="BE1" s="731" t="s">
        <v>2820</v>
      </c>
      <c r="BF1" s="732"/>
      <c r="BG1" s="732"/>
      <c r="BH1" s="732"/>
      <c r="BI1" s="732"/>
      <c r="BJ1" s="732"/>
      <c r="BK1" s="732"/>
      <c r="BL1" s="733" t="str">
        <f>"定員："&amp;BE54</f>
        <v>定員：</v>
      </c>
      <c r="BM1" s="734"/>
      <c r="BN1" s="731" t="s">
        <v>2862</v>
      </c>
      <c r="BO1" s="732"/>
      <c r="BP1" s="732"/>
      <c r="BQ1" s="732"/>
      <c r="BR1" s="732"/>
      <c r="BS1" s="732"/>
      <c r="BT1" s="732"/>
      <c r="BU1" s="733" t="str">
        <f>"定員："&amp;BN54</f>
        <v>定員：</v>
      </c>
      <c r="BV1" s="734"/>
      <c r="BW1" s="731" t="s">
        <v>2863</v>
      </c>
      <c r="BX1" s="732"/>
      <c r="BY1" s="732"/>
      <c r="BZ1" s="732"/>
      <c r="CA1" s="732"/>
      <c r="CB1" s="732"/>
      <c r="CC1" s="732"/>
      <c r="CD1" s="733" t="str">
        <f>"定員："&amp;BW54</f>
        <v>定員：</v>
      </c>
      <c r="CE1" s="734"/>
      <c r="CF1" s="731" t="s">
        <v>2864</v>
      </c>
      <c r="CG1" s="732"/>
      <c r="CH1" s="732"/>
      <c r="CI1" s="732"/>
      <c r="CJ1" s="732"/>
      <c r="CK1" s="732"/>
      <c r="CL1" s="732"/>
      <c r="CM1" s="733" t="str">
        <f>"定員："&amp;CF54</f>
        <v>定員：</v>
      </c>
      <c r="CN1" s="734"/>
      <c r="CO1" s="731" t="s">
        <v>2865</v>
      </c>
      <c r="CP1" s="732"/>
      <c r="CQ1" s="732"/>
      <c r="CR1" s="732"/>
      <c r="CS1" s="732"/>
      <c r="CT1" s="732"/>
      <c r="CU1" s="732"/>
      <c r="CV1" s="733" t="str">
        <f>"定員："&amp;CO54</f>
        <v>定員：</v>
      </c>
      <c r="CW1" s="734"/>
      <c r="CX1" s="731" t="s">
        <v>2852</v>
      </c>
      <c r="CY1" s="732"/>
      <c r="CZ1" s="732"/>
      <c r="DA1" s="732"/>
      <c r="DB1" s="732"/>
      <c r="DC1" s="732"/>
      <c r="DD1" s="732"/>
      <c r="DE1" s="733" t="str">
        <f>"定員："&amp;CX54</f>
        <v>定員：</v>
      </c>
      <c r="DF1" s="734"/>
      <c r="DG1" s="703" t="s">
        <v>2879</v>
      </c>
      <c r="DH1" s="704"/>
      <c r="DI1" s="704"/>
      <c r="DJ1" s="704"/>
      <c r="DK1" s="704"/>
    </row>
    <row r="2" spans="1:115" s="534" customFormat="1" ht="14.25" customHeight="1" thickBot="1">
      <c r="A2" s="535" t="s">
        <v>988</v>
      </c>
      <c r="B2" s="536" t="s">
        <v>2843</v>
      </c>
      <c r="C2" s="537" t="s">
        <v>2168</v>
      </c>
      <c r="D2" s="537" t="s">
        <v>2222</v>
      </c>
      <c r="E2" s="537" t="s">
        <v>2223</v>
      </c>
      <c r="F2" s="537" t="s">
        <v>2224</v>
      </c>
      <c r="G2" s="538" t="s">
        <v>2225</v>
      </c>
      <c r="H2" s="539" t="s">
        <v>2192</v>
      </c>
      <c r="I2" s="539" t="s">
        <v>2193</v>
      </c>
      <c r="J2" s="538" t="s">
        <v>2226</v>
      </c>
      <c r="K2" s="540" t="s">
        <v>2876</v>
      </c>
      <c r="L2" s="536" t="s">
        <v>2843</v>
      </c>
      <c r="M2" s="537" t="s">
        <v>2168</v>
      </c>
      <c r="N2" s="537" t="s">
        <v>2222</v>
      </c>
      <c r="O2" s="537" t="s">
        <v>2223</v>
      </c>
      <c r="P2" s="537" t="s">
        <v>2224</v>
      </c>
      <c r="Q2" s="538" t="s">
        <v>2225</v>
      </c>
      <c r="R2" s="539" t="s">
        <v>2192</v>
      </c>
      <c r="S2" s="539" t="s">
        <v>2193</v>
      </c>
      <c r="T2" s="540" t="s">
        <v>2226</v>
      </c>
      <c r="U2" s="536" t="s">
        <v>2221</v>
      </c>
      <c r="V2" s="537" t="s">
        <v>2168</v>
      </c>
      <c r="W2" s="537" t="s">
        <v>2222</v>
      </c>
      <c r="X2" s="537" t="s">
        <v>2223</v>
      </c>
      <c r="Y2" s="537" t="s">
        <v>2224</v>
      </c>
      <c r="Z2" s="538" t="s">
        <v>2225</v>
      </c>
      <c r="AA2" s="539" t="s">
        <v>2192</v>
      </c>
      <c r="AB2" s="539" t="s">
        <v>2193</v>
      </c>
      <c r="AC2" s="540" t="s">
        <v>2226</v>
      </c>
      <c r="AD2" s="536" t="s">
        <v>2221</v>
      </c>
      <c r="AE2" s="537" t="s">
        <v>2168</v>
      </c>
      <c r="AF2" s="537" t="s">
        <v>2222</v>
      </c>
      <c r="AG2" s="537" t="s">
        <v>2223</v>
      </c>
      <c r="AH2" s="537" t="s">
        <v>2224</v>
      </c>
      <c r="AI2" s="538" t="s">
        <v>2225</v>
      </c>
      <c r="AJ2" s="539" t="s">
        <v>2192</v>
      </c>
      <c r="AK2" s="539" t="s">
        <v>2193</v>
      </c>
      <c r="AL2" s="540" t="s">
        <v>2226</v>
      </c>
      <c r="AM2" s="536" t="s">
        <v>2221</v>
      </c>
      <c r="AN2" s="537" t="s">
        <v>2168</v>
      </c>
      <c r="AO2" s="537" t="s">
        <v>2222</v>
      </c>
      <c r="AP2" s="537" t="s">
        <v>2223</v>
      </c>
      <c r="AQ2" s="537" t="s">
        <v>2224</v>
      </c>
      <c r="AR2" s="538" t="s">
        <v>2225</v>
      </c>
      <c r="AS2" s="539" t="s">
        <v>2192</v>
      </c>
      <c r="AT2" s="539" t="s">
        <v>2193</v>
      </c>
      <c r="AU2" s="540" t="s">
        <v>2226</v>
      </c>
      <c r="AV2" s="536" t="s">
        <v>2221</v>
      </c>
      <c r="AW2" s="537" t="s">
        <v>2168</v>
      </c>
      <c r="AX2" s="537" t="s">
        <v>2222</v>
      </c>
      <c r="AY2" s="537" t="s">
        <v>2223</v>
      </c>
      <c r="AZ2" s="537" t="s">
        <v>2224</v>
      </c>
      <c r="BA2" s="538" t="s">
        <v>2225</v>
      </c>
      <c r="BB2" s="539" t="s">
        <v>2192</v>
      </c>
      <c r="BC2" s="539" t="s">
        <v>2193</v>
      </c>
      <c r="BD2" s="540" t="s">
        <v>2226</v>
      </c>
      <c r="BE2" s="536" t="s">
        <v>2221</v>
      </c>
      <c r="BF2" s="537" t="s">
        <v>2168</v>
      </c>
      <c r="BG2" s="537" t="s">
        <v>2222</v>
      </c>
      <c r="BH2" s="537" t="s">
        <v>2223</v>
      </c>
      <c r="BI2" s="537" t="s">
        <v>2224</v>
      </c>
      <c r="BJ2" s="538" t="s">
        <v>2225</v>
      </c>
      <c r="BK2" s="539" t="s">
        <v>2192</v>
      </c>
      <c r="BL2" s="539" t="s">
        <v>2193</v>
      </c>
      <c r="BM2" s="540" t="s">
        <v>2226</v>
      </c>
      <c r="BN2" s="536" t="s">
        <v>2221</v>
      </c>
      <c r="BO2" s="537" t="s">
        <v>2168</v>
      </c>
      <c r="BP2" s="537" t="s">
        <v>2222</v>
      </c>
      <c r="BQ2" s="537" t="s">
        <v>2223</v>
      </c>
      <c r="BR2" s="537" t="s">
        <v>2224</v>
      </c>
      <c r="BS2" s="538" t="s">
        <v>2225</v>
      </c>
      <c r="BT2" s="539" t="s">
        <v>2192</v>
      </c>
      <c r="BU2" s="539" t="s">
        <v>2193</v>
      </c>
      <c r="BV2" s="540" t="s">
        <v>2226</v>
      </c>
      <c r="BW2" s="536" t="s">
        <v>2221</v>
      </c>
      <c r="BX2" s="537" t="s">
        <v>2168</v>
      </c>
      <c r="BY2" s="537" t="s">
        <v>2222</v>
      </c>
      <c r="BZ2" s="537" t="s">
        <v>2223</v>
      </c>
      <c r="CA2" s="537" t="s">
        <v>2224</v>
      </c>
      <c r="CB2" s="538" t="s">
        <v>2225</v>
      </c>
      <c r="CC2" s="539" t="s">
        <v>2192</v>
      </c>
      <c r="CD2" s="539" t="s">
        <v>2193</v>
      </c>
      <c r="CE2" s="540" t="s">
        <v>2226</v>
      </c>
      <c r="CF2" s="536" t="s">
        <v>2221</v>
      </c>
      <c r="CG2" s="537" t="s">
        <v>2168</v>
      </c>
      <c r="CH2" s="537" t="s">
        <v>2222</v>
      </c>
      <c r="CI2" s="537" t="s">
        <v>2223</v>
      </c>
      <c r="CJ2" s="537" t="s">
        <v>2224</v>
      </c>
      <c r="CK2" s="538" t="s">
        <v>2225</v>
      </c>
      <c r="CL2" s="539" t="s">
        <v>2192</v>
      </c>
      <c r="CM2" s="539" t="s">
        <v>2193</v>
      </c>
      <c r="CN2" s="540" t="s">
        <v>2226</v>
      </c>
      <c r="CO2" s="536" t="s">
        <v>2221</v>
      </c>
      <c r="CP2" s="537" t="s">
        <v>2168</v>
      </c>
      <c r="CQ2" s="537" t="s">
        <v>2222</v>
      </c>
      <c r="CR2" s="537" t="s">
        <v>2223</v>
      </c>
      <c r="CS2" s="537" t="s">
        <v>2224</v>
      </c>
      <c r="CT2" s="538" t="s">
        <v>2225</v>
      </c>
      <c r="CU2" s="539" t="s">
        <v>2192</v>
      </c>
      <c r="CV2" s="539" t="s">
        <v>2193</v>
      </c>
      <c r="CW2" s="540" t="s">
        <v>2226</v>
      </c>
      <c r="CX2" s="536" t="s">
        <v>2221</v>
      </c>
      <c r="CY2" s="537" t="s">
        <v>2168</v>
      </c>
      <c r="CZ2" s="537" t="s">
        <v>2222</v>
      </c>
      <c r="DA2" s="537" t="s">
        <v>2223</v>
      </c>
      <c r="DB2" s="537" t="s">
        <v>2224</v>
      </c>
      <c r="DC2" s="538" t="s">
        <v>2225</v>
      </c>
      <c r="DD2" s="539" t="s">
        <v>2192</v>
      </c>
      <c r="DE2" s="539" t="s">
        <v>2193</v>
      </c>
      <c r="DF2" s="540" t="s">
        <v>2226</v>
      </c>
      <c r="DG2" s="536" t="s">
        <v>2221</v>
      </c>
      <c r="DH2" s="671" t="s">
        <v>2168</v>
      </c>
      <c r="DI2" s="671" t="s">
        <v>2222</v>
      </c>
      <c r="DJ2" s="671" t="s">
        <v>2223</v>
      </c>
      <c r="DK2" s="671" t="s">
        <v>2224</v>
      </c>
    </row>
    <row r="3" spans="1:115" s="534" customFormat="1" ht="14.25" customHeight="1">
      <c r="A3" s="541" t="s">
        <v>2838</v>
      </c>
      <c r="B3" s="643"/>
      <c r="C3" s="543"/>
      <c r="D3" s="640">
        <v>1</v>
      </c>
      <c r="E3" s="640">
        <f>1-COUNTIF(H3,"")-COUNTIF(J3,"休")</f>
        <v>1</v>
      </c>
      <c r="F3" s="641">
        <f>E3-D3</f>
        <v>0</v>
      </c>
      <c r="G3" s="546">
        <f>IFERROR(VLOOKUP($A3&amp;B$1,纏め表!$D:$Q,4,FALSE),"")</f>
        <v>9000107</v>
      </c>
      <c r="H3" s="547">
        <f>IFERROR(VLOOKUP($A3&amp;B$1,纏め表!$D:$Q,13,FALSE),"")</f>
        <v>2</v>
      </c>
      <c r="I3" s="547">
        <f>IFERROR(VLOOKUP($A3&amp;B$1,纏め表!$D:$Q,14,FALSE),"")</f>
        <v>11</v>
      </c>
      <c r="J3" s="664" t="str">
        <f>IFERROR(IF(VLOOKUP($A3&amp;B$1,纏め表!$D:$Q,2,FALSE)=0,"",VLOOKUP($A3&amp;B$1,纏め表!$D:$Q,2,FALSE)),"")</f>
        <v/>
      </c>
      <c r="K3" s="548"/>
      <c r="L3" s="643"/>
      <c r="M3" s="640"/>
      <c r="N3" s="640">
        <v>1</v>
      </c>
      <c r="O3" s="641">
        <f>1-COUNTIF(R3,"")-COUNTIF(T3,"休")</f>
        <v>0</v>
      </c>
      <c r="P3" s="641">
        <f>O3-N3</f>
        <v>-1</v>
      </c>
      <c r="Q3" s="549" t="str">
        <f>IFERROR(VLOOKUP($A3&amp;L$1,纏め表!$D:$Q,4,FALSE),"")</f>
        <v/>
      </c>
      <c r="R3" s="547" t="str">
        <f>IFERROR(VLOOKUP($A3&amp;L$1,纏め表!$D:$Q,13,FALSE),"")</f>
        <v/>
      </c>
      <c r="S3" s="547" t="str">
        <f>IFERROR(VLOOKUP($A3&amp;L$1,纏め表!$D:$Q,14,FALSE),"")</f>
        <v/>
      </c>
      <c r="T3" s="548" t="str">
        <f>IFERROR(IF(VLOOKUP($A3&amp;L$1,纏め表!$D:$Q,2,FALSE)=0,"",VLOOKUP($A3&amp;L$1,纏め表!$D:$Q,2,FALSE)),"")</f>
        <v/>
      </c>
      <c r="U3" s="643"/>
      <c r="V3" s="640"/>
      <c r="W3" s="640">
        <v>1</v>
      </c>
      <c r="X3" s="641">
        <f>1-COUNTIF(AA3,"")-COUNTIF(AC3,"休")</f>
        <v>1</v>
      </c>
      <c r="Y3" s="641">
        <f>X3-W3</f>
        <v>0</v>
      </c>
      <c r="Z3" s="546">
        <f>IFERROR(VLOOKUP($A3&amp;U$1,纏め表!$D:$Q,4,FALSE),"")</f>
        <v>9000106</v>
      </c>
      <c r="AA3" s="547">
        <f>IFERROR(VLOOKUP($A3&amp;U$1,纏め表!$D:$Q,13,FALSE),"")</f>
        <v>5</v>
      </c>
      <c r="AB3" s="547">
        <f>IFERROR(VLOOKUP($A3&amp;U$1,纏め表!$D:$Q,14,FALSE),"")</f>
        <v>21</v>
      </c>
      <c r="AC3" s="548" t="str">
        <f>IFERROR(IF(VLOOKUP($A3&amp;U$1,纏め表!$D:$Q,2,FALSE)=0,"",VLOOKUP($A3&amp;U$1,纏め表!$D:$Q,2,FALSE)),"")</f>
        <v/>
      </c>
      <c r="AD3" s="643"/>
      <c r="AE3" s="640"/>
      <c r="AF3" s="640">
        <v>1</v>
      </c>
      <c r="AG3" s="641">
        <f>1-COUNTIF(AJ3,"")-COUNTIF(AL3,"休")</f>
        <v>1</v>
      </c>
      <c r="AH3" s="641">
        <f>AG3-AF3</f>
        <v>0</v>
      </c>
      <c r="AI3" s="546">
        <f>IFERROR(VLOOKUP($A3&amp;AD$1,纏め表!$D:$Q,4,FALSE),"")</f>
        <v>9000070</v>
      </c>
      <c r="AJ3" s="547">
        <f>IFERROR(VLOOKUP($A3&amp;AD$1,纏め表!$D:$Q,13,FALSE),"")</f>
        <v>4</v>
      </c>
      <c r="AK3" s="547">
        <f>IFERROR(VLOOKUP($A3&amp;AD$1,纏め表!$D:$Q,14,FALSE),"")</f>
        <v>39</v>
      </c>
      <c r="AL3" s="548" t="str">
        <f>IFERROR(IF(VLOOKUP($A3&amp;AD$1,纏め表!$D:$Q,2,FALSE)=0,"",VLOOKUP($A3&amp;AD$1,纏め表!$D:$Q,2,FALSE)),"")</f>
        <v/>
      </c>
      <c r="AM3" s="643"/>
      <c r="AN3" s="640"/>
      <c r="AO3" s="640">
        <v>1</v>
      </c>
      <c r="AP3" s="641">
        <f>1-COUNTIF(AS3,"")-COUNTIF(AU3,"休")</f>
        <v>1</v>
      </c>
      <c r="AQ3" s="641">
        <f>AP3-AO3</f>
        <v>0</v>
      </c>
      <c r="AR3" s="546">
        <f>IFERROR(VLOOKUP($A3&amp;AM$1,纏め表!$D:$Q,4,FALSE),"")</f>
        <v>9000303</v>
      </c>
      <c r="AS3" s="547">
        <f>IFERROR(VLOOKUP($A3&amp;AM$1,纏め表!$D:$Q,13,FALSE),"")</f>
        <v>4</v>
      </c>
      <c r="AT3" s="547">
        <f>IFERROR(VLOOKUP($A3&amp;AM$1,纏め表!$D:$Q,14,FALSE),"")</f>
        <v>8</v>
      </c>
      <c r="AU3" s="548" t="str">
        <f>IFERROR(IF(VLOOKUP($A3&amp;AM$1,纏め表!$D:$Q,2,FALSE)=0,"",VLOOKUP($A3&amp;AM$1,纏め表!$D:$Q,2,FALSE)),"")</f>
        <v/>
      </c>
      <c r="AV3" s="643"/>
      <c r="AW3" s="640"/>
      <c r="AX3" s="640">
        <v>1</v>
      </c>
      <c r="AY3" s="641">
        <f>1-COUNTIF(BB3,"")-COUNTIF(BD3,"休")</f>
        <v>1</v>
      </c>
      <c r="AZ3" s="641">
        <f>AY3-AX3</f>
        <v>0</v>
      </c>
      <c r="BA3" s="546">
        <f>IFERROR(VLOOKUP($A3&amp;AV$1,纏め表!$D:$Q,4,FALSE),"")</f>
        <v>9000328</v>
      </c>
      <c r="BB3" s="547">
        <f>IFERROR(VLOOKUP($A3&amp;AV$1,纏め表!$D:$Q,13,FALSE),"")</f>
        <v>3</v>
      </c>
      <c r="BC3" s="547">
        <f>IFERROR(VLOOKUP($A3&amp;AV$1,纏め表!$D:$Q,14,FALSE),"")</f>
        <v>7</v>
      </c>
      <c r="BD3" s="548" t="str">
        <f>IFERROR(IF(VLOOKUP($A3&amp;AV$1,纏め表!$D:$Q,2,FALSE)=0,"",VLOOKUP($A3&amp;AV$1,纏め表!$D:$Q,2,FALSE)),"")</f>
        <v/>
      </c>
      <c r="BE3" s="643"/>
      <c r="BF3" s="640"/>
      <c r="BG3" s="640">
        <v>1</v>
      </c>
      <c r="BH3" s="641">
        <f>1-COUNTIF(BK3,"")-COUNTIF(BM3,"休")</f>
        <v>1</v>
      </c>
      <c r="BI3" s="641">
        <f>BH3-BG3</f>
        <v>0</v>
      </c>
      <c r="BJ3" s="546">
        <f>IFERROR(VLOOKUP($A3&amp;BE$1,纏め表!$D:$Q,4,FALSE),"")</f>
        <v>9000007</v>
      </c>
      <c r="BK3" s="547">
        <f>IFERROR(VLOOKUP($A3&amp;BE$1,纏め表!$D:$Q,13,FALSE),"")</f>
        <v>3</v>
      </c>
      <c r="BL3" s="547">
        <f>IFERROR(VLOOKUP($A3&amp;BE$1,纏め表!$D:$Q,14,FALSE),"")</f>
        <v>18</v>
      </c>
      <c r="BM3" s="548" t="str">
        <f>IFERROR(IF(VLOOKUP($A3&amp;BE$1,纏め表!$D:$Q,2,FALSE)=0,"",VLOOKUP($A3&amp;BE$1,纏め表!$D:$Q,2,FALSE)),"")</f>
        <v/>
      </c>
      <c r="BN3" s="643"/>
      <c r="BO3" s="640"/>
      <c r="BP3" s="640">
        <v>1</v>
      </c>
      <c r="BQ3" s="641">
        <f>1-COUNTIF(BT3,"")-COUNTIF(BV3,"休")</f>
        <v>1</v>
      </c>
      <c r="BR3" s="641">
        <f>BQ3-BP3</f>
        <v>0</v>
      </c>
      <c r="BS3" s="546">
        <f>IFERROR(VLOOKUP($A3&amp;BN$1,纏め表!$D:$Q,4,FALSE),"")</f>
        <v>9000103</v>
      </c>
      <c r="BT3" s="547">
        <f>IFERROR(VLOOKUP($A3&amp;BN$1,纏め表!$D:$Q,13,FALSE),"")</f>
        <v>3</v>
      </c>
      <c r="BU3" s="547">
        <f>IFERROR(VLOOKUP($A3&amp;BN$1,纏め表!$D:$Q,14,FALSE),"")</f>
        <v>31</v>
      </c>
      <c r="BV3" s="548" t="str">
        <f>IFERROR(IF(VLOOKUP($A3&amp;BN$1,纏め表!$D:$Q,2,FALSE)=0,"",VLOOKUP($A3&amp;BN$1,纏め表!$D:$Q,2,FALSE)),"")</f>
        <v/>
      </c>
      <c r="BW3" s="643"/>
      <c r="BX3" s="640"/>
      <c r="BY3" s="640">
        <v>1</v>
      </c>
      <c r="BZ3" s="641">
        <f>1-COUNTIF(CC3,"")-COUNTIF(CE3,"休")</f>
        <v>1</v>
      </c>
      <c r="CA3" s="641">
        <f>BZ3-BY3</f>
        <v>0</v>
      </c>
      <c r="CB3" s="546">
        <f>IFERROR(VLOOKUP($A3&amp;BW$1,纏め表!$D:$Q,4,FALSE),"")</f>
        <v>9000042</v>
      </c>
      <c r="CC3" s="547">
        <f>IFERROR(VLOOKUP($A3&amp;BW$1,纏め表!$D:$Q,13,FALSE),"")</f>
        <v>4</v>
      </c>
      <c r="CD3" s="547">
        <f>IFERROR(VLOOKUP($A3&amp;BW$1,纏め表!$D:$Q,14,FALSE),"")</f>
        <v>37</v>
      </c>
      <c r="CE3" s="548" t="str">
        <f>IFERROR(IF(VLOOKUP($A3&amp;BW$1,纏め表!$D:$Q,2,FALSE)=0,"",VLOOKUP($A3&amp;BW$1,纏め表!$D:$Q,2,FALSE)),"")</f>
        <v/>
      </c>
      <c r="CF3" s="643"/>
      <c r="CG3" s="640"/>
      <c r="CH3" s="640">
        <v>1</v>
      </c>
      <c r="CI3" s="641">
        <f>1-COUNTIF(CL3,"")-COUNTIF(CN3,"休")</f>
        <v>1</v>
      </c>
      <c r="CJ3" s="641">
        <f>CI3-CH3</f>
        <v>0</v>
      </c>
      <c r="CK3" s="546">
        <f>IFERROR(VLOOKUP($A3&amp;CF$1,纏め表!$D:$Q,4,FALSE),"")</f>
        <v>9000104</v>
      </c>
      <c r="CL3" s="547">
        <f>IFERROR(VLOOKUP($A3&amp;CF$1,纏め表!$D:$Q,13,FALSE),"")</f>
        <v>5</v>
      </c>
      <c r="CM3" s="547">
        <f>IFERROR(VLOOKUP($A3&amp;CF$1,纏め表!$D:$Q,14,FALSE),"")</f>
        <v>34</v>
      </c>
      <c r="CN3" s="548" t="str">
        <f>IFERROR(IF(VLOOKUP($A3&amp;CF$1,纏め表!$D:$Q,2,FALSE)=0,"",VLOOKUP($A3&amp;CF$1,纏め表!$D:$Q,2,FALSE)),"")</f>
        <v/>
      </c>
      <c r="CO3" s="643"/>
      <c r="CP3" s="640"/>
      <c r="CQ3" s="640">
        <v>1</v>
      </c>
      <c r="CR3" s="641">
        <f>1-COUNTIF(CU3,"")-COUNTIF(CW3,"休")</f>
        <v>1</v>
      </c>
      <c r="CS3" s="641">
        <f>CR3-CQ3</f>
        <v>0</v>
      </c>
      <c r="CT3" s="546">
        <f>IFERROR(VLOOKUP($A3&amp;CO$1,纏め表!$D:$Q,4,FALSE),"")</f>
        <v>9000044</v>
      </c>
      <c r="CU3" s="547">
        <f>IFERROR(VLOOKUP($A3&amp;CO$1,纏め表!$D:$Q,13,FALSE),"")</f>
        <v>4</v>
      </c>
      <c r="CV3" s="547">
        <f>IFERROR(VLOOKUP($A3&amp;CO$1,纏め表!$D:$Q,14,FALSE),"")</f>
        <v>31</v>
      </c>
      <c r="CW3" s="548" t="str">
        <f>IFERROR(IF(VLOOKUP($A3&amp;CO$1,纏め表!$D:$Q,2,FALSE)=0,"",VLOOKUP($A3&amp;CO$1,纏め表!$D:$Q,2,FALSE)),"")</f>
        <v/>
      </c>
      <c r="CX3" s="643"/>
      <c r="CY3" s="640"/>
      <c r="CZ3" s="640">
        <v>1</v>
      </c>
      <c r="DA3" s="641">
        <f>1-COUNTIF(DD3,"")-COUNTIF(DF3,"休")</f>
        <v>1</v>
      </c>
      <c r="DB3" s="641">
        <f>DA3-CZ3</f>
        <v>0</v>
      </c>
      <c r="DC3" s="546">
        <f>IFERROR(VLOOKUP($A3&amp;CX$1,纏め表!$D:$Q,4,FALSE),"")</f>
        <v>9000073</v>
      </c>
      <c r="DD3" s="547">
        <f>IFERROR(VLOOKUP($A3&amp;CX$1,纏め表!$D:$Q,13,FALSE),"")</f>
        <v>5</v>
      </c>
      <c r="DE3" s="547">
        <f>IFERROR(VLOOKUP($A3&amp;CX$1,纏め表!$D:$Q,14,FALSE),"")</f>
        <v>25</v>
      </c>
      <c r="DF3" s="548" t="str">
        <f>IFERROR(IF(VLOOKUP($A3&amp;CX$1,纏め表!$D:$Q,2,FALSE)=0,"",VLOOKUP($A3&amp;CX$1,纏め表!$D:$Q,2,FALSE)),"")</f>
        <v/>
      </c>
      <c r="DG3" s="643"/>
      <c r="DH3" s="640"/>
      <c r="DI3" s="640">
        <v>1</v>
      </c>
      <c r="DJ3" s="641">
        <f>1-COUNTIF(DM3,"")-COUNTIF(DO3,"休")</f>
        <v>0</v>
      </c>
      <c r="DK3" s="641">
        <f>DJ3-DI3</f>
        <v>-1</v>
      </c>
    </row>
    <row r="4" spans="1:115" s="534" customFormat="1" ht="14.25" customHeight="1">
      <c r="A4" s="550" t="s">
        <v>2847</v>
      </c>
      <c r="B4" s="741"/>
      <c r="C4" s="695"/>
      <c r="D4" s="695"/>
      <c r="E4" s="695">
        <f>2-COUNTIF(H4:H5,"")-COUNTIF(J4:J5,"休")</f>
        <v>1</v>
      </c>
      <c r="F4" s="695">
        <f t="shared" ref="F4" si="0">E4-D4</f>
        <v>1</v>
      </c>
      <c r="G4" s="551">
        <f>IFERROR(VLOOKUP($A4&amp;B$1,纏め表!$D:$Q,4,FALSE),"")</f>
        <v>9000064</v>
      </c>
      <c r="H4" s="552">
        <f>IFERROR(VLOOKUP($A4&amp;B$1,纏め表!$D:$Q,13,FALSE),"")</f>
        <v>4</v>
      </c>
      <c r="I4" s="552">
        <f>IFERROR(VLOOKUP($A4&amp;B$1,纏め表!$D:$Q,14,FALSE),"")</f>
        <v>20</v>
      </c>
      <c r="J4" s="665" t="str">
        <f>IFERROR(IF(VLOOKUP($A4&amp;B$1,纏め表!$D:$Q,2,FALSE)=0,"",VLOOKUP($A4&amp;B$1,纏め表!$D:$Q,2,FALSE)),"")</f>
        <v/>
      </c>
      <c r="K4" s="553"/>
      <c r="L4" s="693"/>
      <c r="M4" s="718"/>
      <c r="N4" s="695"/>
      <c r="O4" s="695">
        <f>2-COUNTIF(R4:R5,"")-COUNTIF(T4:T5,"休")</f>
        <v>1</v>
      </c>
      <c r="P4" s="695">
        <f>O4-N4</f>
        <v>1</v>
      </c>
      <c r="Q4" s="551">
        <f>IFERROR(VLOOKUP($A4&amp;L$1,纏め表!$D:$Q,4,FALSE),"")</f>
        <v>9000925</v>
      </c>
      <c r="R4" s="552">
        <f>IFERROR(VLOOKUP($A4&amp;L$1,纏め表!$D:$Q,13,FALSE),"")</f>
        <v>7</v>
      </c>
      <c r="S4" s="552">
        <f>IFERROR(VLOOKUP($A4&amp;L$1,纏め表!$D:$Q,14,FALSE),"")</f>
        <v>7</v>
      </c>
      <c r="T4" s="553" t="str">
        <f>IFERROR(IF(VLOOKUP($A4&amp;L$1,纏め表!$D:$Q,2,FALSE)=0,"",VLOOKUP($A4&amp;L$1,纏め表!$D:$Q,2,FALSE)),"")</f>
        <v/>
      </c>
      <c r="U4" s="693"/>
      <c r="V4" s="718"/>
      <c r="W4" s="695"/>
      <c r="X4" s="695">
        <f>2-COUNTIF(AA4:AA5,"")-COUNTIF(AC4:AC5,"休")</f>
        <v>0</v>
      </c>
      <c r="Y4" s="695">
        <f t="shared" ref="Y4" si="1">X4-W4</f>
        <v>0</v>
      </c>
      <c r="Z4" s="551" t="str">
        <f>IFERROR(VLOOKUP($A4&amp;U$1,纏め表!$D:$Q,4,FALSE),"")</f>
        <v/>
      </c>
      <c r="AA4" s="552" t="str">
        <f>IFERROR(VLOOKUP($A4&amp;U$1,纏め表!$D:$Q,13,FALSE),"")</f>
        <v/>
      </c>
      <c r="AB4" s="552" t="str">
        <f>IFERROR(VLOOKUP($A4&amp;U$1,纏め表!$D:$Q,14,FALSE),"")</f>
        <v/>
      </c>
      <c r="AC4" s="553" t="str">
        <f>IFERROR(IF(VLOOKUP($A4&amp;U$1,纏め表!$D:$Q,2,FALSE)=0,"",VLOOKUP($A4&amp;U$1,纏め表!$D:$Q,2,FALSE)),"")</f>
        <v/>
      </c>
      <c r="AD4" s="693"/>
      <c r="AE4" s="718"/>
      <c r="AF4" s="695"/>
      <c r="AG4" s="695">
        <f>2-COUNTIF(AJ4:AJ5,"")-COUNTIF(AL4:AL5,"休")</f>
        <v>1</v>
      </c>
      <c r="AH4" s="695">
        <f t="shared" ref="AH4" si="2">AG4-AF4</f>
        <v>1</v>
      </c>
      <c r="AI4" s="551">
        <f>IFERROR(VLOOKUP($A4&amp;AD$1,纏め表!$D:$Q,4,FALSE),"")</f>
        <v>9000464</v>
      </c>
      <c r="AJ4" s="552">
        <f>IFERROR(VLOOKUP($A4&amp;AD$1,纏め表!$D:$Q,13,FALSE),"")</f>
        <v>4</v>
      </c>
      <c r="AK4" s="552">
        <f>IFERROR(VLOOKUP($A4&amp;AD$1,纏め表!$D:$Q,14,FALSE),"")</f>
        <v>6</v>
      </c>
      <c r="AL4" s="553" t="str">
        <f>IFERROR(IF(VLOOKUP($A4&amp;AD$1,纏め表!$D:$Q,2,FALSE)=0,"",VLOOKUP($A4&amp;AD$1,纏め表!$D:$Q,2,FALSE)),"")</f>
        <v/>
      </c>
      <c r="AM4" s="693"/>
      <c r="AN4" s="718"/>
      <c r="AO4" s="695"/>
      <c r="AP4" s="695">
        <f>2-COUNTIF(AS4:AS5,"")-COUNTIF(AU4:AU5,"休")</f>
        <v>0</v>
      </c>
      <c r="AQ4" s="695">
        <f t="shared" ref="AQ4" si="3">AP4-AO4</f>
        <v>0</v>
      </c>
      <c r="AR4" s="551" t="str">
        <f>IFERROR(VLOOKUP($A4&amp;AM$1,纏め表!$D:$Q,4,FALSE),"")</f>
        <v/>
      </c>
      <c r="AS4" s="552" t="str">
        <f>IFERROR(VLOOKUP($A4&amp;AM$1,纏め表!$D:$Q,13,FALSE),"")</f>
        <v/>
      </c>
      <c r="AT4" s="552" t="str">
        <f>IFERROR(VLOOKUP($A4&amp;AM$1,纏め表!$D:$Q,14,FALSE),"")</f>
        <v/>
      </c>
      <c r="AU4" s="553" t="str">
        <f>IFERROR(IF(VLOOKUP($A4&amp;AM$1,纏め表!$D:$Q,2,FALSE)=0,"",VLOOKUP($A4&amp;AM$1,纏め表!$D:$Q,2,FALSE)),"")</f>
        <v/>
      </c>
      <c r="AV4" s="693"/>
      <c r="AW4" s="718"/>
      <c r="AX4" s="695"/>
      <c r="AY4" s="695">
        <f>2-COUNTIF(BB4:BB5,"")-COUNTIF(BD4:BD5,"休")</f>
        <v>1</v>
      </c>
      <c r="AZ4" s="695">
        <f t="shared" ref="AZ4:AZ6" si="4">AY4-AX4</f>
        <v>1</v>
      </c>
      <c r="BA4" s="551">
        <f>IFERROR(VLOOKUP($A4&amp;AV$1,纏め表!$D:$Q,4,FALSE),"")</f>
        <v>9000004</v>
      </c>
      <c r="BB4" s="552">
        <f>IFERROR(VLOOKUP($A4&amp;AV$1,纏め表!$D:$Q,13,FALSE),"")</f>
        <v>5</v>
      </c>
      <c r="BC4" s="552">
        <f>IFERROR(VLOOKUP($A4&amp;AV$1,纏め表!$D:$Q,14,FALSE),"")</f>
        <v>28</v>
      </c>
      <c r="BD4" s="553" t="str">
        <f>IFERROR(IF(VLOOKUP($A4&amp;AV$1,纏め表!$D:$Q,2,FALSE)=0,"",VLOOKUP($A4&amp;AV$1,纏め表!$D:$Q,2,FALSE)),"")</f>
        <v/>
      </c>
      <c r="BE4" s="693"/>
      <c r="BF4" s="718"/>
      <c r="BG4" s="695"/>
      <c r="BH4" s="695">
        <f>2-COUNTIF(BK4:BK5,"")-COUNTIF(BM4:BM5,"休")</f>
        <v>1</v>
      </c>
      <c r="BI4" s="695">
        <f t="shared" ref="BI4" si="5">BH4-BG4</f>
        <v>1</v>
      </c>
      <c r="BJ4" s="551">
        <f>IFERROR(VLOOKUP($A4&amp;BE$1,纏め表!$D:$Q,4,FALSE),"")</f>
        <v>9000577</v>
      </c>
      <c r="BK4" s="552">
        <f>IFERROR(VLOOKUP($A4&amp;BE$1,纏め表!$D:$Q,13,FALSE),"")</f>
        <v>5</v>
      </c>
      <c r="BL4" s="552">
        <f>IFERROR(VLOOKUP($A4&amp;BE$1,纏め表!$D:$Q,14,FALSE),"")</f>
        <v>5</v>
      </c>
      <c r="BM4" s="553" t="str">
        <f>IFERROR(IF(VLOOKUP($A4&amp;BE$1,纏め表!$D:$Q,2,FALSE)=0,"",VLOOKUP($A4&amp;BE$1,纏め表!$D:$Q,2,FALSE)),"")</f>
        <v/>
      </c>
      <c r="BN4" s="693"/>
      <c r="BO4" s="718"/>
      <c r="BP4" s="695"/>
      <c r="BQ4" s="695">
        <f>2-COUNTIF(BT4:BT5,"")-COUNTIF(BV4:BV5,"休")</f>
        <v>2</v>
      </c>
      <c r="BR4" s="695">
        <f t="shared" ref="BR4" si="6">BQ4-BP4</f>
        <v>2</v>
      </c>
      <c r="BS4" s="551">
        <f>IFERROR(VLOOKUP($A4&amp;BN$1,纏め表!$D:$Q,4,FALSE),"")</f>
        <v>9000477</v>
      </c>
      <c r="BT4" s="552">
        <f>IFERROR(VLOOKUP($A4&amp;BN$1,纏め表!$D:$Q,13,FALSE),"")</f>
        <v>3</v>
      </c>
      <c r="BU4" s="552">
        <f>IFERROR(VLOOKUP($A4&amp;BN$1,纏め表!$D:$Q,14,FALSE),"")</f>
        <v>4</v>
      </c>
      <c r="BV4" s="553" t="str">
        <f>IFERROR(IF(VLOOKUP($A4&amp;BN$1,纏め表!$D:$Q,2,FALSE)=0,"",VLOOKUP($A4&amp;BN$1,纏め表!$D:$Q,2,FALSE)),"")</f>
        <v/>
      </c>
      <c r="BW4" s="693"/>
      <c r="BX4" s="718"/>
      <c r="BY4" s="695"/>
      <c r="BZ4" s="695">
        <f>2-COUNTIF(CC4:CC5,"")-COUNTIF(CE4:CE5,"休")</f>
        <v>1</v>
      </c>
      <c r="CA4" s="695">
        <f t="shared" ref="CA4" si="7">BZ4-BY4</f>
        <v>1</v>
      </c>
      <c r="CB4" s="551">
        <f>IFERROR(VLOOKUP($A4&amp;BW$1,纏め表!$D:$Q,4,FALSE),"")</f>
        <v>9000089</v>
      </c>
      <c r="CC4" s="552">
        <f>IFERROR(VLOOKUP($A4&amp;BW$1,纏め表!$D:$Q,13,FALSE),"")</f>
        <v>4</v>
      </c>
      <c r="CD4" s="552">
        <f>IFERROR(VLOOKUP($A4&amp;BW$1,纏め表!$D:$Q,14,FALSE),"")</f>
        <v>23</v>
      </c>
      <c r="CE4" s="553" t="str">
        <f>IFERROR(IF(VLOOKUP($A4&amp;BW$1,纏め表!$D:$Q,2,FALSE)=0,"",VLOOKUP($A4&amp;BW$1,纏め表!$D:$Q,2,FALSE)),"")</f>
        <v/>
      </c>
      <c r="CF4" s="693"/>
      <c r="CG4" s="718"/>
      <c r="CH4" s="695"/>
      <c r="CI4" s="695">
        <f>2-COUNTIF(CL4:CL5,"")-COUNTIF(CN4:CN5,"休")</f>
        <v>1</v>
      </c>
      <c r="CJ4" s="695">
        <f t="shared" ref="CJ4" si="8">CI4-CH4</f>
        <v>1</v>
      </c>
      <c r="CK4" s="551">
        <f>IFERROR(VLOOKUP($A4&amp;CF$1,纏め表!$D:$Q,4,FALSE),"")</f>
        <v>9000721</v>
      </c>
      <c r="CL4" s="552">
        <f>IFERROR(VLOOKUP($A4&amp;CF$1,纏め表!$D:$Q,13,FALSE),"")</f>
        <v>3</v>
      </c>
      <c r="CM4" s="552">
        <f>IFERROR(VLOOKUP($A4&amp;CF$1,纏め表!$D:$Q,14,FALSE),"")</f>
        <v>2</v>
      </c>
      <c r="CN4" s="553" t="str">
        <f>IFERROR(IF(VLOOKUP($A4&amp;CF$1,纏め表!$D:$Q,2,FALSE)=0,"",VLOOKUP($A4&amp;CF$1,纏め表!$D:$Q,2,FALSE)),"")</f>
        <v/>
      </c>
      <c r="CO4" s="693"/>
      <c r="CP4" s="718"/>
      <c r="CQ4" s="695"/>
      <c r="CR4" s="695">
        <f>2-COUNTIF(CU4:CU5,"")-COUNTIF(CW4:CW5,"休")</f>
        <v>0</v>
      </c>
      <c r="CS4" s="695">
        <f t="shared" ref="CS4" si="9">CR4-CQ4</f>
        <v>0</v>
      </c>
      <c r="CT4" s="551" t="str">
        <f>IFERROR(VLOOKUP($A4&amp;CO$1,纏め表!$D:$Q,4,FALSE),"")</f>
        <v/>
      </c>
      <c r="CU4" s="552" t="str">
        <f>IFERROR(VLOOKUP($A4&amp;CO$1,纏め表!$D:$Q,13,FALSE),"")</f>
        <v/>
      </c>
      <c r="CV4" s="552" t="str">
        <f>IFERROR(VLOOKUP($A4&amp;CO$1,纏め表!$D:$Q,14,FALSE),"")</f>
        <v/>
      </c>
      <c r="CW4" s="553" t="str">
        <f>IFERROR(IF(VLOOKUP($A4&amp;CO$1,纏め表!$D:$Q,2,FALSE)=0,"",VLOOKUP($A4&amp;CO$1,纏め表!$D:$Q,2,FALSE)),"")</f>
        <v/>
      </c>
      <c r="CX4" s="693"/>
      <c r="CY4" s="718"/>
      <c r="CZ4" s="695"/>
      <c r="DA4" s="695">
        <f>2-COUNTIF(DD4:DD5,"")-COUNTIF(DF4:DF5,"休")</f>
        <v>0</v>
      </c>
      <c r="DB4" s="695">
        <f t="shared" ref="DB4" si="10">DA4-CZ4</f>
        <v>0</v>
      </c>
      <c r="DC4" s="551" t="str">
        <f>IFERROR(VLOOKUP($A4&amp;CX$1,纏め表!$D:$Q,4,FALSE),"")</f>
        <v/>
      </c>
      <c r="DD4" s="552" t="str">
        <f>IFERROR(VLOOKUP($A4&amp;CX$1,纏め表!$D:$Q,13,FALSE),"")</f>
        <v/>
      </c>
      <c r="DE4" s="552" t="str">
        <f>IFERROR(VLOOKUP($A4&amp;CX$1,纏め表!$D:$Q,14,FALSE),"")</f>
        <v/>
      </c>
      <c r="DF4" s="553" t="str">
        <f>IFERROR(IF(VLOOKUP($A4&amp;CX$1,纏め表!$D:$Q,2,FALSE)=0,"",VLOOKUP($A4&amp;CX$1,纏め表!$D:$Q,2,FALSE)),"")</f>
        <v/>
      </c>
      <c r="DG4" s="693"/>
      <c r="DH4" s="718"/>
      <c r="DI4" s="695"/>
      <c r="DJ4" s="695">
        <f>2-COUNTIF(DM4:DM5,"")-COUNTIF(DO4:DO5,"休")</f>
        <v>0</v>
      </c>
      <c r="DK4" s="695">
        <f t="shared" ref="DK4" si="11">DJ4-DI4</f>
        <v>0</v>
      </c>
    </row>
    <row r="5" spans="1:115" s="534" customFormat="1" ht="14.25" customHeight="1">
      <c r="A5" s="541" t="s">
        <v>2848</v>
      </c>
      <c r="B5" s="743"/>
      <c r="C5" s="706"/>
      <c r="D5" s="706"/>
      <c r="E5" s="706"/>
      <c r="F5" s="706"/>
      <c r="G5" s="554" t="str">
        <f>IFERROR(VLOOKUP($A5&amp;B$1,纏め表!$D:$Q,4,FALSE),"")</f>
        <v/>
      </c>
      <c r="H5" s="555" t="str">
        <f>IFERROR(VLOOKUP($A5&amp;B$1,纏め表!$D:$Q,13,FALSE),"")</f>
        <v/>
      </c>
      <c r="I5" s="555" t="str">
        <f>IFERROR(VLOOKUP($A5&amp;B$1,纏め表!$D:$Q,14,FALSE),"")</f>
        <v/>
      </c>
      <c r="J5" s="664" t="str">
        <f>IFERROR(IF(VLOOKUP($A5&amp;B$1,纏め表!$D:$Q,2,FALSE)=0,"",VLOOKUP($A5&amp;B$1,纏め表!$D:$Q,2,FALSE)),"")</f>
        <v/>
      </c>
      <c r="K5" s="548"/>
      <c r="L5" s="705"/>
      <c r="M5" s="720"/>
      <c r="N5" s="706"/>
      <c r="O5" s="706"/>
      <c r="P5" s="706"/>
      <c r="Q5" s="554" t="str">
        <f>IFERROR(VLOOKUP($A5&amp;L$1,纏め表!$D:$Q,4,FALSE),"")</f>
        <v/>
      </c>
      <c r="R5" s="555" t="str">
        <f>IFERROR(VLOOKUP($A5&amp;L$1,纏め表!$D:$Q,13,FALSE),"")</f>
        <v/>
      </c>
      <c r="S5" s="555" t="str">
        <f>IFERROR(VLOOKUP($A5&amp;L$1,纏め表!$D:$Q,14,FALSE),"")</f>
        <v/>
      </c>
      <c r="T5" s="548" t="str">
        <f>IFERROR(IF(VLOOKUP($A5&amp;L$1,纏め表!$D:$Q,2,FALSE)=0,"",VLOOKUP($A5&amp;L$1,纏め表!$D:$Q,2,FALSE)),"")</f>
        <v/>
      </c>
      <c r="U5" s="705"/>
      <c r="V5" s="720"/>
      <c r="W5" s="706"/>
      <c r="X5" s="706"/>
      <c r="Y5" s="706"/>
      <c r="Z5" s="554" t="str">
        <f>IFERROR(VLOOKUP($A5&amp;U$1,纏め表!$D:$Q,4,FALSE),"")</f>
        <v/>
      </c>
      <c r="AA5" s="555" t="str">
        <f>IFERROR(VLOOKUP($A5&amp;U$1,纏め表!$D:$Q,13,FALSE),"")</f>
        <v/>
      </c>
      <c r="AB5" s="555" t="str">
        <f>IFERROR(VLOOKUP($A5&amp;U$1,纏め表!$D:$Q,14,FALSE),"")</f>
        <v/>
      </c>
      <c r="AC5" s="548" t="str">
        <f>IFERROR(IF(VLOOKUP($A5&amp;U$1,纏め表!$D:$Q,2,FALSE)=0,"",VLOOKUP($A5&amp;U$1,纏め表!$D:$Q,2,FALSE)),"")</f>
        <v/>
      </c>
      <c r="AD5" s="705"/>
      <c r="AE5" s="720"/>
      <c r="AF5" s="706"/>
      <c r="AG5" s="706"/>
      <c r="AH5" s="706"/>
      <c r="AI5" s="554" t="str">
        <f>IFERROR(VLOOKUP($A5&amp;AD$1,纏め表!$D:$Q,4,FALSE),"")</f>
        <v/>
      </c>
      <c r="AJ5" s="555" t="str">
        <f>IFERROR(VLOOKUP($A5&amp;AD$1,纏め表!$D:$Q,13,FALSE),"")</f>
        <v/>
      </c>
      <c r="AK5" s="555" t="str">
        <f>IFERROR(VLOOKUP($A5&amp;AD$1,纏め表!$D:$Q,14,FALSE),"")</f>
        <v/>
      </c>
      <c r="AL5" s="548" t="str">
        <f>IFERROR(IF(VLOOKUP($A5&amp;AD$1,纏め表!$D:$Q,2,FALSE)=0,"",VLOOKUP($A5&amp;AD$1,纏め表!$D:$Q,2,FALSE)),"")</f>
        <v/>
      </c>
      <c r="AM5" s="705"/>
      <c r="AN5" s="720"/>
      <c r="AO5" s="706"/>
      <c r="AP5" s="706"/>
      <c r="AQ5" s="706"/>
      <c r="AR5" s="554" t="str">
        <f>IFERROR(VLOOKUP($A5&amp;AM$1,纏め表!$D:$Q,4,FALSE),"")</f>
        <v/>
      </c>
      <c r="AS5" s="555" t="str">
        <f>IFERROR(VLOOKUP($A5&amp;AM$1,纏め表!$D:$Q,13,FALSE),"")</f>
        <v/>
      </c>
      <c r="AT5" s="555" t="str">
        <f>IFERROR(VLOOKUP($A5&amp;AM$1,纏め表!$D:$Q,14,FALSE),"")</f>
        <v/>
      </c>
      <c r="AU5" s="548" t="str">
        <f>IFERROR(IF(VLOOKUP($A5&amp;AM$1,纏め表!$D:$Q,2,FALSE)=0,"",VLOOKUP($A5&amp;AM$1,纏め表!$D:$Q,2,FALSE)),"")</f>
        <v/>
      </c>
      <c r="AV5" s="705"/>
      <c r="AW5" s="720"/>
      <c r="AX5" s="706"/>
      <c r="AY5" s="706"/>
      <c r="AZ5" s="706"/>
      <c r="BA5" s="554" t="str">
        <f>IFERROR(VLOOKUP($A5&amp;AV$1,纏め表!$D:$Q,4,FALSE),"")</f>
        <v/>
      </c>
      <c r="BB5" s="555" t="str">
        <f>IFERROR(VLOOKUP($A5&amp;AV$1,纏め表!$D:$Q,13,FALSE),"")</f>
        <v/>
      </c>
      <c r="BC5" s="555" t="str">
        <f>IFERROR(VLOOKUP($A5&amp;AV$1,纏め表!$D:$Q,14,FALSE),"")</f>
        <v/>
      </c>
      <c r="BD5" s="548" t="str">
        <f>IFERROR(IF(VLOOKUP($A5&amp;AV$1,纏め表!$D:$Q,2,FALSE)=0,"",VLOOKUP($A5&amp;AV$1,纏め表!$D:$Q,2,FALSE)),"")</f>
        <v/>
      </c>
      <c r="BE5" s="705"/>
      <c r="BF5" s="720"/>
      <c r="BG5" s="706"/>
      <c r="BH5" s="706"/>
      <c r="BI5" s="706"/>
      <c r="BJ5" s="554" t="str">
        <f>IFERROR(VLOOKUP($A5&amp;BE$1,纏め表!$D:$Q,4,FALSE),"")</f>
        <v/>
      </c>
      <c r="BK5" s="555" t="str">
        <f>IFERROR(VLOOKUP($A5&amp;BE$1,纏め表!$D:$Q,13,FALSE),"")</f>
        <v/>
      </c>
      <c r="BL5" s="555" t="str">
        <f>IFERROR(VLOOKUP($A5&amp;BE$1,纏め表!$D:$Q,14,FALSE),"")</f>
        <v/>
      </c>
      <c r="BM5" s="548" t="str">
        <f>IFERROR(IF(VLOOKUP($A5&amp;BE$1,纏め表!$D:$Q,2,FALSE)=0,"",VLOOKUP($A5&amp;BE$1,纏め表!$D:$Q,2,FALSE)),"")</f>
        <v/>
      </c>
      <c r="BN5" s="705"/>
      <c r="BO5" s="720"/>
      <c r="BP5" s="706"/>
      <c r="BQ5" s="706"/>
      <c r="BR5" s="706"/>
      <c r="BS5" s="554">
        <f>IFERROR(VLOOKUP($A5&amp;BN$1,纏め表!$D:$Q,4,FALSE),"")</f>
        <v>9000003</v>
      </c>
      <c r="BT5" s="555">
        <f>IFERROR(VLOOKUP($A5&amp;BN$1,纏め表!$D:$Q,13,FALSE),"")</f>
        <v>2</v>
      </c>
      <c r="BU5" s="555">
        <f>IFERROR(VLOOKUP($A5&amp;BN$1,纏め表!$D:$Q,14,FALSE),"")</f>
        <v>35</v>
      </c>
      <c r="BV5" s="548" t="str">
        <f>IFERROR(IF(VLOOKUP($A5&amp;BN$1,纏め表!$D:$Q,2,FALSE)=0,"",VLOOKUP($A5&amp;BN$1,纏め表!$D:$Q,2,FALSE)),"")</f>
        <v/>
      </c>
      <c r="BW5" s="705"/>
      <c r="BX5" s="720"/>
      <c r="BY5" s="706"/>
      <c r="BZ5" s="706"/>
      <c r="CA5" s="706"/>
      <c r="CB5" s="554" t="str">
        <f>IFERROR(VLOOKUP($A5&amp;BW$1,纏め表!$D:$Q,4,FALSE),"")</f>
        <v/>
      </c>
      <c r="CC5" s="555" t="str">
        <f>IFERROR(VLOOKUP($A5&amp;BW$1,纏め表!$D:$Q,13,FALSE),"")</f>
        <v/>
      </c>
      <c r="CD5" s="555" t="str">
        <f>IFERROR(VLOOKUP($A5&amp;BW$1,纏め表!$D:$Q,14,FALSE),"")</f>
        <v/>
      </c>
      <c r="CE5" s="548" t="str">
        <f>IFERROR(IF(VLOOKUP($A5&amp;BW$1,纏め表!$D:$Q,2,FALSE)=0,"",VLOOKUP($A5&amp;BW$1,纏め表!$D:$Q,2,FALSE)),"")</f>
        <v/>
      </c>
      <c r="CF5" s="705"/>
      <c r="CG5" s="720"/>
      <c r="CH5" s="706"/>
      <c r="CI5" s="706"/>
      <c r="CJ5" s="706"/>
      <c r="CK5" s="554" t="str">
        <f>IFERROR(VLOOKUP($A5&amp;CF$1,纏め表!$D:$Q,4,FALSE),"")</f>
        <v/>
      </c>
      <c r="CL5" s="555" t="str">
        <f>IFERROR(VLOOKUP($A5&amp;CF$1,纏め表!$D:$Q,13,FALSE),"")</f>
        <v/>
      </c>
      <c r="CM5" s="555" t="str">
        <f>IFERROR(VLOOKUP($A5&amp;CF$1,纏め表!$D:$Q,14,FALSE),"")</f>
        <v/>
      </c>
      <c r="CN5" s="548" t="str">
        <f>IFERROR(IF(VLOOKUP($A5&amp;CF$1,纏め表!$D:$Q,2,FALSE)=0,"",VLOOKUP($A5&amp;CF$1,纏め表!$D:$Q,2,FALSE)),"")</f>
        <v/>
      </c>
      <c r="CO5" s="705"/>
      <c r="CP5" s="720"/>
      <c r="CQ5" s="706"/>
      <c r="CR5" s="706"/>
      <c r="CS5" s="706"/>
      <c r="CT5" s="554" t="str">
        <f>IFERROR(VLOOKUP($A5&amp;CO$1,纏め表!$D:$Q,4,FALSE),"")</f>
        <v/>
      </c>
      <c r="CU5" s="555" t="str">
        <f>IFERROR(VLOOKUP($A5&amp;CO$1,纏め表!$D:$Q,13,FALSE),"")</f>
        <v/>
      </c>
      <c r="CV5" s="555" t="str">
        <f>IFERROR(VLOOKUP($A5&amp;CO$1,纏め表!$D:$Q,14,FALSE),"")</f>
        <v/>
      </c>
      <c r="CW5" s="548" t="str">
        <f>IFERROR(IF(VLOOKUP($A5&amp;CO$1,纏め表!$D:$Q,2,FALSE)=0,"",VLOOKUP($A5&amp;CO$1,纏め表!$D:$Q,2,FALSE)),"")</f>
        <v/>
      </c>
      <c r="CX5" s="705"/>
      <c r="CY5" s="720"/>
      <c r="CZ5" s="706"/>
      <c r="DA5" s="706"/>
      <c r="DB5" s="706"/>
      <c r="DC5" s="554" t="str">
        <f>IFERROR(VLOOKUP($A5&amp;CX$1,纏め表!$D:$Q,4,FALSE),"")</f>
        <v/>
      </c>
      <c r="DD5" s="555" t="str">
        <f>IFERROR(VLOOKUP($A5&amp;CX$1,纏め表!$D:$Q,13,FALSE),"")</f>
        <v/>
      </c>
      <c r="DE5" s="555" t="str">
        <f>IFERROR(VLOOKUP($A5&amp;CX$1,纏め表!$D:$Q,14,FALSE),"")</f>
        <v/>
      </c>
      <c r="DF5" s="548" t="str">
        <f>IFERROR(IF(VLOOKUP($A5&amp;CX$1,纏め表!$D:$Q,2,FALSE)=0,"",VLOOKUP($A5&amp;CX$1,纏め表!$D:$Q,2,FALSE)),"")</f>
        <v/>
      </c>
      <c r="DG5" s="705"/>
      <c r="DH5" s="720"/>
      <c r="DI5" s="706"/>
      <c r="DJ5" s="706"/>
      <c r="DK5" s="706"/>
    </row>
    <row r="6" spans="1:115" s="534" customFormat="1" ht="14.25" customHeight="1">
      <c r="A6" s="550" t="s">
        <v>2760</v>
      </c>
      <c r="B6" s="693"/>
      <c r="C6" s="695"/>
      <c r="D6" s="695">
        <v>1</v>
      </c>
      <c r="E6" s="695">
        <f>3-COUNTIF(H6:H8,"")-COUNTIF(J6:J8,"休")</f>
        <v>2</v>
      </c>
      <c r="F6" s="718">
        <f>D6+D9-E6</f>
        <v>-1</v>
      </c>
      <c r="G6" s="556" t="str">
        <f>IFERROR(VLOOKUP($A6&amp;B$1,纏め表!$D:$Q,4,FALSE),"")</f>
        <v/>
      </c>
      <c r="H6" s="557" t="str">
        <f>IFERROR(VLOOKUP($A6&amp;B$1,纏め表!$D:$Q,13,FALSE),"")</f>
        <v/>
      </c>
      <c r="I6" s="557" t="str">
        <f>IFERROR(VLOOKUP($A6&amp;B$1,纏め表!$D:$Q,14,FALSE),"")</f>
        <v/>
      </c>
      <c r="J6" s="665" t="str">
        <f>IFERROR(IF(VLOOKUP($A6&amp;B$1,纏め表!$D:$Q,2,FALSE)=0,"",VLOOKUP($A6&amp;B$1,纏め表!$D:$Q,2,FALSE)),"")</f>
        <v/>
      </c>
      <c r="K6" s="553"/>
      <c r="L6" s="693"/>
      <c r="M6" s="718"/>
      <c r="N6" s="695">
        <v>1</v>
      </c>
      <c r="O6" s="699">
        <f>3-COUNTIF(R6:R8,"")-COUNTIF(T6:T8,"休")</f>
        <v>1</v>
      </c>
      <c r="P6" s="699">
        <f>O6-N6</f>
        <v>0</v>
      </c>
      <c r="Q6" s="556" t="str">
        <f>IFERROR(VLOOKUP($A6&amp;L$1,纏め表!$D:$Q,4,FALSE),"")</f>
        <v/>
      </c>
      <c r="R6" s="557" t="str">
        <f>IFERROR(VLOOKUP($A6&amp;L$1,纏め表!$D:$Q,13,FALSE),"")</f>
        <v/>
      </c>
      <c r="S6" s="557" t="str">
        <f>IFERROR(VLOOKUP($A6&amp;L$1,纏め表!$D:$Q,14,FALSE),"")</f>
        <v/>
      </c>
      <c r="T6" s="553" t="str">
        <f>IFERROR(IF(VLOOKUP($A6&amp;L$1,纏め表!$D:$Q,2,FALSE)=0,"",VLOOKUP($A6&amp;L$1,纏め表!$D:$Q,2,FALSE)),"")</f>
        <v/>
      </c>
      <c r="U6" s="693"/>
      <c r="V6" s="718"/>
      <c r="W6" s="695">
        <v>1</v>
      </c>
      <c r="X6" s="699">
        <f>3-COUNTIF(AA6:AA8,"")-COUNTIF(AC6:AC8,"休")</f>
        <v>1</v>
      </c>
      <c r="Y6" s="718">
        <f>W6+W9-X6</f>
        <v>0</v>
      </c>
      <c r="Z6" s="556" t="str">
        <f>IFERROR(VLOOKUP($A6&amp;U$1,纏め表!$D:$Q,4,FALSE),"")</f>
        <v/>
      </c>
      <c r="AA6" s="557" t="str">
        <f>IFERROR(VLOOKUP($A6&amp;U$1,纏め表!$D:$Q,13,FALSE),"")</f>
        <v/>
      </c>
      <c r="AB6" s="557" t="str">
        <f>IFERROR(VLOOKUP($A6&amp;U$1,纏め表!$D:$Q,14,FALSE),"")</f>
        <v/>
      </c>
      <c r="AC6" s="553" t="str">
        <f>IFERROR(IF(VLOOKUP($A6&amp;U$1,纏め表!$D:$Q,2,FALSE)=0,"",VLOOKUP($A6&amp;U$1,纏め表!$D:$Q,2,FALSE)),"")</f>
        <v/>
      </c>
      <c r="AD6" s="693"/>
      <c r="AE6" s="718"/>
      <c r="AF6" s="695">
        <v>1</v>
      </c>
      <c r="AG6" s="699">
        <f>3-COUNTIF(AJ6:AJ8,"")-COUNTIF(AL6:AL8,"休")</f>
        <v>1</v>
      </c>
      <c r="AH6" s="699">
        <f t="shared" ref="AH6" si="12">AG6-AF6</f>
        <v>0</v>
      </c>
      <c r="AI6" s="556" t="str">
        <f>IFERROR(VLOOKUP($A6&amp;AD$1,纏め表!$D:$Q,4,FALSE),"")</f>
        <v/>
      </c>
      <c r="AJ6" s="557" t="str">
        <f>IFERROR(VLOOKUP($A6&amp;AD$1,纏め表!$D:$Q,13,FALSE),"")</f>
        <v/>
      </c>
      <c r="AK6" s="557" t="str">
        <f>IFERROR(VLOOKUP($A6&amp;AD$1,纏め表!$D:$Q,14,FALSE),"")</f>
        <v/>
      </c>
      <c r="AL6" s="553" t="str">
        <f>IFERROR(IF(VLOOKUP($A6&amp;AD$1,纏め表!$D:$Q,2,FALSE)=0,"",VLOOKUP($A6&amp;AD$1,纏め表!$D:$Q,2,FALSE)),"")</f>
        <v/>
      </c>
      <c r="AM6" s="693"/>
      <c r="AN6" s="718"/>
      <c r="AO6" s="695">
        <v>1</v>
      </c>
      <c r="AP6" s="699">
        <f>3-COUNTIF(AS6:AS8,"")-COUNTIF(AU6:AU8,"休")</f>
        <v>2</v>
      </c>
      <c r="AQ6" s="699">
        <f t="shared" ref="AQ6" si="13">AP6-AO6</f>
        <v>1</v>
      </c>
      <c r="AR6" s="556">
        <f>IFERROR(VLOOKUP($A6&amp;AM$1,纏め表!$D:$Q,4,FALSE),"")</f>
        <v>9000229</v>
      </c>
      <c r="AS6" s="557">
        <f>IFERROR(VLOOKUP($A6&amp;AM$1,纏め表!$D:$Q,13,FALSE),"")</f>
        <v>2</v>
      </c>
      <c r="AT6" s="557">
        <f>IFERROR(VLOOKUP($A6&amp;AM$1,纏め表!$D:$Q,14,FALSE),"")</f>
        <v>9</v>
      </c>
      <c r="AU6" s="553" t="str">
        <f>IFERROR(IF(VLOOKUP($A6&amp;AM$1,纏め表!$D:$Q,2,FALSE)=0,"",VLOOKUP($A6&amp;AM$1,纏め表!$D:$Q,2,FALSE)),"")</f>
        <v/>
      </c>
      <c r="AV6" s="693"/>
      <c r="AW6" s="718"/>
      <c r="AX6" s="695"/>
      <c r="AY6" s="699">
        <f>3-COUNTIF(BB6:BB8,"")-COUNTIF(BD6:BD8,"休")</f>
        <v>1</v>
      </c>
      <c r="AZ6" s="699">
        <f t="shared" si="4"/>
        <v>1</v>
      </c>
      <c r="BA6" s="556" t="str">
        <f>IFERROR(VLOOKUP($A6&amp;AV$1,纏め表!$D:$Q,4,FALSE),"")</f>
        <v/>
      </c>
      <c r="BB6" s="557" t="str">
        <f>IFERROR(VLOOKUP($A6&amp;AV$1,纏め表!$D:$Q,13,FALSE),"")</f>
        <v/>
      </c>
      <c r="BC6" s="557" t="str">
        <f>IFERROR(VLOOKUP($A6&amp;AV$1,纏め表!$D:$Q,14,FALSE),"")</f>
        <v/>
      </c>
      <c r="BD6" s="553" t="str">
        <f>IFERROR(IF(VLOOKUP($A6&amp;AV$1,纏め表!$D:$Q,2,FALSE)=0,"",VLOOKUP($A6&amp;AV$1,纏め表!$D:$Q,2,FALSE)),"")</f>
        <v/>
      </c>
      <c r="BE6" s="693"/>
      <c r="BF6" s="718"/>
      <c r="BG6" s="695">
        <v>1</v>
      </c>
      <c r="BH6" s="699">
        <f>3-COUNTIF(BK6:BK8,"")-COUNTIF(BM6:BM8,"休")</f>
        <v>1</v>
      </c>
      <c r="BI6" s="699">
        <f t="shared" ref="BI6" si="14">BH6-BG6</f>
        <v>0</v>
      </c>
      <c r="BJ6" s="556" t="str">
        <f>IFERROR(VLOOKUP($A6&amp;BE$1,纏め表!$D:$Q,4,FALSE),"")</f>
        <v/>
      </c>
      <c r="BK6" s="557" t="str">
        <f>IFERROR(VLOOKUP($A6&amp;BE$1,纏め表!$D:$Q,13,FALSE),"")</f>
        <v/>
      </c>
      <c r="BL6" s="557" t="str">
        <f>IFERROR(VLOOKUP($A6&amp;BE$1,纏め表!$D:$Q,14,FALSE),"")</f>
        <v/>
      </c>
      <c r="BM6" s="553" t="str">
        <f>IFERROR(IF(VLOOKUP($A6&amp;BE$1,纏め表!$D:$Q,2,FALSE)=0,"",VLOOKUP($A6&amp;BE$1,纏め表!$D:$Q,2,FALSE)),"")</f>
        <v/>
      </c>
      <c r="BN6" s="693"/>
      <c r="BO6" s="718"/>
      <c r="BP6" s="695">
        <v>1</v>
      </c>
      <c r="BQ6" s="699">
        <f>3-COUNTIF(BT6:BT8,"")-COUNTIF(BV6:BV8,"休")</f>
        <v>2</v>
      </c>
      <c r="BR6" s="699">
        <f t="shared" ref="BR6" si="15">BQ6-BP6</f>
        <v>1</v>
      </c>
      <c r="BS6" s="556" t="str">
        <f>IFERROR(VLOOKUP($A6&amp;BN$1,纏め表!$D:$Q,4,FALSE),"")</f>
        <v/>
      </c>
      <c r="BT6" s="557" t="str">
        <f>IFERROR(VLOOKUP($A6&amp;BN$1,纏め表!$D:$Q,13,FALSE),"")</f>
        <v/>
      </c>
      <c r="BU6" s="557" t="str">
        <f>IFERROR(VLOOKUP($A6&amp;BN$1,纏め表!$D:$Q,14,FALSE),"")</f>
        <v/>
      </c>
      <c r="BV6" s="553" t="str">
        <f>IFERROR(IF(VLOOKUP($A6&amp;BN$1,纏め表!$D:$Q,2,FALSE)=0,"",VLOOKUP($A6&amp;BN$1,纏め表!$D:$Q,2,FALSE)),"")</f>
        <v/>
      </c>
      <c r="BW6" s="693"/>
      <c r="BX6" s="718"/>
      <c r="BY6" s="695">
        <v>1</v>
      </c>
      <c r="BZ6" s="699">
        <f>3-COUNTIF(CC6:CC8,"")-COUNTIF(CE6:CE8,"休")</f>
        <v>1</v>
      </c>
      <c r="CA6" s="699">
        <f t="shared" ref="CA6" si="16">BZ6-BY6</f>
        <v>0</v>
      </c>
      <c r="CB6" s="556" t="str">
        <f>IFERROR(VLOOKUP($A6&amp;BW$1,纏め表!$D:$Q,4,FALSE),"")</f>
        <v/>
      </c>
      <c r="CC6" s="557" t="str">
        <f>IFERROR(VLOOKUP($A6&amp;BW$1,纏め表!$D:$Q,13,FALSE),"")</f>
        <v/>
      </c>
      <c r="CD6" s="557" t="str">
        <f>IFERROR(VLOOKUP($A6&amp;BW$1,纏め表!$D:$Q,14,FALSE),"")</f>
        <v/>
      </c>
      <c r="CE6" s="553" t="str">
        <f>IFERROR(IF(VLOOKUP($A6&amp;BW$1,纏め表!$D:$Q,2,FALSE)=0,"",VLOOKUP($A6&amp;BW$1,纏め表!$D:$Q,2,FALSE)),"")</f>
        <v/>
      </c>
      <c r="CF6" s="693"/>
      <c r="CG6" s="718"/>
      <c r="CH6" s="695">
        <v>1</v>
      </c>
      <c r="CI6" s="699">
        <f>3-COUNTIF(CL6:CL8,"")-COUNTIF(CN6:CN8,"休")</f>
        <v>1</v>
      </c>
      <c r="CJ6" s="699">
        <f t="shared" ref="CJ6" si="17">CI6-CH6</f>
        <v>0</v>
      </c>
      <c r="CK6" s="556">
        <f>IFERROR(VLOOKUP($A6&amp;CF$1,纏め表!$D:$Q,4,FALSE),"")</f>
        <v>9000268</v>
      </c>
      <c r="CL6" s="557">
        <f>IFERROR(VLOOKUP($A6&amp;CF$1,纏め表!$D:$Q,13,FALSE),"")</f>
        <v>2</v>
      </c>
      <c r="CM6" s="557">
        <f>IFERROR(VLOOKUP($A6&amp;CF$1,纏め表!$D:$Q,14,FALSE),"")</f>
        <v>19</v>
      </c>
      <c r="CN6" s="553" t="str">
        <f>IFERROR(IF(VLOOKUP($A6&amp;CF$1,纏め表!$D:$Q,2,FALSE)=0,"",VLOOKUP($A6&amp;CF$1,纏め表!$D:$Q,2,FALSE)),"")</f>
        <v/>
      </c>
      <c r="CO6" s="693"/>
      <c r="CP6" s="718"/>
      <c r="CQ6" s="695">
        <v>1</v>
      </c>
      <c r="CR6" s="699">
        <f>3-COUNTIF(CU6:CU8,"")-COUNTIF(CW6:CW8,"休")</f>
        <v>0</v>
      </c>
      <c r="CS6" s="699">
        <f t="shared" ref="CS6" si="18">CR6-CQ6</f>
        <v>-1</v>
      </c>
      <c r="CT6" s="556" t="str">
        <f>IFERROR(VLOOKUP($A6&amp;CO$1,纏め表!$D:$Q,4,FALSE),"")</f>
        <v/>
      </c>
      <c r="CU6" s="557" t="str">
        <f>IFERROR(VLOOKUP($A6&amp;CO$1,纏め表!$D:$Q,13,FALSE),"")</f>
        <v/>
      </c>
      <c r="CV6" s="557" t="str">
        <f>IFERROR(VLOOKUP($A6&amp;CO$1,纏め表!$D:$Q,14,FALSE),"")</f>
        <v/>
      </c>
      <c r="CW6" s="553" t="str">
        <f>IFERROR(IF(VLOOKUP($A6&amp;CO$1,纏め表!$D:$Q,2,FALSE)=0,"",VLOOKUP($A6&amp;CO$1,纏め表!$D:$Q,2,FALSE)),"")</f>
        <v/>
      </c>
      <c r="CX6" s="693"/>
      <c r="CY6" s="718"/>
      <c r="CZ6" s="695"/>
      <c r="DA6" s="699">
        <f>3-COUNTIF(DD6:DD8,"")-COUNTIF(DF6:DF8,"休")</f>
        <v>0</v>
      </c>
      <c r="DB6" s="699">
        <f t="shared" ref="DB6" si="19">DA6-CZ6</f>
        <v>0</v>
      </c>
      <c r="DC6" s="556" t="str">
        <f>IFERROR(VLOOKUP($A6&amp;CX$1,纏め表!$D:$Q,4,FALSE),"")</f>
        <v/>
      </c>
      <c r="DD6" s="557" t="str">
        <f>IFERROR(VLOOKUP($A6&amp;CX$1,纏め表!$D:$Q,13,FALSE),"")</f>
        <v/>
      </c>
      <c r="DE6" s="557" t="str">
        <f>IFERROR(VLOOKUP($A6&amp;CX$1,纏め表!$D:$Q,14,FALSE),"")</f>
        <v/>
      </c>
      <c r="DF6" s="553" t="str">
        <f>IFERROR(IF(VLOOKUP($A6&amp;CX$1,纏め表!$D:$Q,2,FALSE)=0,"",VLOOKUP($A6&amp;CX$1,纏め表!$D:$Q,2,FALSE)),"")</f>
        <v/>
      </c>
      <c r="DG6" s="693"/>
      <c r="DH6" s="718"/>
      <c r="DI6" s="695"/>
      <c r="DJ6" s="699">
        <f>3-COUNTIF(DM6:DM8,"")-COUNTIF(DO6:DO8,"休")</f>
        <v>0</v>
      </c>
      <c r="DK6" s="699">
        <f t="shared" ref="DK6" si="20">DJ6-DI6</f>
        <v>0</v>
      </c>
    </row>
    <row r="7" spans="1:115" s="534" customFormat="1" ht="14.25" customHeight="1">
      <c r="A7" s="558" t="s">
        <v>2762</v>
      </c>
      <c r="B7" s="710"/>
      <c r="C7" s="711"/>
      <c r="D7" s="711"/>
      <c r="E7" s="711"/>
      <c r="F7" s="719"/>
      <c r="G7" s="559">
        <f>IFERROR(VLOOKUP($A7&amp;B$1,纏め表!$D:$Q,4,FALSE),"")</f>
        <v>9000446</v>
      </c>
      <c r="H7" s="552">
        <f>IFERROR(VLOOKUP($A7&amp;B$1,纏め表!$D:$Q,13,FALSE),"")</f>
        <v>6</v>
      </c>
      <c r="I7" s="552">
        <f>IFERROR(VLOOKUP($A7&amp;B$1,纏め表!$D:$Q,14,FALSE),"")</f>
        <v>18</v>
      </c>
      <c r="J7" s="666" t="str">
        <f>IFERROR(IF(VLOOKUP($A7&amp;B$1,纏め表!$D:$Q,2,FALSE)=0,"",VLOOKUP($A7&amp;B$1,纏め表!$D:$Q,2,FALSE)),"")</f>
        <v/>
      </c>
      <c r="K7" s="560"/>
      <c r="L7" s="710"/>
      <c r="M7" s="719"/>
      <c r="N7" s="711"/>
      <c r="O7" s="713"/>
      <c r="P7" s="713"/>
      <c r="Q7" s="561">
        <f>IFERROR(VLOOKUP($A7&amp;L$1,纏め表!$D:$Q,4,FALSE),"")</f>
        <v>9000521</v>
      </c>
      <c r="R7" s="552">
        <f>IFERROR(VLOOKUP($A7&amp;L$1,纏め表!$D:$Q,13,FALSE),"")</f>
        <v>5</v>
      </c>
      <c r="S7" s="552">
        <f>IFERROR(VLOOKUP($A7&amp;L$1,纏め表!$D:$Q,14,FALSE),"")</f>
        <v>22</v>
      </c>
      <c r="T7" s="560" t="str">
        <f>IFERROR(IF(VLOOKUP($A7&amp;L$1,纏め表!$D:$Q,2,FALSE)=0,"",VLOOKUP($A7&amp;L$1,纏め表!$D:$Q,2,FALSE)),"")</f>
        <v/>
      </c>
      <c r="U7" s="710"/>
      <c r="V7" s="719"/>
      <c r="W7" s="711"/>
      <c r="X7" s="713"/>
      <c r="Y7" s="719"/>
      <c r="Z7" s="551">
        <f>IFERROR(VLOOKUP($A7&amp;U$1,纏め表!$D:$Q,4,FALSE),"")</f>
        <v>9000476</v>
      </c>
      <c r="AA7" s="552">
        <f>IFERROR(VLOOKUP($A7&amp;U$1,纏め表!$D:$Q,13,FALSE),"")</f>
        <v>6</v>
      </c>
      <c r="AB7" s="552">
        <f>IFERROR(VLOOKUP($A7&amp;U$1,纏め表!$D:$Q,14,FALSE),"")</f>
        <v>20</v>
      </c>
      <c r="AC7" s="560" t="str">
        <f>IFERROR(IF(VLOOKUP($A7&amp;U$1,纏め表!$D:$Q,2,FALSE)=0,"",VLOOKUP($A7&amp;U$1,纏め表!$D:$Q,2,FALSE)),"")</f>
        <v/>
      </c>
      <c r="AD7" s="710"/>
      <c r="AE7" s="719"/>
      <c r="AF7" s="711"/>
      <c r="AG7" s="713"/>
      <c r="AH7" s="713"/>
      <c r="AI7" s="559">
        <f>IFERROR(VLOOKUP($A7&amp;AD$1,纏め表!$D:$Q,4,FALSE),"")</f>
        <v>9000452</v>
      </c>
      <c r="AJ7" s="552">
        <f>IFERROR(VLOOKUP($A7&amp;AD$1,纏め表!$D:$Q,13,FALSE),"")</f>
        <v>4</v>
      </c>
      <c r="AK7" s="552">
        <f>IFERROR(VLOOKUP($A7&amp;AD$1,纏め表!$D:$Q,14,FALSE),"")</f>
        <v>17</v>
      </c>
      <c r="AL7" s="560" t="str">
        <f>IFERROR(IF(VLOOKUP($A7&amp;AD$1,纏め表!$D:$Q,2,FALSE)=0,"",VLOOKUP($A7&amp;AD$1,纏め表!$D:$Q,2,FALSE)),"")</f>
        <v/>
      </c>
      <c r="AM7" s="710"/>
      <c r="AN7" s="719"/>
      <c r="AO7" s="711"/>
      <c r="AP7" s="713"/>
      <c r="AQ7" s="713"/>
      <c r="AR7" s="559">
        <f>IFERROR(VLOOKUP($A7&amp;AM$1,纏め表!$D:$Q,4,FALSE),"")</f>
        <v>9000726</v>
      </c>
      <c r="AS7" s="552">
        <f>IFERROR(VLOOKUP($A7&amp;AM$1,纏め表!$D:$Q,13,FALSE),"")</f>
        <v>4</v>
      </c>
      <c r="AT7" s="552">
        <f>IFERROR(VLOOKUP($A7&amp;AM$1,纏め表!$D:$Q,14,FALSE),"")</f>
        <v>14</v>
      </c>
      <c r="AU7" s="560" t="str">
        <f>IFERROR(IF(VLOOKUP($A7&amp;AM$1,纏め表!$D:$Q,2,FALSE)=0,"",VLOOKUP($A7&amp;AM$1,纏め表!$D:$Q,2,FALSE)),"")</f>
        <v/>
      </c>
      <c r="AV7" s="710"/>
      <c r="AW7" s="719"/>
      <c r="AX7" s="711"/>
      <c r="AY7" s="713"/>
      <c r="AZ7" s="713"/>
      <c r="BA7" s="559">
        <f>IFERROR(VLOOKUP($A7&amp;AV$1,纏め表!$D:$Q,4,FALSE),"")</f>
        <v>9000866</v>
      </c>
      <c r="BB7" s="552">
        <f>IFERROR(VLOOKUP($A7&amp;AV$1,纏め表!$D:$Q,13,FALSE),"")</f>
        <v>2</v>
      </c>
      <c r="BC7" s="552">
        <f>IFERROR(VLOOKUP($A7&amp;AV$1,纏め表!$D:$Q,14,FALSE),"")</f>
        <v>19</v>
      </c>
      <c r="BD7" s="560" t="str">
        <f>IFERROR(IF(VLOOKUP($A7&amp;AV$1,纏め表!$D:$Q,2,FALSE)=0,"",VLOOKUP($A7&amp;AV$1,纏め表!$D:$Q,2,FALSE)),"")</f>
        <v/>
      </c>
      <c r="BE7" s="710"/>
      <c r="BF7" s="719"/>
      <c r="BG7" s="711"/>
      <c r="BH7" s="713"/>
      <c r="BI7" s="713"/>
      <c r="BJ7" s="559">
        <f>IFERROR(VLOOKUP($A7&amp;BE$1,纏め表!$D:$Q,4,FALSE),"")</f>
        <v>9000922</v>
      </c>
      <c r="BK7" s="552">
        <f>IFERROR(VLOOKUP($A7&amp;BE$1,纏め表!$D:$Q,13,FALSE),"")</f>
        <v>2</v>
      </c>
      <c r="BL7" s="552">
        <f>IFERROR(VLOOKUP($A7&amp;BE$1,纏め表!$D:$Q,14,FALSE),"")</f>
        <v>14</v>
      </c>
      <c r="BM7" s="560" t="str">
        <f>IFERROR(IF(VLOOKUP($A7&amp;BE$1,纏め表!$D:$Q,2,FALSE)=0,"",VLOOKUP($A7&amp;BE$1,纏め表!$D:$Q,2,FALSE)),"")</f>
        <v/>
      </c>
      <c r="BN7" s="710"/>
      <c r="BO7" s="719"/>
      <c r="BP7" s="711"/>
      <c r="BQ7" s="713"/>
      <c r="BR7" s="713"/>
      <c r="BS7" s="559">
        <f>IFERROR(VLOOKUP($A7&amp;BN$1,纏め表!$D:$Q,4,FALSE),"")</f>
        <v>9000192</v>
      </c>
      <c r="BT7" s="552">
        <f>IFERROR(VLOOKUP($A7&amp;BN$1,纏め表!$D:$Q,13,FALSE),"")</f>
        <v>3</v>
      </c>
      <c r="BU7" s="552">
        <f>IFERROR(VLOOKUP($A7&amp;BN$1,纏め表!$D:$Q,14,FALSE),"")</f>
        <v>12</v>
      </c>
      <c r="BV7" s="560" t="str">
        <f>IFERROR(IF(VLOOKUP($A7&amp;BN$1,纏め表!$D:$Q,2,FALSE)=0,"",VLOOKUP($A7&amp;BN$1,纏め表!$D:$Q,2,FALSE)),"")</f>
        <v/>
      </c>
      <c r="BW7" s="710"/>
      <c r="BX7" s="719"/>
      <c r="BY7" s="711"/>
      <c r="BZ7" s="713"/>
      <c r="CA7" s="713"/>
      <c r="CB7" s="559">
        <f>IFERROR(VLOOKUP($A7&amp;BW$1,纏め表!$D:$Q,4,FALSE),"")</f>
        <v>9000956</v>
      </c>
      <c r="CC7" s="552">
        <f>IFERROR(VLOOKUP($A7&amp;BW$1,纏め表!$D:$Q,13,FALSE),"")</f>
        <v>2</v>
      </c>
      <c r="CD7" s="552">
        <f>IFERROR(VLOOKUP($A7&amp;BW$1,纏め表!$D:$Q,14,FALSE),"")</f>
        <v>4</v>
      </c>
      <c r="CE7" s="560" t="str">
        <f>IFERROR(IF(VLOOKUP($A7&amp;BW$1,纏め表!$D:$Q,2,FALSE)=0,"",VLOOKUP($A7&amp;BW$1,纏め表!$D:$Q,2,FALSE)),"")</f>
        <v/>
      </c>
      <c r="CF7" s="710"/>
      <c r="CG7" s="719"/>
      <c r="CH7" s="711"/>
      <c r="CI7" s="713"/>
      <c r="CJ7" s="713"/>
      <c r="CK7" s="559" t="str">
        <f>IFERROR(VLOOKUP($A7&amp;CF$1,纏め表!$D:$Q,4,FALSE),"")</f>
        <v/>
      </c>
      <c r="CL7" s="552" t="str">
        <f>IFERROR(VLOOKUP($A7&amp;CF$1,纏め表!$D:$Q,13,FALSE),"")</f>
        <v/>
      </c>
      <c r="CM7" s="552" t="str">
        <f>IFERROR(VLOOKUP($A7&amp;CF$1,纏め表!$D:$Q,14,FALSE),"")</f>
        <v/>
      </c>
      <c r="CN7" s="560" t="str">
        <f>IFERROR(IF(VLOOKUP($A7&amp;CF$1,纏め表!$D:$Q,2,FALSE)=0,"",VLOOKUP($A7&amp;CF$1,纏め表!$D:$Q,2,FALSE)),"")</f>
        <v/>
      </c>
      <c r="CO7" s="710"/>
      <c r="CP7" s="719"/>
      <c r="CQ7" s="711"/>
      <c r="CR7" s="713"/>
      <c r="CS7" s="713"/>
      <c r="CT7" s="559" t="str">
        <f>IFERROR(VLOOKUP($A7&amp;CO$1,纏め表!$D:$Q,4,FALSE),"")</f>
        <v/>
      </c>
      <c r="CU7" s="552" t="str">
        <f>IFERROR(VLOOKUP($A7&amp;CO$1,纏め表!$D:$Q,13,FALSE),"")</f>
        <v/>
      </c>
      <c r="CV7" s="552" t="str">
        <f>IFERROR(VLOOKUP($A7&amp;CO$1,纏め表!$D:$Q,14,FALSE),"")</f>
        <v/>
      </c>
      <c r="CW7" s="560" t="str">
        <f>IFERROR(IF(VLOOKUP($A7&amp;CO$1,纏め表!$D:$Q,2,FALSE)=0,"",VLOOKUP($A7&amp;CO$1,纏め表!$D:$Q,2,FALSE)),"")</f>
        <v/>
      </c>
      <c r="CX7" s="710"/>
      <c r="CY7" s="719"/>
      <c r="CZ7" s="711"/>
      <c r="DA7" s="713"/>
      <c r="DB7" s="713"/>
      <c r="DC7" s="559" t="str">
        <f>IFERROR(VLOOKUP($A7&amp;CX$1,纏め表!$D:$Q,4,FALSE),"")</f>
        <v/>
      </c>
      <c r="DD7" s="552" t="str">
        <f>IFERROR(VLOOKUP($A7&amp;CX$1,纏め表!$D:$Q,13,FALSE),"")</f>
        <v/>
      </c>
      <c r="DE7" s="552" t="str">
        <f>IFERROR(VLOOKUP($A7&amp;CX$1,纏め表!$D:$Q,14,FALSE),"")</f>
        <v/>
      </c>
      <c r="DF7" s="560" t="str">
        <f>IFERROR(IF(VLOOKUP($A7&amp;CX$1,纏め表!$D:$Q,2,FALSE)=0,"",VLOOKUP($A7&amp;CX$1,纏め表!$D:$Q,2,FALSE)),"")</f>
        <v/>
      </c>
      <c r="DG7" s="710"/>
      <c r="DH7" s="719"/>
      <c r="DI7" s="711"/>
      <c r="DJ7" s="713"/>
      <c r="DK7" s="713"/>
    </row>
    <row r="8" spans="1:115" s="534" customFormat="1" ht="14.25" customHeight="1">
      <c r="A8" s="541" t="s">
        <v>2763</v>
      </c>
      <c r="B8" s="705"/>
      <c r="C8" s="706"/>
      <c r="D8" s="706"/>
      <c r="E8" s="706"/>
      <c r="F8" s="719"/>
      <c r="G8" s="562">
        <f>IFERROR(VLOOKUP($A8&amp;B$1,纏め表!$D:$Q,4,FALSE),"")</f>
        <v>9000670</v>
      </c>
      <c r="H8" s="552">
        <f>IFERROR(VLOOKUP($A8&amp;B$1,纏め表!$D:$Q,13,FALSE),"")</f>
        <v>4</v>
      </c>
      <c r="I8" s="552">
        <f>IFERROR(VLOOKUP($A8&amp;B$1,纏め表!$D:$Q,14,FALSE),"")</f>
        <v>15</v>
      </c>
      <c r="J8" s="666" t="str">
        <f>IFERROR(IF(VLOOKUP($A8&amp;B$1,纏め表!$D:$Q,2,FALSE)=0,"",VLOOKUP($A8&amp;B$1,纏め表!$D:$Q,2,FALSE)),"")</f>
        <v/>
      </c>
      <c r="K8" s="560"/>
      <c r="L8" s="710"/>
      <c r="M8" s="719"/>
      <c r="N8" s="711"/>
      <c r="O8" s="713"/>
      <c r="P8" s="713"/>
      <c r="Q8" s="534" t="str">
        <f>IFERROR(VLOOKUP($A8&amp;L$1,纏め表!$D:$Q,4,FALSE),"")</f>
        <v/>
      </c>
      <c r="R8" s="534" t="str">
        <f>IFERROR(VLOOKUP($A8&amp;L$1,纏め表!$D:$Q,13,FALSE),"")</f>
        <v/>
      </c>
      <c r="S8" s="534" t="str">
        <f>IFERROR(VLOOKUP($A8&amp;L$1,纏め表!$D:$Q,14,FALSE),"")</f>
        <v/>
      </c>
      <c r="T8" s="563" t="str">
        <f>IFERROR(IF(VLOOKUP($A8&amp;L$1,纏め表!$D:$Q,2,FALSE)=0,"",VLOOKUP($A8&amp;L$1,纏め表!$D:$Q,2,FALSE)),"")</f>
        <v/>
      </c>
      <c r="U8" s="710"/>
      <c r="V8" s="719"/>
      <c r="W8" s="711"/>
      <c r="X8" s="713"/>
      <c r="Y8" s="719"/>
      <c r="Z8" s="559" t="str">
        <f>IFERROR(VLOOKUP($A8&amp;U$1,纏め表!$D:$Q,4,FALSE),"")</f>
        <v/>
      </c>
      <c r="AA8" s="552" t="str">
        <f>IFERROR(VLOOKUP($A8&amp;U$1,纏め表!$D:$Q,13,FALSE),"")</f>
        <v/>
      </c>
      <c r="AB8" s="552" t="str">
        <f>IFERROR(VLOOKUP($A8&amp;U$1,纏め表!$D:$Q,14,FALSE),"")</f>
        <v/>
      </c>
      <c r="AC8" s="560" t="str">
        <f>IFERROR(IF(VLOOKUP($A8&amp;U$1,纏め表!$D:$Q,2,FALSE)=0,"",VLOOKUP($A8&amp;U$1,纏め表!$D:$Q,2,FALSE)),"")</f>
        <v/>
      </c>
      <c r="AD8" s="710"/>
      <c r="AE8" s="719"/>
      <c r="AF8" s="711"/>
      <c r="AG8" s="713"/>
      <c r="AH8" s="713"/>
      <c r="AI8" s="559" t="str">
        <f>IFERROR(VLOOKUP($A8&amp;AD$1,纏め表!$D:$Q,4,FALSE),"")</f>
        <v/>
      </c>
      <c r="AJ8" s="552" t="str">
        <f>IFERROR(VLOOKUP($A8&amp;AD$1,纏め表!$D:$Q,13,FALSE),"")</f>
        <v/>
      </c>
      <c r="AK8" s="552" t="str">
        <f>IFERROR(VLOOKUP($A8&amp;AD$1,纏め表!$D:$Q,14,FALSE),"")</f>
        <v/>
      </c>
      <c r="AL8" s="560" t="str">
        <f>IFERROR(IF(VLOOKUP($A8&amp;AD$1,纏め表!$D:$Q,2,FALSE)=0,"",VLOOKUP($A8&amp;AD$1,纏め表!$D:$Q,2,FALSE)),"")</f>
        <v/>
      </c>
      <c r="AM8" s="710"/>
      <c r="AN8" s="719"/>
      <c r="AO8" s="711"/>
      <c r="AP8" s="713"/>
      <c r="AQ8" s="713"/>
      <c r="AR8" s="559" t="str">
        <f>IFERROR(VLOOKUP($A8&amp;AM$1,纏め表!$D:$Q,4,FALSE),"")</f>
        <v/>
      </c>
      <c r="AS8" s="552" t="str">
        <f>IFERROR(VLOOKUP($A8&amp;AM$1,纏め表!$D:$Q,13,FALSE),"")</f>
        <v/>
      </c>
      <c r="AT8" s="552" t="str">
        <f>IFERROR(VLOOKUP($A8&amp;AM$1,纏め表!$D:$Q,14,FALSE),"")</f>
        <v/>
      </c>
      <c r="AU8" s="560" t="str">
        <f>IFERROR(IF(VLOOKUP($A8&amp;AM$1,纏め表!$D:$Q,2,FALSE)=0,"",VLOOKUP($A8&amp;AM$1,纏め表!$D:$Q,2,FALSE)),"")</f>
        <v/>
      </c>
      <c r="AV8" s="710"/>
      <c r="AW8" s="719"/>
      <c r="AX8" s="711"/>
      <c r="AY8" s="713"/>
      <c r="AZ8" s="713"/>
      <c r="BA8" s="559" t="str">
        <f>IFERROR(VLOOKUP($A8&amp;AV$1,纏め表!$D:$Q,4,FALSE),"")</f>
        <v/>
      </c>
      <c r="BB8" s="552" t="str">
        <f>IFERROR(VLOOKUP($A8&amp;AV$1,纏め表!$D:$Q,13,FALSE),"")</f>
        <v/>
      </c>
      <c r="BC8" s="552" t="str">
        <f>IFERROR(VLOOKUP($A8&amp;AV$1,纏め表!$D:$Q,14,FALSE),"")</f>
        <v/>
      </c>
      <c r="BD8" s="560" t="str">
        <f>IFERROR(IF(VLOOKUP($A8&amp;AV$1,纏め表!$D:$Q,2,FALSE)=0,"",VLOOKUP($A8&amp;AV$1,纏め表!$D:$Q,2,FALSE)),"")</f>
        <v/>
      </c>
      <c r="BE8" s="710"/>
      <c r="BF8" s="719"/>
      <c r="BG8" s="711"/>
      <c r="BH8" s="713"/>
      <c r="BI8" s="713"/>
      <c r="BJ8" s="559" t="str">
        <f>IFERROR(VLOOKUP($A8&amp;BE$1,纏め表!$D:$Q,4,FALSE),"")</f>
        <v/>
      </c>
      <c r="BK8" s="552" t="str">
        <f>IFERROR(VLOOKUP($A8&amp;BE$1,纏め表!$D:$Q,13,FALSE),"")</f>
        <v/>
      </c>
      <c r="BL8" s="552" t="str">
        <f>IFERROR(VLOOKUP($A8&amp;BE$1,纏め表!$D:$Q,14,FALSE),"")</f>
        <v/>
      </c>
      <c r="BM8" s="560" t="str">
        <f>IFERROR(IF(VLOOKUP($A8&amp;BE$1,纏め表!$D:$Q,2,FALSE)=0,"",VLOOKUP($A8&amp;BE$1,纏め表!$D:$Q,2,FALSE)),"")</f>
        <v/>
      </c>
      <c r="BN8" s="710"/>
      <c r="BO8" s="719"/>
      <c r="BP8" s="711"/>
      <c r="BQ8" s="713"/>
      <c r="BR8" s="713"/>
      <c r="BS8" s="559">
        <f>IFERROR(VLOOKUP($A8&amp;BN$1,纏め表!$D:$Q,4,FALSE),"")</f>
        <v>9000889</v>
      </c>
      <c r="BT8" s="552">
        <f>IFERROR(VLOOKUP($A8&amp;BN$1,纏め表!$D:$Q,13,FALSE),"")</f>
        <v>2</v>
      </c>
      <c r="BU8" s="552">
        <f>IFERROR(VLOOKUP($A8&amp;BN$1,纏め表!$D:$Q,14,FALSE),"")</f>
        <v>4</v>
      </c>
      <c r="BV8" s="560" t="str">
        <f>IFERROR(IF(VLOOKUP($A8&amp;BN$1,纏め表!$D:$Q,2,FALSE)=0,"",VLOOKUP($A8&amp;BN$1,纏め表!$D:$Q,2,FALSE)),"")</f>
        <v/>
      </c>
      <c r="BW8" s="710"/>
      <c r="BX8" s="719"/>
      <c r="BY8" s="711"/>
      <c r="BZ8" s="713"/>
      <c r="CA8" s="713"/>
      <c r="CB8" s="559" t="str">
        <f>IFERROR(VLOOKUP($A8&amp;BW$1,纏め表!$D:$Q,4,FALSE),"")</f>
        <v/>
      </c>
      <c r="CC8" s="552" t="str">
        <f>IFERROR(VLOOKUP($A8&amp;BW$1,纏め表!$D:$Q,13,FALSE),"")</f>
        <v/>
      </c>
      <c r="CD8" s="552" t="str">
        <f>IFERROR(VLOOKUP($A8&amp;BW$1,纏め表!$D:$Q,14,FALSE),"")</f>
        <v/>
      </c>
      <c r="CE8" s="560" t="str">
        <f>IFERROR(IF(VLOOKUP($A8&amp;BW$1,纏め表!$D:$Q,2,FALSE)=0,"",VLOOKUP($A8&amp;BW$1,纏め表!$D:$Q,2,FALSE)),"")</f>
        <v/>
      </c>
      <c r="CF8" s="710"/>
      <c r="CG8" s="719"/>
      <c r="CH8" s="711"/>
      <c r="CI8" s="713"/>
      <c r="CJ8" s="713"/>
      <c r="CK8" s="559" t="str">
        <f>IFERROR(VLOOKUP($A8&amp;CF$1,纏め表!$D:$Q,4,FALSE),"")</f>
        <v/>
      </c>
      <c r="CL8" s="552" t="str">
        <f>IFERROR(VLOOKUP($A8&amp;CF$1,纏め表!$D:$Q,13,FALSE),"")</f>
        <v/>
      </c>
      <c r="CM8" s="552" t="str">
        <f>IFERROR(VLOOKUP($A8&amp;CF$1,纏め表!$D:$Q,14,FALSE),"")</f>
        <v/>
      </c>
      <c r="CN8" s="560" t="str">
        <f>IFERROR(IF(VLOOKUP($A8&amp;CF$1,纏め表!$D:$Q,2,FALSE)=0,"",VLOOKUP($A8&amp;CF$1,纏め表!$D:$Q,2,FALSE)),"")</f>
        <v/>
      </c>
      <c r="CO8" s="710"/>
      <c r="CP8" s="719"/>
      <c r="CQ8" s="711"/>
      <c r="CR8" s="713"/>
      <c r="CS8" s="713"/>
      <c r="CT8" s="559" t="str">
        <f>IFERROR(VLOOKUP($A8&amp;CO$1,纏め表!$D:$Q,4,FALSE),"")</f>
        <v/>
      </c>
      <c r="CU8" s="552" t="str">
        <f>IFERROR(VLOOKUP($A8&amp;CO$1,纏め表!$D:$Q,13,FALSE),"")</f>
        <v/>
      </c>
      <c r="CV8" s="552" t="str">
        <f>IFERROR(VLOOKUP($A8&amp;CO$1,纏め表!$D:$Q,14,FALSE),"")</f>
        <v/>
      </c>
      <c r="CW8" s="560" t="str">
        <f>IFERROR(IF(VLOOKUP($A8&amp;CO$1,纏め表!$D:$Q,2,FALSE)=0,"",VLOOKUP($A8&amp;CO$1,纏め表!$D:$Q,2,FALSE)),"")</f>
        <v/>
      </c>
      <c r="CX8" s="710"/>
      <c r="CY8" s="719"/>
      <c r="CZ8" s="711"/>
      <c r="DA8" s="713"/>
      <c r="DB8" s="713"/>
      <c r="DC8" s="559" t="str">
        <f>IFERROR(VLOOKUP($A8&amp;CX$1,纏め表!$D:$Q,4,FALSE),"")</f>
        <v/>
      </c>
      <c r="DD8" s="552" t="str">
        <f>IFERROR(VLOOKUP($A8&amp;CX$1,纏め表!$D:$Q,13,FALSE),"")</f>
        <v/>
      </c>
      <c r="DE8" s="552" t="str">
        <f>IFERROR(VLOOKUP($A8&amp;CX$1,纏め表!$D:$Q,14,FALSE),"")</f>
        <v/>
      </c>
      <c r="DF8" s="560" t="str">
        <f>IFERROR(IF(VLOOKUP($A8&amp;CX$1,纏め表!$D:$Q,2,FALSE)=0,"",VLOOKUP($A8&amp;CX$1,纏め表!$D:$Q,2,FALSE)),"")</f>
        <v/>
      </c>
      <c r="DG8" s="710"/>
      <c r="DH8" s="719"/>
      <c r="DI8" s="711"/>
      <c r="DJ8" s="713"/>
      <c r="DK8" s="713"/>
    </row>
    <row r="9" spans="1:115" s="575" customFormat="1">
      <c r="A9" s="550" t="s">
        <v>2846</v>
      </c>
      <c r="B9" s="564"/>
      <c r="C9" s="565"/>
      <c r="D9" s="566"/>
      <c r="E9" s="566"/>
      <c r="F9" s="720"/>
      <c r="G9" s="567"/>
      <c r="H9" s="568"/>
      <c r="I9" s="568"/>
      <c r="J9" s="667"/>
      <c r="K9" s="569"/>
      <c r="L9" s="570"/>
      <c r="M9" s="571"/>
      <c r="N9" s="566"/>
      <c r="O9" s="565"/>
      <c r="P9" s="572"/>
      <c r="Q9" s="573"/>
      <c r="R9" s="568"/>
      <c r="S9" s="568"/>
      <c r="T9" s="569"/>
      <c r="U9" s="564"/>
      <c r="V9" s="566"/>
      <c r="W9" s="574"/>
      <c r="X9" s="565"/>
      <c r="Y9" s="720"/>
      <c r="Z9" s="573"/>
      <c r="AA9" s="568"/>
      <c r="AB9" s="568"/>
      <c r="AC9" s="569"/>
      <c r="AD9" s="570"/>
      <c r="AE9" s="571"/>
      <c r="AF9" s="566"/>
      <c r="AG9" s="565"/>
      <c r="AH9" s="572"/>
      <c r="AI9" s="567"/>
      <c r="AJ9" s="568"/>
      <c r="AK9" s="568"/>
      <c r="AL9" s="569"/>
      <c r="AM9" s="570">
        <v>4</v>
      </c>
      <c r="AN9" s="571"/>
      <c r="AO9" s="566">
        <v>1</v>
      </c>
      <c r="AP9" s="565"/>
      <c r="AQ9" s="572"/>
      <c r="AR9" s="567"/>
      <c r="AS9" s="568"/>
      <c r="AT9" s="568"/>
      <c r="AU9" s="569"/>
      <c r="AV9" s="570"/>
      <c r="AW9" s="571"/>
      <c r="AX9" s="566"/>
      <c r="AY9" s="565"/>
      <c r="AZ9" s="572"/>
      <c r="BA9" s="567"/>
      <c r="BB9" s="568"/>
      <c r="BC9" s="568"/>
      <c r="BD9" s="569"/>
      <c r="BE9" s="570"/>
      <c r="BF9" s="571"/>
      <c r="BG9" s="566"/>
      <c r="BH9" s="565"/>
      <c r="BI9" s="572"/>
      <c r="BJ9" s="567"/>
      <c r="BK9" s="568"/>
      <c r="BL9" s="568"/>
      <c r="BM9" s="569"/>
      <c r="BN9" s="570"/>
      <c r="BO9" s="571"/>
      <c r="BP9" s="566"/>
      <c r="BQ9" s="565"/>
      <c r="BR9" s="572"/>
      <c r="BS9" s="567"/>
      <c r="BT9" s="568"/>
      <c r="BU9" s="568"/>
      <c r="BV9" s="569"/>
      <c r="BW9" s="570"/>
      <c r="BX9" s="571"/>
      <c r="BY9" s="566"/>
      <c r="BZ9" s="565"/>
      <c r="CA9" s="572"/>
      <c r="CB9" s="567"/>
      <c r="CC9" s="568"/>
      <c r="CD9" s="568"/>
      <c r="CE9" s="569"/>
      <c r="CF9" s="570"/>
      <c r="CG9" s="571"/>
      <c r="CH9" s="566"/>
      <c r="CI9" s="565"/>
      <c r="CJ9" s="572"/>
      <c r="CK9" s="567"/>
      <c r="CL9" s="568"/>
      <c r="CM9" s="568"/>
      <c r="CN9" s="569"/>
      <c r="CO9" s="570"/>
      <c r="CP9" s="571"/>
      <c r="CQ9" s="566"/>
      <c r="CR9" s="565"/>
      <c r="CS9" s="572"/>
      <c r="CT9" s="567"/>
      <c r="CU9" s="568"/>
      <c r="CV9" s="568"/>
      <c r="CW9" s="569"/>
      <c r="CX9" s="570"/>
      <c r="CY9" s="571"/>
      <c r="CZ9" s="566"/>
      <c r="DA9" s="565"/>
      <c r="DB9" s="572"/>
      <c r="DC9" s="567"/>
      <c r="DD9" s="568"/>
      <c r="DE9" s="568"/>
      <c r="DF9" s="569"/>
      <c r="DG9" s="570"/>
      <c r="DH9" s="571"/>
      <c r="DI9" s="566"/>
      <c r="DJ9" s="565"/>
      <c r="DK9" s="572"/>
    </row>
    <row r="10" spans="1:115" s="534" customFormat="1" ht="14.25" customHeight="1">
      <c r="A10" s="550" t="s">
        <v>2288</v>
      </c>
      <c r="B10" s="741">
        <f>B53+B52+B9</f>
        <v>95</v>
      </c>
      <c r="C10" s="695">
        <f>C53+C52+C9</f>
        <v>90</v>
      </c>
      <c r="D10" s="735">
        <v>3</v>
      </c>
      <c r="E10" s="695">
        <f>7-COUNTIF(H10:H16,"")-COUNTIF(J10:J16,"休")</f>
        <v>3</v>
      </c>
      <c r="F10" s="699">
        <f t="shared" ref="F10:F54" si="21">E10-D10</f>
        <v>0</v>
      </c>
      <c r="G10" s="576">
        <f>IFERROR(VLOOKUP($A10&amp;B$1,纏め表!$D:$Q,4,FALSE),"")</f>
        <v>9000026</v>
      </c>
      <c r="H10" s="557">
        <f>IFERROR(VLOOKUP($A10&amp;B$1,纏め表!$D:$Q,13,FALSE),"")</f>
        <v>5</v>
      </c>
      <c r="I10" s="557">
        <f>IFERROR(VLOOKUP($A10&amp;B$1,纏め表!$D:$Q,14,FALSE),"")</f>
        <v>19</v>
      </c>
      <c r="J10" s="666" t="str">
        <f>IFERROR(IF(VLOOKUP($A10&amp;B$1,纏め表!$D:$Q,2,FALSE)=0,"",VLOOKUP($A10&amp;B$1,纏め表!$D:$Q,2,FALSE)),"")</f>
        <v/>
      </c>
      <c r="K10" s="560"/>
      <c r="L10" s="741">
        <f>L53+L52+L9</f>
        <v>90</v>
      </c>
      <c r="M10" s="695">
        <f>M53+M52+M9</f>
        <v>94</v>
      </c>
      <c r="N10" s="735">
        <v>3</v>
      </c>
      <c r="O10" s="699">
        <f>7-COUNTIF(R10:R16,"")-COUNTIF(T10:T16,"休")</f>
        <v>5</v>
      </c>
      <c r="P10" s="699">
        <f>O10-N10</f>
        <v>2</v>
      </c>
      <c r="Q10" s="576">
        <f>IFERROR(VLOOKUP($A10&amp;L$1,纏め表!$D:$Q,4,FALSE),"")</f>
        <v>9000091</v>
      </c>
      <c r="R10" s="557">
        <f>IFERROR(VLOOKUP($A10&amp;L$1,纏め表!$D:$Q,13,FALSE),"")</f>
        <v>4</v>
      </c>
      <c r="S10" s="557">
        <f>IFERROR(VLOOKUP($A10&amp;L$1,纏め表!$D:$Q,14,FALSE),"")</f>
        <v>12</v>
      </c>
      <c r="T10" s="553" t="str">
        <f>IFERROR(IF(VLOOKUP($A10&amp;L$1,纏め表!$D:$Q,2,FALSE)=0,"",VLOOKUP($A10&amp;L$1,纏め表!$D:$Q,2,FALSE)),"")</f>
        <v/>
      </c>
      <c r="U10" s="741">
        <f>U53+U52+U9</f>
        <v>60</v>
      </c>
      <c r="V10" s="695">
        <f>V53+V52+V9</f>
        <v>64</v>
      </c>
      <c r="W10" s="735">
        <v>4</v>
      </c>
      <c r="X10" s="699">
        <f>7-COUNTIF(AA10:AA16,"")-COUNTIF(AC10:AC16,"休")</f>
        <v>3</v>
      </c>
      <c r="Y10" s="699">
        <f t="shared" ref="Y10" si="22">X10-W10</f>
        <v>-1</v>
      </c>
      <c r="Z10" s="576">
        <f>IFERROR(VLOOKUP($A10&amp;U$1,纏め表!$D:$Q,4,FALSE),"")</f>
        <v>9000371</v>
      </c>
      <c r="AA10" s="557">
        <f>IFERROR(VLOOKUP($A10&amp;U$1,纏め表!$D:$Q,13,FALSE),"")</f>
        <v>7</v>
      </c>
      <c r="AB10" s="557">
        <f>IFERROR(VLOOKUP($A10&amp;U$1,纏め表!$D:$Q,14,FALSE),"")</f>
        <v>18</v>
      </c>
      <c r="AC10" s="553" t="str">
        <f>IFERROR(IF(VLOOKUP($A10&amp;U$1,纏め表!$D:$Q,2,FALSE)=0,"",VLOOKUP($A10&amp;U$1,纏め表!$D:$Q,2,FALSE)),"")</f>
        <v/>
      </c>
      <c r="AD10" s="741">
        <f>AD53+AD52+AD9</f>
        <v>131</v>
      </c>
      <c r="AE10" s="695">
        <f>AE53+AE52+AE9</f>
        <v>117</v>
      </c>
      <c r="AF10" s="735">
        <v>4</v>
      </c>
      <c r="AG10" s="699">
        <f>7-COUNTIF(AJ10:AJ16,"")-COUNTIF(AL10:AL16,"休")</f>
        <v>3</v>
      </c>
      <c r="AH10" s="699">
        <f t="shared" ref="AH10" si="23">AG10-AF10</f>
        <v>-1</v>
      </c>
      <c r="AI10" s="576">
        <f>IFERROR(VLOOKUP($A10&amp;AD$1,纏め表!$D:$Q,4,FALSE),"")</f>
        <v>9000450</v>
      </c>
      <c r="AJ10" s="557">
        <f>IFERROR(VLOOKUP($A10&amp;AD$1,纏め表!$D:$Q,13,FALSE),"")</f>
        <v>4</v>
      </c>
      <c r="AK10" s="557">
        <f>IFERROR(VLOOKUP($A10&amp;AD$1,纏め表!$D:$Q,14,FALSE),"")</f>
        <v>13</v>
      </c>
      <c r="AL10" s="553" t="str">
        <f>IFERROR(IF(VLOOKUP($A10&amp;AD$1,纏め表!$D:$Q,2,FALSE)=0,"",VLOOKUP($A10&amp;AD$1,纏め表!$D:$Q,2,FALSE)),"")</f>
        <v/>
      </c>
      <c r="AM10" s="741">
        <f>AM53+AM52+AM9</f>
        <v>129</v>
      </c>
      <c r="AN10" s="695">
        <f>AN53+AN52+AN9</f>
        <v>124</v>
      </c>
      <c r="AO10" s="735">
        <v>4</v>
      </c>
      <c r="AP10" s="699">
        <f>7-COUNTIF(AS10:AS16,"")-COUNTIF(AU10:AU16,"休")</f>
        <v>4</v>
      </c>
      <c r="AQ10" s="699">
        <f t="shared" ref="AQ10" si="24">AP10-AO10</f>
        <v>0</v>
      </c>
      <c r="AR10" s="576">
        <f>IFERROR(VLOOKUP($A10&amp;AM$1,纏め表!$D:$Q,4,FALSE),"")</f>
        <v>9000126</v>
      </c>
      <c r="AS10" s="557">
        <f>IFERROR(VLOOKUP($A10&amp;AM$1,纏め表!$D:$Q,13,FALSE),"")</f>
        <v>5</v>
      </c>
      <c r="AT10" s="557">
        <f>IFERROR(VLOOKUP($A10&amp;AM$1,纏め表!$D:$Q,14,FALSE),"")</f>
        <v>15</v>
      </c>
      <c r="AU10" s="553" t="str">
        <f>IFERROR(IF(VLOOKUP($A10&amp;AM$1,纏め表!$D:$Q,2,FALSE)=0,"",VLOOKUP($A10&amp;AM$1,纏め表!$D:$Q,2,FALSE)),"")</f>
        <v/>
      </c>
      <c r="AV10" s="741">
        <f>AV53+AV52+AV9</f>
        <v>68</v>
      </c>
      <c r="AW10" s="695">
        <f>AW53+AW52+AW9</f>
        <v>0</v>
      </c>
      <c r="AX10" s="735"/>
      <c r="AY10" s="699">
        <f>7-COUNTIF(BB10:BB16,"")-COUNTIF(BD10:BD16,"休")</f>
        <v>4</v>
      </c>
      <c r="AZ10" s="699">
        <f t="shared" ref="AZ10" si="25">AY10-AX10</f>
        <v>4</v>
      </c>
      <c r="BA10" s="576">
        <f>IFERROR(VLOOKUP($A10&amp;AV$1,纏め表!$D:$Q,4,FALSE),"")</f>
        <v>9000528</v>
      </c>
      <c r="BB10" s="557">
        <f>IFERROR(VLOOKUP($A10&amp;AV$1,纏め表!$D:$Q,13,FALSE),"")</f>
        <v>5</v>
      </c>
      <c r="BC10" s="557">
        <f>IFERROR(VLOOKUP($A10&amp;AV$1,纏め表!$D:$Q,14,FALSE),"")</f>
        <v>6</v>
      </c>
      <c r="BD10" s="553" t="str">
        <f>IFERROR(IF(VLOOKUP($A10&amp;AV$1,纏め表!$D:$Q,2,FALSE)=0,"",VLOOKUP($A10&amp;AV$1,纏め表!$D:$Q,2,FALSE)),"")</f>
        <v/>
      </c>
      <c r="BE10" s="741">
        <f>BE53+BE52+BE9</f>
        <v>105</v>
      </c>
      <c r="BF10" s="695">
        <f>BF53+BF52+BF9</f>
        <v>99</v>
      </c>
      <c r="BG10" s="735">
        <v>2</v>
      </c>
      <c r="BH10" s="699">
        <f>7-COUNTIF(BK10:BK16,"")-COUNTIF(BM10:BM16,"休")</f>
        <v>4</v>
      </c>
      <c r="BI10" s="699">
        <f t="shared" ref="BI10" si="26">BH10-BG10</f>
        <v>2</v>
      </c>
      <c r="BJ10" s="576" t="str">
        <f>IFERROR(VLOOKUP($A10&amp;BE$1,纏め表!$D:$Q,4,FALSE),"")</f>
        <v/>
      </c>
      <c r="BK10" s="557" t="str">
        <f>IFERROR(VLOOKUP($A10&amp;BE$1,纏め表!$D:$Q,13,FALSE),"")</f>
        <v/>
      </c>
      <c r="BL10" s="557" t="str">
        <f>IFERROR(VLOOKUP($A10&amp;BE$1,纏め表!$D:$Q,14,FALSE),"")</f>
        <v/>
      </c>
      <c r="BM10" s="553" t="str">
        <f>IFERROR(IF(VLOOKUP($A10&amp;BE$1,纏め表!$D:$Q,2,FALSE)=0,"",VLOOKUP($A10&amp;BE$1,纏め表!$D:$Q,2,FALSE)),"")</f>
        <v/>
      </c>
      <c r="BN10" s="741">
        <f>BN53+BN52+BN9</f>
        <v>126</v>
      </c>
      <c r="BO10" s="695">
        <f>BO53+BO52+BO9</f>
        <v>126</v>
      </c>
      <c r="BP10" s="735">
        <v>4</v>
      </c>
      <c r="BQ10" s="699">
        <f>7-COUNTIF(BT10:BT16,"")-COUNTIF(BV10:BV16,"休")</f>
        <v>5</v>
      </c>
      <c r="BR10" s="699">
        <f t="shared" ref="BR10" si="27">BQ10-BP10</f>
        <v>1</v>
      </c>
      <c r="BS10" s="576">
        <f>IFERROR(VLOOKUP($A10&amp;BN$1,纏め表!$D:$Q,4,FALSE),"")</f>
        <v>9000194</v>
      </c>
      <c r="BT10" s="557">
        <f>IFERROR(VLOOKUP($A10&amp;BN$1,纏め表!$D:$Q,13,FALSE),"")</f>
        <v>3</v>
      </c>
      <c r="BU10" s="557">
        <f>IFERROR(VLOOKUP($A10&amp;BN$1,纏め表!$D:$Q,14,FALSE),"")</f>
        <v>10</v>
      </c>
      <c r="BV10" s="553" t="str">
        <f>IFERROR(IF(VLOOKUP($A10&amp;BN$1,纏め表!$D:$Q,2,FALSE)=0,"",VLOOKUP($A10&amp;BN$1,纏め表!$D:$Q,2,FALSE)),"")</f>
        <v/>
      </c>
      <c r="BW10" s="741">
        <f>BW53+BW52+BW9</f>
        <v>110</v>
      </c>
      <c r="BX10" s="695">
        <f>BX53+BX52+BX9</f>
        <v>109</v>
      </c>
      <c r="BY10" s="735">
        <v>4</v>
      </c>
      <c r="BZ10" s="699">
        <f>7-COUNTIF(CC10:CC16,"")-COUNTIF(CE10:CE16,"休")</f>
        <v>5</v>
      </c>
      <c r="CA10" s="699">
        <f t="shared" ref="CA10" si="28">BZ10-BY10</f>
        <v>1</v>
      </c>
      <c r="CB10" s="576">
        <f>IFERROR(VLOOKUP($A10&amp;BW$1,纏め表!$D:$Q,4,FALSE),"")</f>
        <v>9000708</v>
      </c>
      <c r="CC10" s="557">
        <f>IFERROR(VLOOKUP($A10&amp;BW$1,纏め表!$D:$Q,13,FALSE),"")</f>
        <v>4</v>
      </c>
      <c r="CD10" s="557">
        <f>IFERROR(VLOOKUP($A10&amp;BW$1,纏め表!$D:$Q,14,FALSE),"")</f>
        <v>22</v>
      </c>
      <c r="CE10" s="553" t="str">
        <f>IFERROR(IF(VLOOKUP($A10&amp;BW$1,纏め表!$D:$Q,2,FALSE)=0,"",VLOOKUP($A10&amp;BW$1,纏め表!$D:$Q,2,FALSE)),"")</f>
        <v/>
      </c>
      <c r="CF10" s="741">
        <f>CF53+CF52+CF9</f>
        <v>200</v>
      </c>
      <c r="CG10" s="695">
        <f>CG53+CG52+CG9</f>
        <v>167</v>
      </c>
      <c r="CH10" s="735">
        <v>4</v>
      </c>
      <c r="CI10" s="699">
        <f>7-COUNTIF(CL10:CL16,"")-COUNTIF(CN10:CN16,"休")</f>
        <v>7</v>
      </c>
      <c r="CJ10" s="699">
        <f t="shared" ref="CJ10" si="29">CI10-CH10</f>
        <v>3</v>
      </c>
      <c r="CK10" s="576">
        <f>IFERROR(VLOOKUP($A10&amp;CF$1,纏め表!$D:$Q,4,FALSE),"")</f>
        <v>9000090</v>
      </c>
      <c r="CL10" s="557">
        <f>IFERROR(VLOOKUP($A10&amp;CF$1,纏め表!$D:$Q,13,FALSE),"")</f>
        <v>5</v>
      </c>
      <c r="CM10" s="557">
        <f>IFERROR(VLOOKUP($A10&amp;CF$1,纏め表!$D:$Q,14,FALSE),"")</f>
        <v>16</v>
      </c>
      <c r="CN10" s="553" t="str">
        <f>IFERROR(IF(VLOOKUP($A10&amp;CF$1,纏め表!$D:$Q,2,FALSE)=0,"",VLOOKUP($A10&amp;CF$1,纏め表!$D:$Q,2,FALSE)),"")</f>
        <v/>
      </c>
      <c r="CO10" s="741">
        <f>CO53+CO52+CO9</f>
        <v>19</v>
      </c>
      <c r="CP10" s="695">
        <f>CP53+CP52+CP9</f>
        <v>19</v>
      </c>
      <c r="CQ10" s="735">
        <v>4</v>
      </c>
      <c r="CR10" s="699">
        <f>7-COUNTIF(CU10:CU16,"")-COUNTIF(CW10:CW16,"休")</f>
        <v>0</v>
      </c>
      <c r="CS10" s="699">
        <f t="shared" ref="CS10" si="30">CR10-CQ10</f>
        <v>-4</v>
      </c>
      <c r="CT10" s="576" t="str">
        <f>IFERROR(VLOOKUP($A10&amp;CO$1,纏め表!$D:$Q,4,FALSE),"")</f>
        <v/>
      </c>
      <c r="CU10" s="557" t="str">
        <f>IFERROR(VLOOKUP($A10&amp;CO$1,纏め表!$D:$Q,13,FALSE),"")</f>
        <v/>
      </c>
      <c r="CV10" s="557" t="str">
        <f>IFERROR(VLOOKUP($A10&amp;CO$1,纏め表!$D:$Q,14,FALSE),"")</f>
        <v/>
      </c>
      <c r="CW10" s="553" t="str">
        <f>IFERROR(IF(VLOOKUP($A10&amp;CO$1,纏め表!$D:$Q,2,FALSE)=0,"",VLOOKUP($A10&amp;CO$1,纏め表!$D:$Q,2,FALSE)),"")</f>
        <v/>
      </c>
      <c r="CX10" s="693">
        <f>員数サマリ!CA7+員数サマリ!AW8</f>
        <v>0</v>
      </c>
      <c r="CY10" s="718">
        <f>員数サマリ!CB7+員数サマリ!AX8</f>
        <v>0</v>
      </c>
      <c r="CZ10" s="721">
        <v>0</v>
      </c>
      <c r="DA10" s="699">
        <f>7-COUNTIF(DD10:DD16,"")-COUNTIF(DF10:DF16,"休")</f>
        <v>0</v>
      </c>
      <c r="DB10" s="699">
        <f t="shared" ref="DB10" si="31">DA10-CZ10</f>
        <v>0</v>
      </c>
      <c r="DC10" s="576" t="str">
        <f>IFERROR(VLOOKUP($A10&amp;CX$1,纏め表!$D:$Q,4,FALSE),"")</f>
        <v/>
      </c>
      <c r="DD10" s="557" t="str">
        <f>IFERROR(VLOOKUP($A10&amp;CX$1,纏め表!$D:$Q,13,FALSE),"")</f>
        <v/>
      </c>
      <c r="DE10" s="557" t="str">
        <f>IFERROR(VLOOKUP($A10&amp;CX$1,纏め表!$D:$Q,14,FALSE),"")</f>
        <v/>
      </c>
      <c r="DF10" s="553" t="str">
        <f>IFERROR(IF(VLOOKUP($A10&amp;CX$1,纏め表!$D:$Q,2,FALSE)=0,"",VLOOKUP($A10&amp;CX$1,纏め表!$D:$Q,2,FALSE)),"")</f>
        <v/>
      </c>
      <c r="DG10" s="693">
        <f>員数サマリ!CJ7+員数サマリ!BF8</f>
        <v>0</v>
      </c>
      <c r="DH10" s="718">
        <f>員数サマリ!CK7+員数サマリ!BG8</f>
        <v>0</v>
      </c>
      <c r="DI10" s="721">
        <v>0</v>
      </c>
      <c r="DJ10" s="699">
        <f>7-COUNTIF(DM10:DM16,"")-COUNTIF(DO10:DO16,"休")</f>
        <v>0</v>
      </c>
      <c r="DK10" s="699">
        <f t="shared" ref="DK10" si="32">DJ10-DI10</f>
        <v>0</v>
      </c>
    </row>
    <row r="11" spans="1:115" s="534" customFormat="1" ht="13.5" customHeight="1">
      <c r="A11" s="558" t="s">
        <v>2757</v>
      </c>
      <c r="B11" s="742"/>
      <c r="C11" s="711"/>
      <c r="D11" s="736"/>
      <c r="E11" s="711"/>
      <c r="F11" s="713"/>
      <c r="G11" s="577">
        <f>IFERROR(VLOOKUP($A11&amp;B$1,纏め表!$D:$Q,4,FALSE),"")</f>
        <v>9000291</v>
      </c>
      <c r="H11" s="552">
        <f>IFERROR(VLOOKUP($A11&amp;B$1,纏め表!$D:$Q,13,FALSE),"")</f>
        <v>4</v>
      </c>
      <c r="I11" s="552">
        <f>IFERROR(VLOOKUP($A11&amp;B$1,纏め表!$D:$Q,14,FALSE),"")</f>
        <v>8</v>
      </c>
      <c r="J11" s="666" t="str">
        <f>IFERROR(IF(VLOOKUP($A11&amp;B$1,纏め表!$D:$Q,2,FALSE)=0,"",VLOOKUP($A11&amp;B$1,纏め表!$D:$Q,2,FALSE)),"")</f>
        <v/>
      </c>
      <c r="K11" s="560"/>
      <c r="L11" s="742"/>
      <c r="M11" s="711"/>
      <c r="N11" s="736"/>
      <c r="O11" s="713"/>
      <c r="P11" s="713"/>
      <c r="Q11" s="577">
        <f>IFERROR(VLOOKUP($A11&amp;L$1,纏め表!$D:$Q,4,FALSE),"")</f>
        <v>9000402</v>
      </c>
      <c r="R11" s="552">
        <f>IFERROR(VLOOKUP($A11&amp;L$1,纏め表!$D:$Q,13,FALSE),"")</f>
        <v>4</v>
      </c>
      <c r="S11" s="552">
        <f>IFERROR(VLOOKUP($A11&amp;L$1,纏め表!$D:$Q,14,FALSE),"")</f>
        <v>14</v>
      </c>
      <c r="T11" s="560" t="str">
        <f>IFERROR(IF(VLOOKUP($A11&amp;L$1,纏め表!$D:$Q,2,FALSE)=0,"",VLOOKUP($A11&amp;L$1,纏め表!$D:$Q,2,FALSE)),"")</f>
        <v/>
      </c>
      <c r="U11" s="742"/>
      <c r="V11" s="711"/>
      <c r="W11" s="736"/>
      <c r="X11" s="713"/>
      <c r="Y11" s="713"/>
      <c r="Z11" s="577">
        <f>IFERROR(VLOOKUP($A11&amp;U$1,纏め表!$D:$Q,4,FALSE),"")</f>
        <v>9000437</v>
      </c>
      <c r="AA11" s="552">
        <f>IFERROR(VLOOKUP($A11&amp;U$1,纏め表!$D:$Q,13,FALSE),"")</f>
        <v>6</v>
      </c>
      <c r="AB11" s="552">
        <f>IFERROR(VLOOKUP($A11&amp;U$1,纏め表!$D:$Q,14,FALSE),"")</f>
        <v>8</v>
      </c>
      <c r="AC11" s="560" t="str">
        <f>IFERROR(IF(VLOOKUP($A11&amp;U$1,纏め表!$D:$Q,2,FALSE)=0,"",VLOOKUP($A11&amp;U$1,纏め表!$D:$Q,2,FALSE)),"")</f>
        <v/>
      </c>
      <c r="AD11" s="742"/>
      <c r="AE11" s="711"/>
      <c r="AF11" s="736"/>
      <c r="AG11" s="713"/>
      <c r="AH11" s="713"/>
      <c r="AI11" s="577">
        <f>IFERROR(VLOOKUP($A11&amp;AD$1,纏め表!$D:$Q,4,FALSE),"")</f>
        <v>9000301</v>
      </c>
      <c r="AJ11" s="552">
        <f>IFERROR(VLOOKUP($A11&amp;AD$1,纏め表!$D:$Q,13,FALSE),"")</f>
        <v>4</v>
      </c>
      <c r="AK11" s="552">
        <f>IFERROR(VLOOKUP($A11&amp;AD$1,纏め表!$D:$Q,14,FALSE),"")</f>
        <v>8</v>
      </c>
      <c r="AL11" s="560" t="str">
        <f>IFERROR(IF(VLOOKUP($A11&amp;AD$1,纏め表!$D:$Q,2,FALSE)=0,"",VLOOKUP($A11&amp;AD$1,纏め表!$D:$Q,2,FALSE)),"")</f>
        <v/>
      </c>
      <c r="AM11" s="742"/>
      <c r="AN11" s="711"/>
      <c r="AO11" s="736"/>
      <c r="AP11" s="713"/>
      <c r="AQ11" s="713"/>
      <c r="AR11" s="577">
        <f>IFERROR(VLOOKUP($A11&amp;AM$1,纏め表!$D:$Q,4,FALSE),"")</f>
        <v>9000451</v>
      </c>
      <c r="AS11" s="552">
        <f>IFERROR(VLOOKUP($A11&amp;AM$1,纏め表!$D:$Q,13,FALSE),"")</f>
        <v>6</v>
      </c>
      <c r="AT11" s="552">
        <f>IFERROR(VLOOKUP($A11&amp;AM$1,纏め表!$D:$Q,14,FALSE),"")</f>
        <v>16</v>
      </c>
      <c r="AU11" s="560" t="str">
        <f>IFERROR(IF(VLOOKUP($A11&amp;AM$1,纏め表!$D:$Q,2,FALSE)=0,"",VLOOKUP($A11&amp;AM$1,纏め表!$D:$Q,2,FALSE)),"")</f>
        <v/>
      </c>
      <c r="AV11" s="742"/>
      <c r="AW11" s="711"/>
      <c r="AX11" s="736"/>
      <c r="AY11" s="713"/>
      <c r="AZ11" s="713"/>
      <c r="BA11" s="577">
        <f>IFERROR(VLOOKUP($A11&amp;AV$1,纏め表!$D:$Q,4,FALSE),"")</f>
        <v>9000466</v>
      </c>
      <c r="BB11" s="552">
        <f>IFERROR(VLOOKUP($A11&amp;AV$1,纏め表!$D:$Q,13,FALSE),"")</f>
        <v>6</v>
      </c>
      <c r="BC11" s="552">
        <f>IFERROR(VLOOKUP($A11&amp;AV$1,纏め表!$D:$Q,14,FALSE),"")</f>
        <v>22</v>
      </c>
      <c r="BD11" s="560" t="str">
        <f>IFERROR(IF(VLOOKUP($A11&amp;AV$1,纏め表!$D:$Q,2,FALSE)=0,"",VLOOKUP($A11&amp;AV$1,纏め表!$D:$Q,2,FALSE)),"")</f>
        <v/>
      </c>
      <c r="BE11" s="742"/>
      <c r="BF11" s="711"/>
      <c r="BG11" s="736"/>
      <c r="BH11" s="713"/>
      <c r="BI11" s="713"/>
      <c r="BJ11" s="577">
        <f>IFERROR(VLOOKUP($A11&amp;BE$1,纏め表!$D:$Q,4,FALSE),"")</f>
        <v>9000025</v>
      </c>
      <c r="BK11" s="552">
        <f>IFERROR(VLOOKUP($A11&amp;BE$1,纏め表!$D:$Q,13,FALSE),"")</f>
        <v>5</v>
      </c>
      <c r="BL11" s="552">
        <f>IFERROR(VLOOKUP($A11&amp;BE$1,纏め表!$D:$Q,14,FALSE),"")</f>
        <v>23</v>
      </c>
      <c r="BM11" s="560" t="str">
        <f>IFERROR(IF(VLOOKUP($A11&amp;BE$1,纏め表!$D:$Q,2,FALSE)=0,"",VLOOKUP($A11&amp;BE$1,纏め表!$D:$Q,2,FALSE)),"")</f>
        <v/>
      </c>
      <c r="BN11" s="742"/>
      <c r="BO11" s="711"/>
      <c r="BP11" s="736"/>
      <c r="BQ11" s="713"/>
      <c r="BR11" s="713"/>
      <c r="BS11" s="577">
        <f>IFERROR(VLOOKUP($A11&amp;BN$1,纏め表!$D:$Q,4,FALSE),"")</f>
        <v>9000783</v>
      </c>
      <c r="BT11" s="552">
        <f>IFERROR(VLOOKUP($A11&amp;BN$1,纏め表!$D:$Q,13,FALSE),"")</f>
        <v>3</v>
      </c>
      <c r="BU11" s="552">
        <f>IFERROR(VLOOKUP($A11&amp;BN$1,纏め表!$D:$Q,14,FALSE),"")</f>
        <v>13</v>
      </c>
      <c r="BV11" s="560" t="str">
        <f>IFERROR(IF(VLOOKUP($A11&amp;BN$1,纏め表!$D:$Q,2,FALSE)=0,"",VLOOKUP($A11&amp;BN$1,纏め表!$D:$Q,2,FALSE)),"")</f>
        <v/>
      </c>
      <c r="BW11" s="742"/>
      <c r="BX11" s="711"/>
      <c r="BY11" s="736"/>
      <c r="BZ11" s="713"/>
      <c r="CA11" s="713"/>
      <c r="CB11" s="577">
        <f>IFERROR(VLOOKUP($A11&amp;BW$1,纏め表!$D:$Q,4,FALSE),"")</f>
        <v>9000267</v>
      </c>
      <c r="CC11" s="552">
        <f>IFERROR(VLOOKUP($A11&amp;BW$1,纏め表!$D:$Q,13,FALSE),"")</f>
        <v>4</v>
      </c>
      <c r="CD11" s="552">
        <f>IFERROR(VLOOKUP($A11&amp;BW$1,纏め表!$D:$Q,14,FALSE),"")</f>
        <v>9</v>
      </c>
      <c r="CE11" s="560" t="str">
        <f>IFERROR(IF(VLOOKUP($A11&amp;BW$1,纏め表!$D:$Q,2,FALSE)=0,"",VLOOKUP($A11&amp;BW$1,纏め表!$D:$Q,2,FALSE)),"")</f>
        <v/>
      </c>
      <c r="CF11" s="742"/>
      <c r="CG11" s="711"/>
      <c r="CH11" s="736"/>
      <c r="CI11" s="713"/>
      <c r="CJ11" s="713"/>
      <c r="CK11" s="577">
        <f>IFERROR(VLOOKUP($A11&amp;CF$1,纏め表!$D:$Q,4,FALSE),"")</f>
        <v>9000639</v>
      </c>
      <c r="CL11" s="552">
        <f>IFERROR(VLOOKUP($A11&amp;CF$1,纏め表!$D:$Q,13,FALSE),"")</f>
        <v>5</v>
      </c>
      <c r="CM11" s="552">
        <f>IFERROR(VLOOKUP($A11&amp;CF$1,纏め表!$D:$Q,14,FALSE),"")</f>
        <v>9</v>
      </c>
      <c r="CN11" s="560" t="str">
        <f>IFERROR(IF(VLOOKUP($A11&amp;CF$1,纏め表!$D:$Q,2,FALSE)=0,"",VLOOKUP($A11&amp;CF$1,纏め表!$D:$Q,2,FALSE)),"")</f>
        <v/>
      </c>
      <c r="CO11" s="742"/>
      <c r="CP11" s="711"/>
      <c r="CQ11" s="736"/>
      <c r="CR11" s="713"/>
      <c r="CS11" s="713"/>
      <c r="CT11" s="577" t="str">
        <f>IFERROR(VLOOKUP($A11&amp;CO$1,纏め表!$D:$Q,4,FALSE),"")</f>
        <v/>
      </c>
      <c r="CU11" s="552" t="str">
        <f>IFERROR(VLOOKUP($A11&amp;CO$1,纏め表!$D:$Q,13,FALSE),"")</f>
        <v/>
      </c>
      <c r="CV11" s="552" t="str">
        <f>IFERROR(VLOOKUP($A11&amp;CO$1,纏め表!$D:$Q,14,FALSE),"")</f>
        <v/>
      </c>
      <c r="CW11" s="560" t="str">
        <f>IFERROR(IF(VLOOKUP($A11&amp;CO$1,纏め表!$D:$Q,2,FALSE)=0,"",VLOOKUP($A11&amp;CO$1,纏め表!$D:$Q,2,FALSE)),"")</f>
        <v/>
      </c>
      <c r="CX11" s="710"/>
      <c r="CY11" s="719"/>
      <c r="CZ11" s="722"/>
      <c r="DA11" s="713"/>
      <c r="DB11" s="713"/>
      <c r="DC11" s="577" t="str">
        <f>IFERROR(VLOOKUP($A11&amp;CX$1,纏め表!$D:$Q,4,FALSE),"")</f>
        <v/>
      </c>
      <c r="DD11" s="552" t="str">
        <f>IFERROR(VLOOKUP($A11&amp;CX$1,纏め表!$D:$Q,13,FALSE),"")</f>
        <v/>
      </c>
      <c r="DE11" s="552" t="str">
        <f>IFERROR(VLOOKUP($A11&amp;CX$1,纏め表!$D:$Q,14,FALSE),"")</f>
        <v/>
      </c>
      <c r="DF11" s="560" t="str">
        <f>IFERROR(IF(VLOOKUP($A11&amp;CX$1,纏め表!$D:$Q,2,FALSE)=0,"",VLOOKUP($A11&amp;CX$1,纏め表!$D:$Q,2,FALSE)),"")</f>
        <v/>
      </c>
      <c r="DG11" s="710"/>
      <c r="DH11" s="719"/>
      <c r="DI11" s="722"/>
      <c r="DJ11" s="713"/>
      <c r="DK11" s="713"/>
    </row>
    <row r="12" spans="1:115" s="580" customFormat="1" ht="14.25" customHeight="1">
      <c r="A12" s="558" t="s">
        <v>2299</v>
      </c>
      <c r="B12" s="742"/>
      <c r="C12" s="711"/>
      <c r="D12" s="736"/>
      <c r="E12" s="711"/>
      <c r="F12" s="713"/>
      <c r="G12" s="578">
        <f>IFERROR(VLOOKUP($A12&amp;B$1,纏め表!$D:$Q,4,FALSE),"")</f>
        <v>9000737</v>
      </c>
      <c r="H12" s="579">
        <f>IFERROR(VLOOKUP($A12&amp;B$1,纏め表!$D:$Q,13,FALSE),"")</f>
        <v>3.1</v>
      </c>
      <c r="I12" s="579">
        <f>IFERROR(VLOOKUP($A12&amp;B$1,纏め表!$D:$Q,14,FALSE),"")</f>
        <v>3.1</v>
      </c>
      <c r="J12" s="666" t="str">
        <f>IFERROR(IF(VLOOKUP($A12&amp;B$1,纏め表!$D:$Q,2,FALSE)=0,"",VLOOKUP($A12&amp;B$1,纏め表!$D:$Q,2,FALSE)),"")</f>
        <v/>
      </c>
      <c r="K12" s="560"/>
      <c r="L12" s="742"/>
      <c r="M12" s="711"/>
      <c r="N12" s="736"/>
      <c r="O12" s="713"/>
      <c r="P12" s="713"/>
      <c r="Q12" s="578">
        <f>IFERROR(VLOOKUP($A12&amp;L$1,纏め表!$D:$Q,4,FALSE),"")</f>
        <v>9000603</v>
      </c>
      <c r="R12" s="579">
        <f>IFERROR(VLOOKUP($A12&amp;L$1,纏め表!$D:$Q,13,FALSE),"")</f>
        <v>5</v>
      </c>
      <c r="S12" s="579">
        <f>IFERROR(VLOOKUP($A12&amp;L$1,纏め表!$D:$Q,14,FALSE),"")</f>
        <v>5</v>
      </c>
      <c r="T12" s="560" t="str">
        <f>IFERROR(IF(VLOOKUP($A12&amp;L$1,纏め表!$D:$Q,2,FALSE)=0,"",VLOOKUP($A12&amp;L$1,纏め表!$D:$Q,2,FALSE)),"")</f>
        <v/>
      </c>
      <c r="U12" s="742"/>
      <c r="V12" s="711"/>
      <c r="W12" s="736"/>
      <c r="X12" s="713"/>
      <c r="Y12" s="713"/>
      <c r="Z12" s="578">
        <f>IFERROR(VLOOKUP($A12&amp;U$1,纏め表!$D:$Q,4,FALSE),"")</f>
        <v>9000801</v>
      </c>
      <c r="AA12" s="579">
        <f>IFERROR(VLOOKUP($A12&amp;U$1,纏め表!$D:$Q,13,FALSE),"")</f>
        <v>3.1</v>
      </c>
      <c r="AB12" s="579">
        <f>IFERROR(VLOOKUP($A12&amp;U$1,纏め表!$D:$Q,14,FALSE),"")</f>
        <v>3.1</v>
      </c>
      <c r="AC12" s="560" t="str">
        <f>IFERROR(IF(VLOOKUP($A12&amp;U$1,纏め表!$D:$Q,2,FALSE)=0,"",VLOOKUP($A12&amp;U$1,纏め表!$D:$Q,2,FALSE)),"")</f>
        <v/>
      </c>
      <c r="AD12" s="742"/>
      <c r="AE12" s="711"/>
      <c r="AF12" s="736"/>
      <c r="AG12" s="713"/>
      <c r="AH12" s="713"/>
      <c r="AI12" s="578">
        <f>IFERROR(VLOOKUP($A12&amp;AD$1,纏め表!$D:$Q,4,FALSE),"")</f>
        <v>9000805</v>
      </c>
      <c r="AJ12" s="579">
        <f>IFERROR(VLOOKUP($A12&amp;AD$1,纏め表!$D:$Q,13,FALSE),"")</f>
        <v>3</v>
      </c>
      <c r="AK12" s="579">
        <f>IFERROR(VLOOKUP($A12&amp;AD$1,纏め表!$D:$Q,14,FALSE),"")</f>
        <v>6</v>
      </c>
      <c r="AL12" s="560" t="str">
        <f>IFERROR(IF(VLOOKUP($A12&amp;AD$1,纏め表!$D:$Q,2,FALSE)=0,"",VLOOKUP($A12&amp;AD$1,纏め表!$D:$Q,2,FALSE)),"")</f>
        <v/>
      </c>
      <c r="AM12" s="742"/>
      <c r="AN12" s="711"/>
      <c r="AO12" s="736"/>
      <c r="AP12" s="713"/>
      <c r="AQ12" s="713"/>
      <c r="AR12" s="577">
        <f>IFERROR(VLOOKUP($A12&amp;AM$1,纏め表!$D:$Q,4,FALSE),"")</f>
        <v>9000265</v>
      </c>
      <c r="AS12" s="552">
        <f>IFERROR(VLOOKUP($A12&amp;AM$1,纏め表!$D:$Q,13,FALSE),"")</f>
        <v>3.1</v>
      </c>
      <c r="AT12" s="552">
        <f>IFERROR(VLOOKUP($A12&amp;AM$1,纏め表!$D:$Q,14,FALSE),"")</f>
        <v>9</v>
      </c>
      <c r="AU12" s="560" t="str">
        <f>IFERROR(IF(VLOOKUP($A12&amp;AM$1,纏め表!$D:$Q,2,FALSE)=0,"",VLOOKUP($A12&amp;AM$1,纏め表!$D:$Q,2,FALSE)),"")</f>
        <v/>
      </c>
      <c r="AV12" s="742"/>
      <c r="AW12" s="711"/>
      <c r="AX12" s="736"/>
      <c r="AY12" s="713"/>
      <c r="AZ12" s="713"/>
      <c r="BA12" s="577">
        <f>IFERROR(VLOOKUP($A12&amp;AV$1,纏め表!$D:$Q,4,FALSE),"")</f>
        <v>9000374</v>
      </c>
      <c r="BB12" s="552">
        <f>IFERROR(VLOOKUP($A12&amp;AV$1,纏め表!$D:$Q,13,FALSE),"")</f>
        <v>3.1</v>
      </c>
      <c r="BC12" s="552">
        <f>IFERROR(VLOOKUP($A12&amp;AV$1,纏め表!$D:$Q,14,FALSE),"")</f>
        <v>7</v>
      </c>
      <c r="BD12" s="560" t="str">
        <f>IFERROR(IF(VLOOKUP($A12&amp;AV$1,纏め表!$D:$Q,2,FALSE)=0,"",VLOOKUP($A12&amp;AV$1,纏め表!$D:$Q,2,FALSE)),"")</f>
        <v/>
      </c>
      <c r="BE12" s="742"/>
      <c r="BF12" s="711"/>
      <c r="BG12" s="736"/>
      <c r="BH12" s="713"/>
      <c r="BI12" s="713"/>
      <c r="BJ12" s="577">
        <f>IFERROR(VLOOKUP($A12&amp;BE$1,纏め表!$D:$Q,4,FALSE),"")</f>
        <v>9000113</v>
      </c>
      <c r="BK12" s="552">
        <f>IFERROR(VLOOKUP($A12&amp;BE$1,纏め表!$D:$Q,13,FALSE),"")</f>
        <v>4</v>
      </c>
      <c r="BL12" s="552">
        <f>IFERROR(VLOOKUP($A12&amp;BE$1,纏め表!$D:$Q,14,FALSE),"")</f>
        <v>15</v>
      </c>
      <c r="BM12" s="560" t="str">
        <f>IFERROR(IF(VLOOKUP($A12&amp;BE$1,纏め表!$D:$Q,2,FALSE)=0,"",VLOOKUP($A12&amp;BE$1,纏め表!$D:$Q,2,FALSE)),"")</f>
        <v/>
      </c>
      <c r="BN12" s="742"/>
      <c r="BO12" s="711"/>
      <c r="BP12" s="736"/>
      <c r="BQ12" s="713"/>
      <c r="BR12" s="713"/>
      <c r="BS12" s="577">
        <f>IFERROR(VLOOKUP($A12&amp;BN$1,纏め表!$D:$Q,4,FALSE),"")</f>
        <v>9000641</v>
      </c>
      <c r="BT12" s="552">
        <f>IFERROR(VLOOKUP($A12&amp;BN$1,纏め表!$D:$Q,13,FALSE),"")</f>
        <v>3</v>
      </c>
      <c r="BU12" s="552">
        <f>IFERROR(VLOOKUP($A12&amp;BN$1,纏め表!$D:$Q,14,FALSE),"")</f>
        <v>5</v>
      </c>
      <c r="BV12" s="560" t="str">
        <f>IFERROR(IF(VLOOKUP($A12&amp;BN$1,纏め表!$D:$Q,2,FALSE)=0,"",VLOOKUP($A12&amp;BN$1,纏め表!$D:$Q,2,FALSE)),"")</f>
        <v/>
      </c>
      <c r="BW12" s="742"/>
      <c r="BX12" s="711"/>
      <c r="BY12" s="736"/>
      <c r="BZ12" s="713"/>
      <c r="CA12" s="713"/>
      <c r="CB12" s="577">
        <f>IFERROR(VLOOKUP($A12&amp;BW$1,纏め表!$D:$Q,4,FALSE),"")</f>
        <v>9000469</v>
      </c>
      <c r="CC12" s="552">
        <f>IFERROR(VLOOKUP($A12&amp;BW$1,纏め表!$D:$Q,13,FALSE),"")</f>
        <v>6</v>
      </c>
      <c r="CD12" s="552">
        <f>IFERROR(VLOOKUP($A12&amp;BW$1,纏め表!$D:$Q,14,FALSE),"")</f>
        <v>6</v>
      </c>
      <c r="CE12" s="560" t="str">
        <f>IFERROR(IF(VLOOKUP($A12&amp;BW$1,纏め表!$D:$Q,2,FALSE)=0,"",VLOOKUP($A12&amp;BW$1,纏め表!$D:$Q,2,FALSE)),"")</f>
        <v/>
      </c>
      <c r="CF12" s="742"/>
      <c r="CG12" s="711"/>
      <c r="CH12" s="736"/>
      <c r="CI12" s="713"/>
      <c r="CJ12" s="713"/>
      <c r="CK12" s="577">
        <f>IFERROR(VLOOKUP($A12&amp;CF$1,纏め表!$D:$Q,4,FALSE),"")</f>
        <v>9000359</v>
      </c>
      <c r="CL12" s="552">
        <f>IFERROR(VLOOKUP($A12&amp;CF$1,纏め表!$D:$Q,13,FALSE),"")</f>
        <v>5</v>
      </c>
      <c r="CM12" s="552">
        <f>IFERROR(VLOOKUP($A12&amp;CF$1,纏め表!$D:$Q,14,FALSE),"")</f>
        <v>7</v>
      </c>
      <c r="CN12" s="560" t="str">
        <f>IFERROR(IF(VLOOKUP($A12&amp;CF$1,纏め表!$D:$Q,2,FALSE)=0,"",VLOOKUP($A12&amp;CF$1,纏め表!$D:$Q,2,FALSE)),"")</f>
        <v/>
      </c>
      <c r="CO12" s="742"/>
      <c r="CP12" s="711"/>
      <c r="CQ12" s="736"/>
      <c r="CR12" s="713"/>
      <c r="CS12" s="713"/>
      <c r="CT12" s="577" t="str">
        <f>IFERROR(VLOOKUP($A12&amp;CO$1,纏め表!$D:$Q,4,FALSE),"")</f>
        <v/>
      </c>
      <c r="CU12" s="552" t="str">
        <f>IFERROR(VLOOKUP($A12&amp;CO$1,纏め表!$D:$Q,13,FALSE),"")</f>
        <v/>
      </c>
      <c r="CV12" s="552" t="str">
        <f>IFERROR(VLOOKUP($A12&amp;CO$1,纏め表!$D:$Q,14,FALSE),"")</f>
        <v/>
      </c>
      <c r="CW12" s="560" t="str">
        <f>IFERROR(IF(VLOOKUP($A12&amp;CO$1,纏め表!$D:$Q,2,FALSE)=0,"",VLOOKUP($A12&amp;CO$1,纏め表!$D:$Q,2,FALSE)),"")</f>
        <v/>
      </c>
      <c r="CX12" s="710"/>
      <c r="CY12" s="719"/>
      <c r="CZ12" s="722"/>
      <c r="DA12" s="713"/>
      <c r="DB12" s="713"/>
      <c r="DC12" s="577" t="str">
        <f>IFERROR(VLOOKUP($A12&amp;CX$1,纏め表!$D:$Q,4,FALSE),"")</f>
        <v/>
      </c>
      <c r="DD12" s="552" t="str">
        <f>IFERROR(VLOOKUP($A12&amp;CX$1,纏め表!$D:$Q,13,FALSE),"")</f>
        <v/>
      </c>
      <c r="DE12" s="552" t="str">
        <f>IFERROR(VLOOKUP($A12&amp;CX$1,纏め表!$D:$Q,14,FALSE),"")</f>
        <v/>
      </c>
      <c r="DF12" s="560" t="str">
        <f>IFERROR(IF(VLOOKUP($A12&amp;CX$1,纏め表!$D:$Q,2,FALSE)=0,"",VLOOKUP($A12&amp;CX$1,纏め表!$D:$Q,2,FALSE)),"")</f>
        <v/>
      </c>
      <c r="DG12" s="710"/>
      <c r="DH12" s="719"/>
      <c r="DI12" s="722"/>
      <c r="DJ12" s="713"/>
      <c r="DK12" s="713"/>
    </row>
    <row r="13" spans="1:115" s="575" customFormat="1" ht="14.25" customHeight="1">
      <c r="A13" s="558" t="s">
        <v>2310</v>
      </c>
      <c r="B13" s="742"/>
      <c r="C13" s="711"/>
      <c r="D13" s="736"/>
      <c r="E13" s="711"/>
      <c r="F13" s="713"/>
      <c r="G13" s="578" t="str">
        <f>IFERROR(VLOOKUP($A13&amp;B$1,纏め表!$D:$Q,4,FALSE),"")</f>
        <v/>
      </c>
      <c r="H13" s="579" t="str">
        <f>IFERROR(VLOOKUP($A13&amp;B$1,纏め表!$D:$Q,13,FALSE),"")</f>
        <v/>
      </c>
      <c r="I13" s="579" t="str">
        <f>IFERROR(VLOOKUP($A13&amp;B$1,纏め表!$D:$Q,14,FALSE),"")</f>
        <v/>
      </c>
      <c r="J13" s="666" t="str">
        <f>IFERROR(IF(VLOOKUP($A13&amp;B$1,纏め表!$D:$Q,2,FALSE)=0,"",VLOOKUP($A13&amp;B$1,纏め表!$D:$Q,2,FALSE)),"")</f>
        <v/>
      </c>
      <c r="K13" s="560"/>
      <c r="L13" s="742"/>
      <c r="M13" s="711"/>
      <c r="N13" s="736"/>
      <c r="O13" s="713"/>
      <c r="P13" s="713"/>
      <c r="Q13" s="578">
        <f>IFERROR(VLOOKUP($A13&amp;L$1,纏め表!$D:$Q,4,FALSE),"")</f>
        <v>9000790</v>
      </c>
      <c r="R13" s="579">
        <f>IFERROR(VLOOKUP($A13&amp;L$1,纏め表!$D:$Q,13,FALSE),"")</f>
        <v>3.1</v>
      </c>
      <c r="S13" s="579">
        <f>IFERROR(VLOOKUP($A13&amp;L$1,纏め表!$D:$Q,14,FALSE),"")</f>
        <v>3.1</v>
      </c>
      <c r="T13" s="560" t="str">
        <f>IFERROR(IF(VLOOKUP($A13&amp;L$1,纏め表!$D:$Q,2,FALSE)=0,"",VLOOKUP($A13&amp;L$1,纏め表!$D:$Q,2,FALSE)),"")</f>
        <v/>
      </c>
      <c r="U13" s="742"/>
      <c r="V13" s="711"/>
      <c r="W13" s="736"/>
      <c r="X13" s="713"/>
      <c r="Y13" s="713"/>
      <c r="Z13" s="578" t="str">
        <f>IFERROR(VLOOKUP($A13&amp;U$1,纏め表!$D:$Q,4,FALSE),"")</f>
        <v/>
      </c>
      <c r="AA13" s="579" t="str">
        <f>IFERROR(VLOOKUP($A13&amp;U$1,纏め表!$D:$Q,13,FALSE),"")</f>
        <v/>
      </c>
      <c r="AB13" s="579" t="str">
        <f>IFERROR(VLOOKUP($A13&amp;U$1,纏め表!$D:$Q,14,FALSE),"")</f>
        <v/>
      </c>
      <c r="AC13" s="560" t="str">
        <f>IFERROR(IF(VLOOKUP($A13&amp;U$1,纏め表!$D:$Q,2,FALSE)=0,"",VLOOKUP($A13&amp;U$1,纏め表!$D:$Q,2,FALSE)),"")</f>
        <v/>
      </c>
      <c r="AD13" s="742"/>
      <c r="AE13" s="711"/>
      <c r="AF13" s="736"/>
      <c r="AG13" s="713"/>
      <c r="AH13" s="713"/>
      <c r="AI13" s="578" t="str">
        <f>IFERROR(VLOOKUP($A13&amp;AD$1,纏め表!$D:$Q,4,FALSE),"")</f>
        <v/>
      </c>
      <c r="AJ13" s="579" t="str">
        <f>IFERROR(VLOOKUP($A13&amp;AD$1,纏め表!$D:$Q,13,FALSE),"")</f>
        <v/>
      </c>
      <c r="AK13" s="579" t="str">
        <f>IFERROR(VLOOKUP($A13&amp;AD$1,纏め表!$D:$Q,14,FALSE),"")</f>
        <v/>
      </c>
      <c r="AL13" s="560" t="str">
        <f>IFERROR(IF(VLOOKUP($A13&amp;AD$1,纏め表!$D:$Q,2,FALSE)=0,"",VLOOKUP($A13&amp;AD$1,纏め表!$D:$Q,2,FALSE)),"")</f>
        <v/>
      </c>
      <c r="AM13" s="742"/>
      <c r="AN13" s="711"/>
      <c r="AO13" s="736"/>
      <c r="AP13" s="713"/>
      <c r="AQ13" s="713"/>
      <c r="AR13" s="578">
        <f>IFERROR(VLOOKUP($A13&amp;AM$1,纏め表!$D:$Q,4,FALSE),"")</f>
        <v>9000965</v>
      </c>
      <c r="AS13" s="579">
        <f>IFERROR(VLOOKUP($A13&amp;AM$1,纏め表!$D:$Q,13,FALSE),"")</f>
        <v>2</v>
      </c>
      <c r="AT13" s="579">
        <f>IFERROR(VLOOKUP($A13&amp;AM$1,纏め表!$D:$Q,14,FALSE),"")</f>
        <v>1</v>
      </c>
      <c r="AU13" s="560" t="str">
        <f>IFERROR(IF(VLOOKUP($A13&amp;AM$1,纏め表!$D:$Q,2,FALSE)=0,"",VLOOKUP($A13&amp;AM$1,纏め表!$D:$Q,2,FALSE)),"")</f>
        <v/>
      </c>
      <c r="AV13" s="742"/>
      <c r="AW13" s="711"/>
      <c r="AX13" s="736"/>
      <c r="AY13" s="713"/>
      <c r="AZ13" s="713"/>
      <c r="BA13" s="578">
        <f>IFERROR(VLOOKUP($A13&amp;AV$1,纏め表!$D:$Q,4,FALSE),"")</f>
        <v>9000809</v>
      </c>
      <c r="BB13" s="579">
        <f>IFERROR(VLOOKUP($A13&amp;AV$1,纏め表!$D:$Q,13,FALSE),"")</f>
        <v>3.1</v>
      </c>
      <c r="BC13" s="579">
        <f>IFERROR(VLOOKUP($A13&amp;AV$1,纏め表!$D:$Q,14,FALSE),"")</f>
        <v>3.1</v>
      </c>
      <c r="BD13" s="560" t="str">
        <f>IFERROR(IF(VLOOKUP($A13&amp;AV$1,纏め表!$D:$Q,2,FALSE)=0,"",VLOOKUP($A13&amp;AV$1,纏め表!$D:$Q,2,FALSE)),"")</f>
        <v/>
      </c>
      <c r="BE13" s="742"/>
      <c r="BF13" s="711"/>
      <c r="BG13" s="736"/>
      <c r="BH13" s="713"/>
      <c r="BI13" s="713"/>
      <c r="BJ13" s="578">
        <f>IFERROR(VLOOKUP($A13&amp;BE$1,纏め表!$D:$Q,4,FALSE),"")</f>
        <v>9000264</v>
      </c>
      <c r="BK13" s="579">
        <f>IFERROR(VLOOKUP($A13&amp;BE$1,纏め表!$D:$Q,13,FALSE),"")</f>
        <v>8</v>
      </c>
      <c r="BL13" s="579">
        <f>IFERROR(VLOOKUP($A13&amp;BE$1,纏め表!$D:$Q,14,FALSE),"")</f>
        <v>9</v>
      </c>
      <c r="BM13" s="560" t="str">
        <f>IFERROR(IF(VLOOKUP($A13&amp;BE$1,纏め表!$D:$Q,2,FALSE)=0,"",VLOOKUP($A13&amp;BE$1,纏め表!$D:$Q,2,FALSE)),"")</f>
        <v/>
      </c>
      <c r="BN13" s="742"/>
      <c r="BO13" s="711"/>
      <c r="BP13" s="736"/>
      <c r="BQ13" s="713"/>
      <c r="BR13" s="713"/>
      <c r="BS13" s="551">
        <f>IFERROR(VLOOKUP($A13&amp;BN$1,纏め表!$D:$Q,4,FALSE),"")</f>
        <v>9000789</v>
      </c>
      <c r="BT13" s="552">
        <f>IFERROR(VLOOKUP($A13&amp;BN$1,纏め表!$D:$Q,13,FALSE),"")</f>
        <v>3</v>
      </c>
      <c r="BU13" s="552">
        <f>IFERROR(VLOOKUP($A13&amp;BN$1,纏め表!$D:$Q,14,FALSE),"")</f>
        <v>8</v>
      </c>
      <c r="BV13" s="560" t="str">
        <f>IFERROR(IF(VLOOKUP($A13&amp;BN$1,纏め表!$D:$Q,2,FALSE)=0,"",VLOOKUP($A13&amp;BN$1,纏め表!$D:$Q,2,FALSE)),"")</f>
        <v/>
      </c>
      <c r="BW13" s="742"/>
      <c r="BX13" s="711"/>
      <c r="BY13" s="736"/>
      <c r="BZ13" s="713"/>
      <c r="CA13" s="713"/>
      <c r="CB13" s="551">
        <f>IFERROR(VLOOKUP($A13&amp;BW$1,纏め表!$D:$Q,4,FALSE),"")</f>
        <v>9000707</v>
      </c>
      <c r="CC13" s="552">
        <f>IFERROR(VLOOKUP($A13&amp;BW$1,纏め表!$D:$Q,13,FALSE),"")</f>
        <v>4</v>
      </c>
      <c r="CD13" s="552">
        <f>IFERROR(VLOOKUP($A13&amp;BW$1,纏め表!$D:$Q,14,FALSE),"")</f>
        <v>4</v>
      </c>
      <c r="CE13" s="560" t="str">
        <f>IFERROR(IF(VLOOKUP($A13&amp;BW$1,纏め表!$D:$Q,2,FALSE)=0,"",VLOOKUP($A13&amp;BW$1,纏め表!$D:$Q,2,FALSE)),"")</f>
        <v/>
      </c>
      <c r="CF13" s="742"/>
      <c r="CG13" s="711"/>
      <c r="CH13" s="736"/>
      <c r="CI13" s="713"/>
      <c r="CJ13" s="713"/>
      <c r="CK13" s="551">
        <f>IFERROR(VLOOKUP($A13&amp;CF$1,纏め表!$D:$Q,4,FALSE),"")</f>
        <v>9000824</v>
      </c>
      <c r="CL13" s="552">
        <f>IFERROR(VLOOKUP($A13&amp;CF$1,纏め表!$D:$Q,13,FALSE),"")</f>
        <v>3.1</v>
      </c>
      <c r="CM13" s="552">
        <f>IFERROR(VLOOKUP($A13&amp;CF$1,纏め表!$D:$Q,14,FALSE),"")</f>
        <v>6</v>
      </c>
      <c r="CN13" s="560" t="str">
        <f>IFERROR(IF(VLOOKUP($A13&amp;CF$1,纏め表!$D:$Q,2,FALSE)=0,"",VLOOKUP($A13&amp;CF$1,纏め表!$D:$Q,2,FALSE)),"")</f>
        <v/>
      </c>
      <c r="CO13" s="742"/>
      <c r="CP13" s="711"/>
      <c r="CQ13" s="736"/>
      <c r="CR13" s="713"/>
      <c r="CS13" s="713"/>
      <c r="CT13" s="551" t="str">
        <f>IFERROR(VLOOKUP($A13&amp;CO$1,纏め表!$D:$Q,4,FALSE),"")</f>
        <v/>
      </c>
      <c r="CU13" s="552" t="str">
        <f>IFERROR(VLOOKUP($A13&amp;CO$1,纏め表!$D:$Q,13,FALSE),"")</f>
        <v/>
      </c>
      <c r="CV13" s="552" t="str">
        <f>IFERROR(VLOOKUP($A13&amp;CO$1,纏め表!$D:$Q,14,FALSE),"")</f>
        <v/>
      </c>
      <c r="CW13" s="560" t="str">
        <f>IFERROR(IF(VLOOKUP($A13&amp;CO$1,纏め表!$D:$Q,2,FALSE)=0,"",VLOOKUP($A13&amp;CO$1,纏め表!$D:$Q,2,FALSE)),"")</f>
        <v/>
      </c>
      <c r="CX13" s="710"/>
      <c r="CY13" s="719"/>
      <c r="CZ13" s="722"/>
      <c r="DA13" s="713"/>
      <c r="DB13" s="713"/>
      <c r="DC13" s="551" t="str">
        <f>IFERROR(VLOOKUP($A13&amp;CX$1,纏め表!$D:$Q,4,FALSE),"")</f>
        <v/>
      </c>
      <c r="DD13" s="552" t="str">
        <f>IFERROR(VLOOKUP($A13&amp;CX$1,纏め表!$D:$Q,13,FALSE),"")</f>
        <v/>
      </c>
      <c r="DE13" s="552" t="str">
        <f>IFERROR(VLOOKUP($A13&amp;CX$1,纏め表!$D:$Q,14,FALSE),"")</f>
        <v/>
      </c>
      <c r="DF13" s="560" t="str">
        <f>IFERROR(IF(VLOOKUP($A13&amp;CX$1,纏め表!$D:$Q,2,FALSE)=0,"",VLOOKUP($A13&amp;CX$1,纏め表!$D:$Q,2,FALSE)),"")</f>
        <v/>
      </c>
      <c r="DG13" s="710"/>
      <c r="DH13" s="719"/>
      <c r="DI13" s="722"/>
      <c r="DJ13" s="713"/>
      <c r="DK13" s="713"/>
    </row>
    <row r="14" spans="1:115" s="575" customFormat="1" ht="14.25" customHeight="1">
      <c r="A14" s="558" t="s">
        <v>2321</v>
      </c>
      <c r="B14" s="742"/>
      <c r="C14" s="711"/>
      <c r="D14" s="736"/>
      <c r="E14" s="711"/>
      <c r="F14" s="713"/>
      <c r="G14" s="578" t="str">
        <f>IFERROR(VLOOKUP($A14&amp;B$1,纏め表!$D:$Q,4,FALSE),"")</f>
        <v/>
      </c>
      <c r="H14" s="579" t="str">
        <f>IFERROR(VLOOKUP($A14&amp;B$1,纏め表!$D:$Q,13,FALSE),"")</f>
        <v/>
      </c>
      <c r="I14" s="579" t="str">
        <f>IFERROR(VLOOKUP($A14&amp;B$1,纏め表!$D:$Q,14,FALSE),"")</f>
        <v/>
      </c>
      <c r="J14" s="666" t="str">
        <f>IFERROR(IF(VLOOKUP($A14&amp;B$1,纏め表!$D:$Q,2,FALSE)=0,"",VLOOKUP($A14&amp;B$1,纏め表!$D:$Q,2,FALSE)),"")</f>
        <v/>
      </c>
      <c r="K14" s="560"/>
      <c r="L14" s="742"/>
      <c r="M14" s="711"/>
      <c r="N14" s="736"/>
      <c r="O14" s="713"/>
      <c r="P14" s="713"/>
      <c r="Q14" s="578">
        <f>IFERROR(VLOOKUP($A14&amp;L$1,纏め表!$D:$Q,4,FALSE),"")</f>
        <v>9000908</v>
      </c>
      <c r="R14" s="579">
        <f>IFERROR(VLOOKUP($A14&amp;L$1,纏め表!$D:$Q,13,FALSE),"")</f>
        <v>2</v>
      </c>
      <c r="S14" s="579">
        <f>IFERROR(VLOOKUP($A14&amp;L$1,纏め表!$D:$Q,14,FALSE),"")</f>
        <v>2</v>
      </c>
      <c r="T14" s="560" t="str">
        <f>IFERROR(IF(VLOOKUP($A14&amp;L$1,纏め表!$D:$Q,2,FALSE)=0,"",VLOOKUP($A14&amp;L$1,纏め表!$D:$Q,2,FALSE)),"")</f>
        <v/>
      </c>
      <c r="U14" s="742"/>
      <c r="V14" s="711"/>
      <c r="W14" s="736"/>
      <c r="X14" s="713"/>
      <c r="Y14" s="713"/>
      <c r="Z14" s="578" t="str">
        <f>IFERROR(VLOOKUP($A14&amp;U$1,纏め表!$D:$Q,4,FALSE),"")</f>
        <v/>
      </c>
      <c r="AA14" s="579" t="str">
        <f>IFERROR(VLOOKUP($A14&amp;U$1,纏め表!$D:$Q,13,FALSE),"")</f>
        <v/>
      </c>
      <c r="AB14" s="579" t="str">
        <f>IFERROR(VLOOKUP($A14&amp;U$1,纏め表!$D:$Q,14,FALSE),"")</f>
        <v/>
      </c>
      <c r="AC14" s="560" t="str">
        <f>IFERROR(IF(VLOOKUP($A14&amp;U$1,纏め表!$D:$Q,2,FALSE)=0,"",VLOOKUP($A14&amp;U$1,纏め表!$D:$Q,2,FALSE)),"")</f>
        <v/>
      </c>
      <c r="AD14" s="742"/>
      <c r="AE14" s="711"/>
      <c r="AF14" s="736"/>
      <c r="AG14" s="713"/>
      <c r="AH14" s="713"/>
      <c r="AI14" s="578" t="str">
        <f>IFERROR(VLOOKUP($A14&amp;AD$1,纏め表!$D:$Q,4,FALSE),"")</f>
        <v/>
      </c>
      <c r="AJ14" s="579" t="str">
        <f>IFERROR(VLOOKUP($A14&amp;AD$1,纏め表!$D:$Q,13,FALSE),"")</f>
        <v/>
      </c>
      <c r="AK14" s="579" t="str">
        <f>IFERROR(VLOOKUP($A14&amp;AD$1,纏め表!$D:$Q,14,FALSE),"")</f>
        <v/>
      </c>
      <c r="AL14" s="560" t="str">
        <f>IFERROR(IF(VLOOKUP($A14&amp;AD$1,纏め表!$D:$Q,2,FALSE)=0,"",VLOOKUP($A14&amp;AD$1,纏め表!$D:$Q,2,FALSE)),"")</f>
        <v/>
      </c>
      <c r="AM14" s="742"/>
      <c r="AN14" s="711"/>
      <c r="AO14" s="736"/>
      <c r="AP14" s="713"/>
      <c r="AQ14" s="713"/>
      <c r="AR14" s="578" t="str">
        <f>IFERROR(VLOOKUP($A14&amp;AM$1,纏め表!$D:$Q,4,FALSE),"")</f>
        <v/>
      </c>
      <c r="AS14" s="579" t="str">
        <f>IFERROR(VLOOKUP($A14&amp;AM$1,纏め表!$D:$Q,13,FALSE),"")</f>
        <v/>
      </c>
      <c r="AT14" s="579" t="str">
        <f>IFERROR(VLOOKUP($A14&amp;AM$1,纏め表!$D:$Q,14,FALSE),"")</f>
        <v/>
      </c>
      <c r="AU14" s="560" t="str">
        <f>IFERROR(IF(VLOOKUP($A14&amp;AM$1,纏め表!$D:$Q,2,FALSE)=0,"",VLOOKUP($A14&amp;AM$1,纏め表!$D:$Q,2,FALSE)),"")</f>
        <v/>
      </c>
      <c r="AV14" s="742"/>
      <c r="AW14" s="711"/>
      <c r="AX14" s="736"/>
      <c r="AY14" s="713"/>
      <c r="AZ14" s="713"/>
      <c r="BA14" s="578" t="str">
        <f>IFERROR(VLOOKUP($A14&amp;AV$1,纏め表!$D:$Q,4,FALSE),"")</f>
        <v/>
      </c>
      <c r="BB14" s="579" t="str">
        <f>IFERROR(VLOOKUP($A14&amp;AV$1,纏め表!$D:$Q,13,FALSE),"")</f>
        <v/>
      </c>
      <c r="BC14" s="579" t="str">
        <f>IFERROR(VLOOKUP($A14&amp;AV$1,纏め表!$D:$Q,14,FALSE),"")</f>
        <v/>
      </c>
      <c r="BD14" s="560" t="str">
        <f>IFERROR(IF(VLOOKUP($A14&amp;AV$1,纏め表!$D:$Q,2,FALSE)=0,"",VLOOKUP($A14&amp;AV$1,纏め表!$D:$Q,2,FALSE)),"")</f>
        <v/>
      </c>
      <c r="BE14" s="742"/>
      <c r="BF14" s="711"/>
      <c r="BG14" s="736"/>
      <c r="BH14" s="713"/>
      <c r="BI14" s="713"/>
      <c r="BJ14" s="578">
        <f>IFERROR(VLOOKUP($A14&amp;BE$1,纏め表!$D:$Q,4,FALSE),"")</f>
        <v>9000869</v>
      </c>
      <c r="BK14" s="579">
        <f>IFERROR(VLOOKUP($A14&amp;BE$1,纏め表!$D:$Q,13,FALSE),"")</f>
        <v>2</v>
      </c>
      <c r="BL14" s="579">
        <f>IFERROR(VLOOKUP($A14&amp;BE$1,纏め表!$D:$Q,14,FALSE),"")</f>
        <v>7</v>
      </c>
      <c r="BM14" s="560" t="str">
        <f>IFERROR(IF(VLOOKUP($A14&amp;BE$1,纏め表!$D:$Q,2,FALSE)=0,"",VLOOKUP($A14&amp;BE$1,纏め表!$D:$Q,2,FALSE)),"")</f>
        <v/>
      </c>
      <c r="BN14" s="742"/>
      <c r="BO14" s="711"/>
      <c r="BP14" s="736"/>
      <c r="BQ14" s="713"/>
      <c r="BR14" s="713"/>
      <c r="BS14" s="578">
        <f>IFERROR(VLOOKUP($A14&amp;BN$1,纏め表!$D:$Q,4,FALSE),"")</f>
        <v>9000794</v>
      </c>
      <c r="BT14" s="579">
        <f>IFERROR(VLOOKUP($A14&amp;BN$1,纏め表!$D:$Q,13,FALSE),"")</f>
        <v>2</v>
      </c>
      <c r="BU14" s="579">
        <f>IFERROR(VLOOKUP($A14&amp;BN$1,纏め表!$D:$Q,14,FALSE),"")</f>
        <v>9</v>
      </c>
      <c r="BV14" s="560" t="str">
        <f>IFERROR(IF(VLOOKUP($A14&amp;BN$1,纏め表!$D:$Q,2,FALSE)=0,"",VLOOKUP($A14&amp;BN$1,纏め表!$D:$Q,2,FALSE)),"")</f>
        <v/>
      </c>
      <c r="BW14" s="742"/>
      <c r="BX14" s="711"/>
      <c r="BY14" s="736"/>
      <c r="BZ14" s="713"/>
      <c r="CA14" s="713"/>
      <c r="CB14" s="578">
        <f>IFERROR(VLOOKUP($A14&amp;BW$1,纏め表!$D:$Q,4,FALSE),"")</f>
        <v>9000767</v>
      </c>
      <c r="CC14" s="579">
        <f>IFERROR(VLOOKUP($A14&amp;BW$1,纏め表!$D:$Q,13,FALSE),"")</f>
        <v>3.1</v>
      </c>
      <c r="CD14" s="579">
        <f>IFERROR(VLOOKUP($A14&amp;BW$1,纏め表!$D:$Q,14,FALSE),"")</f>
        <v>4</v>
      </c>
      <c r="CE14" s="560" t="str">
        <f>IFERROR(IF(VLOOKUP($A14&amp;BW$1,纏め表!$D:$Q,2,FALSE)=0,"",VLOOKUP($A14&amp;BW$1,纏め表!$D:$Q,2,FALSE)),"")</f>
        <v/>
      </c>
      <c r="CF14" s="742"/>
      <c r="CG14" s="711"/>
      <c r="CH14" s="736"/>
      <c r="CI14" s="713"/>
      <c r="CJ14" s="713"/>
      <c r="CK14" s="578">
        <f>IFERROR(VLOOKUP($A14&amp;CF$1,纏め表!$D:$Q,4,FALSE),"")</f>
        <v>9000826</v>
      </c>
      <c r="CL14" s="579">
        <f>IFERROR(VLOOKUP($A14&amp;CF$1,纏め表!$D:$Q,13,FALSE),"")</f>
        <v>3.1</v>
      </c>
      <c r="CM14" s="579">
        <f>IFERROR(VLOOKUP($A14&amp;CF$1,纏め表!$D:$Q,14,FALSE),"")</f>
        <v>16</v>
      </c>
      <c r="CN14" s="560" t="str">
        <f>IFERROR(IF(VLOOKUP($A14&amp;CF$1,纏め表!$D:$Q,2,FALSE)=0,"",VLOOKUP($A14&amp;CF$1,纏め表!$D:$Q,2,FALSE)),"")</f>
        <v/>
      </c>
      <c r="CO14" s="742"/>
      <c r="CP14" s="711"/>
      <c r="CQ14" s="736"/>
      <c r="CR14" s="713"/>
      <c r="CS14" s="713"/>
      <c r="CT14" s="578" t="str">
        <f>IFERROR(VLOOKUP($A14&amp;CO$1,纏め表!$D:$Q,4,FALSE),"")</f>
        <v/>
      </c>
      <c r="CU14" s="579" t="str">
        <f>IFERROR(VLOOKUP($A14&amp;CO$1,纏め表!$D:$Q,13,FALSE),"")</f>
        <v/>
      </c>
      <c r="CV14" s="579" t="str">
        <f>IFERROR(VLOOKUP($A14&amp;CO$1,纏め表!$D:$Q,14,FALSE),"")</f>
        <v/>
      </c>
      <c r="CW14" s="560" t="str">
        <f>IFERROR(IF(VLOOKUP($A14&amp;CO$1,纏め表!$D:$Q,2,FALSE)=0,"",VLOOKUP($A14&amp;CO$1,纏め表!$D:$Q,2,FALSE)),"")</f>
        <v/>
      </c>
      <c r="CX14" s="710"/>
      <c r="CY14" s="719"/>
      <c r="CZ14" s="722"/>
      <c r="DA14" s="713"/>
      <c r="DB14" s="713"/>
      <c r="DC14" s="578" t="str">
        <f>IFERROR(VLOOKUP($A14&amp;CX$1,纏め表!$D:$Q,4,FALSE),"")</f>
        <v/>
      </c>
      <c r="DD14" s="579" t="str">
        <f>IFERROR(VLOOKUP($A14&amp;CX$1,纏め表!$D:$Q,13,FALSE),"")</f>
        <v/>
      </c>
      <c r="DE14" s="579" t="str">
        <f>IFERROR(VLOOKUP($A14&amp;CX$1,纏め表!$D:$Q,14,FALSE),"")</f>
        <v/>
      </c>
      <c r="DF14" s="560" t="str">
        <f>IFERROR(IF(VLOOKUP($A14&amp;CX$1,纏め表!$D:$Q,2,FALSE)=0,"",VLOOKUP($A14&amp;CX$1,纏め表!$D:$Q,2,FALSE)),"")</f>
        <v/>
      </c>
      <c r="DG14" s="710"/>
      <c r="DH14" s="719"/>
      <c r="DI14" s="722"/>
      <c r="DJ14" s="713"/>
      <c r="DK14" s="713"/>
    </row>
    <row r="15" spans="1:115" s="575" customFormat="1">
      <c r="A15" s="558" t="s">
        <v>2331</v>
      </c>
      <c r="B15" s="742"/>
      <c r="C15" s="711"/>
      <c r="D15" s="736"/>
      <c r="E15" s="711"/>
      <c r="F15" s="713"/>
      <c r="G15" s="578" t="str">
        <f>IFERROR(VLOOKUP($A15&amp;B$1,纏め表!$D:$Q,4,FALSE),"")</f>
        <v/>
      </c>
      <c r="H15" s="579" t="str">
        <f>IFERROR(VLOOKUP($A15&amp;B$1,纏め表!$D:$Q,13,FALSE),"")</f>
        <v/>
      </c>
      <c r="I15" s="579" t="str">
        <f>IFERROR(VLOOKUP($A15&amp;B$1,纏め表!$D:$Q,14,FALSE),"")</f>
        <v/>
      </c>
      <c r="J15" s="666" t="str">
        <f>IFERROR(IF(VLOOKUP($A15&amp;B$1,纏め表!$D:$Q,2,FALSE)=0,"",VLOOKUP($A15&amp;B$1,纏め表!$D:$Q,2,FALSE)),"")</f>
        <v/>
      </c>
      <c r="K15" s="560"/>
      <c r="L15" s="742"/>
      <c r="M15" s="711"/>
      <c r="N15" s="736"/>
      <c r="O15" s="713"/>
      <c r="P15" s="713"/>
      <c r="Q15" s="581" t="str">
        <f>IFERROR(VLOOKUP($A15&amp;L$1,纏め表!$D:$Q,4,FALSE),"")</f>
        <v/>
      </c>
      <c r="R15" s="552" t="str">
        <f>IFERROR(VLOOKUP($A15&amp;L$1,纏め表!$D:$Q,13,FALSE),"")</f>
        <v/>
      </c>
      <c r="S15" s="552" t="str">
        <f>IFERROR(VLOOKUP($A15&amp;L$1,纏め表!$D:$Q,14,FALSE),"")</f>
        <v/>
      </c>
      <c r="T15" s="560" t="str">
        <f>IFERROR(IF(VLOOKUP($A15&amp;L$1,纏め表!$D:$Q,2,FALSE)=0,"",VLOOKUP($A15&amp;L$1,纏め表!$D:$Q,2,FALSE)),"")</f>
        <v/>
      </c>
      <c r="U15" s="742"/>
      <c r="V15" s="711"/>
      <c r="W15" s="736"/>
      <c r="X15" s="713"/>
      <c r="Y15" s="713"/>
      <c r="Z15" s="581" t="str">
        <f>IFERROR(VLOOKUP($A15&amp;U$1,纏め表!$D:$Q,4,FALSE),"")</f>
        <v/>
      </c>
      <c r="AA15" s="552" t="str">
        <f>IFERROR(VLOOKUP($A15&amp;U$1,纏め表!$D:$Q,13,FALSE),"")</f>
        <v/>
      </c>
      <c r="AB15" s="552" t="str">
        <f>IFERROR(VLOOKUP($A15&amp;U$1,纏め表!$D:$Q,14,FALSE),"")</f>
        <v/>
      </c>
      <c r="AC15" s="560" t="str">
        <f>IFERROR(IF(VLOOKUP($A15&amp;U$1,纏め表!$D:$Q,2,FALSE)=0,"",VLOOKUP($A15&amp;U$1,纏め表!$D:$Q,2,FALSE)),"")</f>
        <v/>
      </c>
      <c r="AD15" s="742"/>
      <c r="AE15" s="711"/>
      <c r="AF15" s="736"/>
      <c r="AG15" s="713"/>
      <c r="AH15" s="713"/>
      <c r="AI15" s="581" t="str">
        <f>IFERROR(VLOOKUP($A15&amp;AD$1,纏め表!$D:$Q,4,FALSE),"")</f>
        <v/>
      </c>
      <c r="AJ15" s="552" t="str">
        <f>IFERROR(VLOOKUP($A15&amp;AD$1,纏め表!$D:$Q,13,FALSE),"")</f>
        <v/>
      </c>
      <c r="AK15" s="552" t="str">
        <f>IFERROR(VLOOKUP($A15&amp;AD$1,纏め表!$D:$Q,14,FALSE),"")</f>
        <v/>
      </c>
      <c r="AL15" s="560" t="str">
        <f>IFERROR(IF(VLOOKUP($A15&amp;AD$1,纏め表!$D:$Q,2,FALSE)=0,"",VLOOKUP($A15&amp;AD$1,纏め表!$D:$Q,2,FALSE)),"")</f>
        <v/>
      </c>
      <c r="AM15" s="742"/>
      <c r="AN15" s="711"/>
      <c r="AO15" s="736"/>
      <c r="AP15" s="713"/>
      <c r="AQ15" s="713"/>
      <c r="AR15" s="578" t="str">
        <f>IFERROR(VLOOKUP($A15&amp;AM$1,纏め表!$D:$Q,4,FALSE),"")</f>
        <v/>
      </c>
      <c r="AS15" s="579" t="str">
        <f>IFERROR(VLOOKUP($A15&amp;AM$1,纏め表!$D:$Q,13,FALSE),"")</f>
        <v/>
      </c>
      <c r="AT15" s="579" t="str">
        <f>IFERROR(VLOOKUP($A15&amp;AM$1,纏め表!$D:$Q,14,FALSE),"")</f>
        <v/>
      </c>
      <c r="AU15" s="560" t="str">
        <f>IFERROR(IF(VLOOKUP($A15&amp;AM$1,纏め表!$D:$Q,2,FALSE)=0,"",VLOOKUP($A15&amp;AM$1,纏め表!$D:$Q,2,FALSE)),"")</f>
        <v/>
      </c>
      <c r="AV15" s="742"/>
      <c r="AW15" s="711"/>
      <c r="AX15" s="736"/>
      <c r="AY15" s="713"/>
      <c r="AZ15" s="713"/>
      <c r="BA15" s="578" t="str">
        <f>IFERROR(VLOOKUP($A15&amp;AV$1,纏め表!$D:$Q,4,FALSE),"")</f>
        <v/>
      </c>
      <c r="BB15" s="579" t="str">
        <f>IFERROR(VLOOKUP($A15&amp;AV$1,纏め表!$D:$Q,13,FALSE),"")</f>
        <v/>
      </c>
      <c r="BC15" s="579" t="str">
        <f>IFERROR(VLOOKUP($A15&amp;AV$1,纏め表!$D:$Q,14,FALSE),"")</f>
        <v/>
      </c>
      <c r="BD15" s="560" t="str">
        <f>IFERROR(IF(VLOOKUP($A15&amp;AV$1,纏め表!$D:$Q,2,FALSE)=0,"",VLOOKUP($A15&amp;AV$1,纏め表!$D:$Q,2,FALSE)),"")</f>
        <v/>
      </c>
      <c r="BE15" s="742"/>
      <c r="BF15" s="711"/>
      <c r="BG15" s="736"/>
      <c r="BH15" s="713"/>
      <c r="BI15" s="713"/>
      <c r="BJ15" s="578" t="str">
        <f>IFERROR(VLOOKUP($A15&amp;BE$1,纏め表!$D:$Q,4,FALSE),"")</f>
        <v/>
      </c>
      <c r="BK15" s="579" t="str">
        <f>IFERROR(VLOOKUP($A15&amp;BE$1,纏め表!$D:$Q,13,FALSE),"")</f>
        <v/>
      </c>
      <c r="BL15" s="579" t="str">
        <f>IFERROR(VLOOKUP($A15&amp;BE$1,纏め表!$D:$Q,14,FALSE),"")</f>
        <v/>
      </c>
      <c r="BM15" s="560" t="str">
        <f>IFERROR(IF(VLOOKUP($A15&amp;BE$1,纏め表!$D:$Q,2,FALSE)=0,"",VLOOKUP($A15&amp;BE$1,纏め表!$D:$Q,2,FALSE)),"")</f>
        <v/>
      </c>
      <c r="BN15" s="742"/>
      <c r="BO15" s="711"/>
      <c r="BP15" s="736"/>
      <c r="BQ15" s="713"/>
      <c r="BR15" s="713"/>
      <c r="BS15" s="578" t="str">
        <f>IFERROR(VLOOKUP($A15&amp;BN$1,纏め表!$D:$Q,4,FALSE),"")</f>
        <v/>
      </c>
      <c r="BT15" s="579" t="str">
        <f>IFERROR(VLOOKUP($A15&amp;BN$1,纏め表!$D:$Q,13,FALSE),"")</f>
        <v/>
      </c>
      <c r="BU15" s="579" t="str">
        <f>IFERROR(VLOOKUP($A15&amp;BN$1,纏め表!$D:$Q,14,FALSE),"")</f>
        <v/>
      </c>
      <c r="BV15" s="560" t="str">
        <f>IFERROR(IF(VLOOKUP($A15&amp;BN$1,纏め表!$D:$Q,2,FALSE)=0,"",VLOOKUP($A15&amp;BN$1,纏め表!$D:$Q,2,FALSE)),"")</f>
        <v/>
      </c>
      <c r="BW15" s="742"/>
      <c r="BX15" s="711"/>
      <c r="BY15" s="736"/>
      <c r="BZ15" s="713"/>
      <c r="CA15" s="713"/>
      <c r="CB15" s="578" t="str">
        <f>IFERROR(VLOOKUP($A15&amp;BW$1,纏め表!$D:$Q,4,FALSE),"")</f>
        <v/>
      </c>
      <c r="CC15" s="579" t="str">
        <f>IFERROR(VLOOKUP($A15&amp;BW$1,纏め表!$D:$Q,13,FALSE),"")</f>
        <v/>
      </c>
      <c r="CD15" s="579" t="str">
        <f>IFERROR(VLOOKUP($A15&amp;BW$1,纏め表!$D:$Q,14,FALSE),"")</f>
        <v/>
      </c>
      <c r="CE15" s="560" t="str">
        <f>IFERROR(IF(VLOOKUP($A15&amp;BW$1,纏め表!$D:$Q,2,FALSE)=0,"",VLOOKUP($A15&amp;BW$1,纏め表!$D:$Q,2,FALSE)),"")</f>
        <v/>
      </c>
      <c r="CF15" s="742"/>
      <c r="CG15" s="711"/>
      <c r="CH15" s="736"/>
      <c r="CI15" s="713"/>
      <c r="CJ15" s="713"/>
      <c r="CK15" s="578">
        <f>IFERROR(VLOOKUP($A15&amp;CF$1,纏め表!$D:$Q,4,FALSE),"")</f>
        <v>9000827</v>
      </c>
      <c r="CL15" s="579">
        <f>IFERROR(VLOOKUP($A15&amp;CF$1,纏め表!$D:$Q,13,FALSE),"")</f>
        <v>5</v>
      </c>
      <c r="CM15" s="579">
        <f>IFERROR(VLOOKUP($A15&amp;CF$1,纏め表!$D:$Q,14,FALSE),"")</f>
        <v>3</v>
      </c>
      <c r="CN15" s="560" t="str">
        <f>IFERROR(IF(VLOOKUP($A15&amp;CF$1,纏め表!$D:$Q,2,FALSE)=0,"",VLOOKUP($A15&amp;CF$1,纏め表!$D:$Q,2,FALSE)),"")</f>
        <v/>
      </c>
      <c r="CO15" s="742"/>
      <c r="CP15" s="711"/>
      <c r="CQ15" s="736"/>
      <c r="CR15" s="713"/>
      <c r="CS15" s="713"/>
      <c r="CT15" s="578" t="str">
        <f>IFERROR(VLOOKUP($A15&amp;CO$1,纏め表!$D:$Q,4,FALSE),"")</f>
        <v/>
      </c>
      <c r="CU15" s="579" t="str">
        <f>IFERROR(VLOOKUP($A15&amp;CO$1,纏め表!$D:$Q,13,FALSE),"")</f>
        <v/>
      </c>
      <c r="CV15" s="579" t="str">
        <f>IFERROR(VLOOKUP($A15&amp;CO$1,纏め表!$D:$Q,14,FALSE),"")</f>
        <v/>
      </c>
      <c r="CW15" s="560" t="str">
        <f>IFERROR(IF(VLOOKUP($A15&amp;CO$1,纏め表!$D:$Q,2,FALSE)=0,"",VLOOKUP($A15&amp;CO$1,纏め表!$D:$Q,2,FALSE)),"")</f>
        <v/>
      </c>
      <c r="CX15" s="710"/>
      <c r="CY15" s="719"/>
      <c r="CZ15" s="722"/>
      <c r="DA15" s="713"/>
      <c r="DB15" s="713"/>
      <c r="DC15" s="578" t="str">
        <f>IFERROR(VLOOKUP($A15&amp;CX$1,纏め表!$D:$Q,4,FALSE),"")</f>
        <v/>
      </c>
      <c r="DD15" s="579" t="str">
        <f>IFERROR(VLOOKUP($A15&amp;CX$1,纏め表!$D:$Q,13,FALSE),"")</f>
        <v/>
      </c>
      <c r="DE15" s="579" t="str">
        <f>IFERROR(VLOOKUP($A15&amp;CX$1,纏め表!$D:$Q,14,FALSE),"")</f>
        <v/>
      </c>
      <c r="DF15" s="560" t="str">
        <f>IFERROR(IF(VLOOKUP($A15&amp;CX$1,纏め表!$D:$Q,2,FALSE)=0,"",VLOOKUP($A15&amp;CX$1,纏め表!$D:$Q,2,FALSE)),"")</f>
        <v/>
      </c>
      <c r="DG15" s="710"/>
      <c r="DH15" s="719"/>
      <c r="DI15" s="722"/>
      <c r="DJ15" s="713"/>
      <c r="DK15" s="713"/>
    </row>
    <row r="16" spans="1:115" s="575" customFormat="1">
      <c r="A16" s="558" t="s">
        <v>2341</v>
      </c>
      <c r="B16" s="743"/>
      <c r="C16" s="706"/>
      <c r="D16" s="737"/>
      <c r="E16" s="706"/>
      <c r="F16" s="708"/>
      <c r="G16" s="578" t="str">
        <f>IFERROR(VLOOKUP($A16&amp;B$1,纏め表!$D:$Q,4,FALSE),"")</f>
        <v/>
      </c>
      <c r="H16" s="579" t="str">
        <f>IFERROR(VLOOKUP($A16&amp;B$1,纏め表!$D:$Q,13,FALSE),"")</f>
        <v/>
      </c>
      <c r="I16" s="579" t="str">
        <f>IFERROR(VLOOKUP($A16&amp;B$1,纏め表!$D:$Q,14,FALSE),"")</f>
        <v/>
      </c>
      <c r="J16" s="666" t="str">
        <f>IFERROR(IF(VLOOKUP($A16&amp;B$1,纏め表!$D:$Q,2,FALSE)=0,"",VLOOKUP($A16&amp;B$1,纏め表!$D:$Q,2,FALSE)),"")</f>
        <v/>
      </c>
      <c r="K16" s="560"/>
      <c r="L16" s="743"/>
      <c r="M16" s="706"/>
      <c r="N16" s="737"/>
      <c r="O16" s="708"/>
      <c r="P16" s="708"/>
      <c r="Q16" s="581" t="str">
        <f>IFERROR(VLOOKUP($A16&amp;L$1,纏め表!$D:$Q,4,FALSE),"")</f>
        <v/>
      </c>
      <c r="R16" s="552" t="str">
        <f>IFERROR(VLOOKUP($A16&amp;L$1,纏め表!$D:$Q,13,FALSE),"")</f>
        <v/>
      </c>
      <c r="S16" s="552" t="str">
        <f>IFERROR(VLOOKUP($A16&amp;L$1,纏め表!$D:$Q,14,FALSE),"")</f>
        <v/>
      </c>
      <c r="T16" s="560" t="str">
        <f>IFERROR(IF(VLOOKUP($A16&amp;L$1,纏め表!$D:$Q,2,FALSE)=0,"",VLOOKUP($A16&amp;L$1,纏め表!$D:$Q,2,FALSE)),"")</f>
        <v/>
      </c>
      <c r="U16" s="743"/>
      <c r="V16" s="706"/>
      <c r="W16" s="737"/>
      <c r="X16" s="708"/>
      <c r="Y16" s="708"/>
      <c r="Z16" s="581" t="str">
        <f>IFERROR(VLOOKUP($A16&amp;U$1,纏め表!$D:$Q,4,FALSE),"")</f>
        <v/>
      </c>
      <c r="AA16" s="552" t="str">
        <f>IFERROR(VLOOKUP($A16&amp;U$1,纏め表!$D:$Q,13,FALSE),"")</f>
        <v/>
      </c>
      <c r="AB16" s="552" t="str">
        <f>IFERROR(VLOOKUP($A16&amp;U$1,纏め表!$D:$Q,14,FALSE),"")</f>
        <v/>
      </c>
      <c r="AC16" s="560" t="str">
        <f>IFERROR(IF(VLOOKUP($A16&amp;U$1,纏め表!$D:$Q,2,FALSE)=0,"",VLOOKUP($A16&amp;U$1,纏め表!$D:$Q,2,FALSE)),"")</f>
        <v/>
      </c>
      <c r="AD16" s="743"/>
      <c r="AE16" s="706"/>
      <c r="AF16" s="737"/>
      <c r="AG16" s="708"/>
      <c r="AH16" s="708"/>
      <c r="AI16" s="581" t="str">
        <f>IFERROR(VLOOKUP($A16&amp;AD$1,纏め表!$D:$Q,4,FALSE),"")</f>
        <v/>
      </c>
      <c r="AJ16" s="552" t="str">
        <f>IFERROR(VLOOKUP($A16&amp;AD$1,纏め表!$D:$Q,13,FALSE),"")</f>
        <v/>
      </c>
      <c r="AK16" s="552" t="str">
        <f>IFERROR(VLOOKUP($A16&amp;AD$1,纏め表!$D:$Q,14,FALSE),"")</f>
        <v/>
      </c>
      <c r="AL16" s="560" t="str">
        <f>IFERROR(IF(VLOOKUP($A16&amp;AD$1,纏め表!$D:$Q,2,FALSE)=0,"",VLOOKUP($A16&amp;AD$1,纏め表!$D:$Q,2,FALSE)),"")</f>
        <v/>
      </c>
      <c r="AM16" s="743"/>
      <c r="AN16" s="706"/>
      <c r="AO16" s="737"/>
      <c r="AP16" s="708"/>
      <c r="AQ16" s="708"/>
      <c r="AR16" s="578" t="str">
        <f>IFERROR(VLOOKUP($A16&amp;AM$1,纏め表!$D:$Q,4,FALSE),"")</f>
        <v/>
      </c>
      <c r="AS16" s="579" t="str">
        <f>IFERROR(VLOOKUP($A16&amp;AM$1,纏め表!$D:$Q,13,FALSE),"")</f>
        <v/>
      </c>
      <c r="AT16" s="579" t="str">
        <f>IFERROR(VLOOKUP($A16&amp;AM$1,纏め表!$D:$Q,14,FALSE),"")</f>
        <v/>
      </c>
      <c r="AU16" s="560" t="str">
        <f>IFERROR(IF(VLOOKUP($A16&amp;AM$1,纏め表!$D:$Q,2,FALSE)=0,"",VLOOKUP($A16&amp;AM$1,纏め表!$D:$Q,2,FALSE)),"")</f>
        <v/>
      </c>
      <c r="AV16" s="743"/>
      <c r="AW16" s="706"/>
      <c r="AX16" s="737"/>
      <c r="AY16" s="708"/>
      <c r="AZ16" s="708"/>
      <c r="BA16" s="578" t="str">
        <f>IFERROR(VLOOKUP($A16&amp;AV$1,纏め表!$D:$Q,4,FALSE),"")</f>
        <v/>
      </c>
      <c r="BB16" s="579" t="str">
        <f>IFERROR(VLOOKUP($A16&amp;AV$1,纏め表!$D:$Q,13,FALSE),"")</f>
        <v/>
      </c>
      <c r="BC16" s="579" t="str">
        <f>IFERROR(VLOOKUP($A16&amp;AV$1,纏め表!$D:$Q,14,FALSE),"")</f>
        <v/>
      </c>
      <c r="BD16" s="560" t="str">
        <f>IFERROR(IF(VLOOKUP($A16&amp;AV$1,纏め表!$D:$Q,2,FALSE)=0,"",VLOOKUP($A16&amp;AV$1,纏め表!$D:$Q,2,FALSE)),"")</f>
        <v/>
      </c>
      <c r="BE16" s="743"/>
      <c r="BF16" s="706"/>
      <c r="BG16" s="737"/>
      <c r="BH16" s="708"/>
      <c r="BI16" s="708"/>
      <c r="BJ16" s="578" t="str">
        <f>IFERROR(VLOOKUP($A16&amp;BE$1,纏め表!$D:$Q,4,FALSE),"")</f>
        <v/>
      </c>
      <c r="BK16" s="579" t="str">
        <f>IFERROR(VLOOKUP($A16&amp;BE$1,纏め表!$D:$Q,13,FALSE),"")</f>
        <v/>
      </c>
      <c r="BL16" s="579" t="str">
        <f>IFERROR(VLOOKUP($A16&amp;BE$1,纏め表!$D:$Q,14,FALSE),"")</f>
        <v/>
      </c>
      <c r="BM16" s="560" t="str">
        <f>IFERROR(IF(VLOOKUP($A16&amp;BE$1,纏め表!$D:$Q,2,FALSE)=0,"",VLOOKUP($A16&amp;BE$1,纏め表!$D:$Q,2,FALSE)),"")</f>
        <v/>
      </c>
      <c r="BN16" s="743"/>
      <c r="BO16" s="706"/>
      <c r="BP16" s="737"/>
      <c r="BQ16" s="708"/>
      <c r="BR16" s="708"/>
      <c r="BS16" s="578" t="str">
        <f>IFERROR(VLOOKUP($A16&amp;BN$1,纏め表!$D:$Q,4,FALSE),"")</f>
        <v/>
      </c>
      <c r="BT16" s="579" t="str">
        <f>IFERROR(VLOOKUP($A16&amp;BN$1,纏め表!$D:$Q,13,FALSE),"")</f>
        <v/>
      </c>
      <c r="BU16" s="579" t="str">
        <f>IFERROR(VLOOKUP($A16&amp;BN$1,纏め表!$D:$Q,14,FALSE),"")</f>
        <v/>
      </c>
      <c r="BV16" s="560" t="str">
        <f>IFERROR(IF(VLOOKUP($A16&amp;BN$1,纏め表!$D:$Q,2,FALSE)=0,"",VLOOKUP($A16&amp;BN$1,纏め表!$D:$Q,2,FALSE)),"")</f>
        <v/>
      </c>
      <c r="BW16" s="743"/>
      <c r="BX16" s="706"/>
      <c r="BY16" s="737"/>
      <c r="BZ16" s="708"/>
      <c r="CA16" s="708"/>
      <c r="CB16" s="578" t="str">
        <f>IFERROR(VLOOKUP($A16&amp;BW$1,纏め表!$D:$Q,4,FALSE),"")</f>
        <v/>
      </c>
      <c r="CC16" s="579" t="str">
        <f>IFERROR(VLOOKUP($A16&amp;BW$1,纏め表!$D:$Q,13,FALSE),"")</f>
        <v/>
      </c>
      <c r="CD16" s="579" t="str">
        <f>IFERROR(VLOOKUP($A16&amp;BW$1,纏め表!$D:$Q,14,FALSE),"")</f>
        <v/>
      </c>
      <c r="CE16" s="560" t="str">
        <f>IFERROR(IF(VLOOKUP($A16&amp;BW$1,纏め表!$D:$Q,2,FALSE)=0,"",VLOOKUP($A16&amp;BW$1,纏め表!$D:$Q,2,FALSE)),"")</f>
        <v/>
      </c>
      <c r="CF16" s="743"/>
      <c r="CG16" s="706"/>
      <c r="CH16" s="737"/>
      <c r="CI16" s="708"/>
      <c r="CJ16" s="708"/>
      <c r="CK16" s="578">
        <f>IFERROR(VLOOKUP($A16&amp;CF$1,纏め表!$D:$Q,4,FALSE),"")</f>
        <v>9000921</v>
      </c>
      <c r="CL16" s="579">
        <f>IFERROR(VLOOKUP($A16&amp;CF$1,纏め表!$D:$Q,13,FALSE),"")</f>
        <v>2</v>
      </c>
      <c r="CM16" s="579">
        <f>IFERROR(VLOOKUP($A16&amp;CF$1,纏め表!$D:$Q,14,FALSE),"")</f>
        <v>10</v>
      </c>
      <c r="CN16" s="560" t="str">
        <f>IFERROR(IF(VLOOKUP($A16&amp;CF$1,纏め表!$D:$Q,2,FALSE)=0,"",VLOOKUP($A16&amp;CF$1,纏め表!$D:$Q,2,FALSE)),"")</f>
        <v/>
      </c>
      <c r="CO16" s="743"/>
      <c r="CP16" s="706"/>
      <c r="CQ16" s="737"/>
      <c r="CR16" s="708"/>
      <c r="CS16" s="708"/>
      <c r="CT16" s="578" t="str">
        <f>IFERROR(VLOOKUP($A16&amp;CO$1,纏め表!$D:$Q,4,FALSE),"")</f>
        <v/>
      </c>
      <c r="CU16" s="579" t="str">
        <f>IFERROR(VLOOKUP($A16&amp;CO$1,纏め表!$D:$Q,13,FALSE),"")</f>
        <v/>
      </c>
      <c r="CV16" s="579" t="str">
        <f>IFERROR(VLOOKUP($A16&amp;CO$1,纏め表!$D:$Q,14,FALSE),"")</f>
        <v/>
      </c>
      <c r="CW16" s="560" t="str">
        <f>IFERROR(IF(VLOOKUP($A16&amp;CO$1,纏め表!$D:$Q,2,FALSE)=0,"",VLOOKUP($A16&amp;CO$1,纏め表!$D:$Q,2,FALSE)),"")</f>
        <v/>
      </c>
      <c r="CX16" s="705"/>
      <c r="CY16" s="720"/>
      <c r="CZ16" s="723"/>
      <c r="DA16" s="708"/>
      <c r="DB16" s="708"/>
      <c r="DC16" s="578" t="str">
        <f>IFERROR(VLOOKUP($A16&amp;CX$1,纏め表!$D:$Q,4,FALSE),"")</f>
        <v/>
      </c>
      <c r="DD16" s="579" t="str">
        <f>IFERROR(VLOOKUP($A16&amp;CX$1,纏め表!$D:$Q,13,FALSE),"")</f>
        <v/>
      </c>
      <c r="DE16" s="579" t="str">
        <f>IFERROR(VLOOKUP($A16&amp;CX$1,纏め表!$D:$Q,14,FALSE),"")</f>
        <v/>
      </c>
      <c r="DF16" s="560" t="str">
        <f>IFERROR(IF(VLOOKUP($A16&amp;CX$1,纏め表!$D:$Q,2,FALSE)=0,"",VLOOKUP($A16&amp;CX$1,纏め表!$D:$Q,2,FALSE)),"")</f>
        <v/>
      </c>
      <c r="DG16" s="705"/>
      <c r="DH16" s="720"/>
      <c r="DI16" s="723"/>
      <c r="DJ16" s="708"/>
      <c r="DK16" s="708"/>
    </row>
    <row r="17" spans="1:115" s="575" customFormat="1" ht="14.25" thickBot="1">
      <c r="A17" s="582" t="s">
        <v>2761</v>
      </c>
      <c r="B17" s="583">
        <f>員数サマリ!I9</f>
        <v>0</v>
      </c>
      <c r="C17" s="584">
        <f>員数サマリ!J9</f>
        <v>0</v>
      </c>
      <c r="D17" s="585"/>
      <c r="E17" s="584">
        <f>1-COUNTIF(H17,"")-COUNTIF(J17,"休")</f>
        <v>0</v>
      </c>
      <c r="F17" s="586">
        <f t="shared" si="21"/>
        <v>0</v>
      </c>
      <c r="G17" s="587" t="str">
        <f>IFERROR(VLOOKUP($A17&amp;B$1,纏め表!$D:$Q,4,FALSE),"")</f>
        <v/>
      </c>
      <c r="H17" s="588" t="str">
        <f>IFERROR(VLOOKUP($A17&amp;B$1,纏め表!$D:$Q,13,FALSE),"")</f>
        <v/>
      </c>
      <c r="I17" s="588" t="str">
        <f>IFERROR(VLOOKUP($A17&amp;B$1,纏め表!$D:$Q,14,FALSE),"")</f>
        <v/>
      </c>
      <c r="J17" s="668" t="str">
        <f>IFERROR(IF(VLOOKUP($A17&amp;B$1,纏め表!$D:$Q,2,FALSE)=0,"",VLOOKUP($A17&amp;B$1,纏め表!$D:$Q,2,FALSE)),"")</f>
        <v/>
      </c>
      <c r="K17" s="589"/>
      <c r="L17" s="583">
        <f>員数サマリ!M9</f>
        <v>0</v>
      </c>
      <c r="M17" s="584">
        <f>員数サマリ!N9</f>
        <v>0</v>
      </c>
      <c r="N17" s="585"/>
      <c r="O17" s="586">
        <f>1-COUNTIF(R17,"")-COUNTIF(T17,"休")</f>
        <v>0</v>
      </c>
      <c r="P17" s="586">
        <f>O17-N17</f>
        <v>0</v>
      </c>
      <c r="Q17" s="587" t="str">
        <f>IFERROR(VLOOKUP($A17&amp;L$1,纏め表!$D:$Q,4,FALSE),"")</f>
        <v/>
      </c>
      <c r="R17" s="588" t="str">
        <f>IFERROR(VLOOKUP($A17&amp;L$1,纏め表!$D:$Q,13,FALSE),"")</f>
        <v/>
      </c>
      <c r="S17" s="588" t="str">
        <f>IFERROR(VLOOKUP($A17&amp;L$1,纏め表!$D:$Q,14,FALSE),"")</f>
        <v/>
      </c>
      <c r="T17" s="589" t="str">
        <f>IFERROR(IF(VLOOKUP($A17&amp;L$1,纏め表!$D:$Q,2,FALSE)=0,"",VLOOKUP($A17&amp;L$1,纏め表!$D:$Q,2,FALSE)),"")</f>
        <v/>
      </c>
      <c r="U17" s="583">
        <f>員数サマリ!AB9</f>
        <v>0</v>
      </c>
      <c r="V17" s="584">
        <f>員数サマリ!AC9</f>
        <v>0</v>
      </c>
      <c r="W17" s="585"/>
      <c r="X17" s="586">
        <f>1-COUNTIF(AA17,"")-COUNTIF(AC17,"休")</f>
        <v>1</v>
      </c>
      <c r="Y17" s="586">
        <f t="shared" ref="Y17" si="33">X17-W17</f>
        <v>1</v>
      </c>
      <c r="Z17" s="587">
        <f>IFERROR(VLOOKUP($A17&amp;U$1,纏め表!$D:$Q,4,FALSE),"")</f>
        <v>9000523</v>
      </c>
      <c r="AA17" s="588">
        <f>IFERROR(VLOOKUP($A17&amp;U$1,纏め表!$D:$Q,13,FALSE),"")</f>
        <v>6</v>
      </c>
      <c r="AB17" s="588">
        <f>IFERROR(VLOOKUP($A17&amp;U$1,纏め表!$D:$Q,14,FALSE),"")</f>
        <v>22</v>
      </c>
      <c r="AC17" s="589" t="str">
        <f>IFERROR(IF(VLOOKUP($A17&amp;U$1,纏め表!$D:$Q,2,FALSE)=0,"",VLOOKUP($A17&amp;U$1,纏め表!$D:$Q,2,FALSE)),"")</f>
        <v/>
      </c>
      <c r="AD17" s="583">
        <f>員数サマリ!Y9</f>
        <v>0</v>
      </c>
      <c r="AE17" s="584">
        <f>員数サマリ!Z9</f>
        <v>0</v>
      </c>
      <c r="AF17" s="585"/>
      <c r="AG17" s="586">
        <f>1-COUNTIF(AJ17,"")-COUNTIF(AL17,"休")</f>
        <v>0</v>
      </c>
      <c r="AH17" s="586">
        <f t="shared" ref="AH17" si="34">AG17-AF17</f>
        <v>0</v>
      </c>
      <c r="AI17" s="587" t="str">
        <f>IFERROR(VLOOKUP($A17&amp;AD$1,纏め表!$D:$Q,4,FALSE),"")</f>
        <v/>
      </c>
      <c r="AJ17" s="588" t="str">
        <f>IFERROR(VLOOKUP($A17&amp;AD$1,纏め表!$D:$Q,13,FALSE),"")</f>
        <v/>
      </c>
      <c r="AK17" s="588" t="str">
        <f>IFERROR(VLOOKUP($A17&amp;AD$1,纏め表!$D:$Q,14,FALSE),"")</f>
        <v/>
      </c>
      <c r="AL17" s="589" t="str">
        <f>IFERROR(IF(VLOOKUP($A17&amp;AD$1,纏め表!$D:$Q,2,FALSE)=0,"",VLOOKUP($A17&amp;AD$1,纏め表!$D:$Q,2,FALSE)),"")</f>
        <v/>
      </c>
      <c r="AM17" s="583">
        <f>員数サマリ!AB9</f>
        <v>0</v>
      </c>
      <c r="AN17" s="584">
        <f>員数サマリ!AC9</f>
        <v>0</v>
      </c>
      <c r="AO17" s="585">
        <v>1</v>
      </c>
      <c r="AP17" s="586">
        <f>1-COUNTIF(AS17,"")-COUNTIF(AU17,"休")</f>
        <v>0</v>
      </c>
      <c r="AQ17" s="586">
        <f t="shared" ref="AQ17" si="35">AP17-AO17</f>
        <v>-1</v>
      </c>
      <c r="AR17" s="587" t="str">
        <f>IFERROR(VLOOKUP($A17&amp;AM$1,纏め表!$D:$Q,4,FALSE),"")</f>
        <v/>
      </c>
      <c r="AS17" s="588" t="str">
        <f>IFERROR(VLOOKUP($A17&amp;AM$1,纏め表!$D:$Q,13,FALSE),"")</f>
        <v/>
      </c>
      <c r="AT17" s="588" t="str">
        <f>IFERROR(VLOOKUP($A17&amp;AM$1,纏め表!$D:$Q,14,FALSE),"")</f>
        <v/>
      </c>
      <c r="AU17" s="589" t="str">
        <f>IFERROR(IF(VLOOKUP($A17&amp;AM$1,纏め表!$D:$Q,2,FALSE)=0,"",VLOOKUP($A17&amp;AM$1,纏め表!$D:$Q,2,FALSE)),"")</f>
        <v/>
      </c>
      <c r="AV17" s="583">
        <f>員数サマリ!AN9</f>
        <v>0</v>
      </c>
      <c r="AW17" s="584">
        <f>員数サマリ!AO9</f>
        <v>0</v>
      </c>
      <c r="AX17" s="585"/>
      <c r="AY17" s="586">
        <f>1-COUNTIF(BB17,"")-COUNTIF(BD17,"休")</f>
        <v>0</v>
      </c>
      <c r="AZ17" s="586">
        <f t="shared" ref="AZ17" si="36">AY17-AX17</f>
        <v>0</v>
      </c>
      <c r="BA17" s="587" t="str">
        <f>IFERROR(VLOOKUP($A17&amp;AV$1,纏め表!$D:$Q,4,FALSE),"")</f>
        <v/>
      </c>
      <c r="BB17" s="588" t="str">
        <f>IFERROR(VLOOKUP($A17&amp;AV$1,纏め表!$D:$Q,13,FALSE),"")</f>
        <v/>
      </c>
      <c r="BC17" s="588" t="str">
        <f>IFERROR(VLOOKUP($A17&amp;AV$1,纏め表!$D:$Q,14,FALSE),"")</f>
        <v/>
      </c>
      <c r="BD17" s="589" t="str">
        <f>IFERROR(IF(VLOOKUP($A17&amp;AV$1,纏め表!$D:$Q,2,FALSE)=0,"",VLOOKUP($A17&amp;AV$1,纏め表!$D:$Q,2,FALSE)),"")</f>
        <v/>
      </c>
      <c r="BE17" s="583">
        <f>員数サマリ!P9</f>
        <v>0</v>
      </c>
      <c r="BF17" s="584">
        <f>員数サマリ!Q9</f>
        <v>0</v>
      </c>
      <c r="BG17" s="585"/>
      <c r="BH17" s="586">
        <f>1-COUNTIF(BK17,"")-COUNTIF(BM17,"休")</f>
        <v>1</v>
      </c>
      <c r="BI17" s="586">
        <f t="shared" ref="BI17" si="37">BH17-BG17</f>
        <v>1</v>
      </c>
      <c r="BJ17" s="587">
        <f>IFERROR(VLOOKUP($A17&amp;BE$1,纏め表!$D:$Q,4,FALSE),"")</f>
        <v>9000542</v>
      </c>
      <c r="BK17" s="588">
        <f>IFERROR(VLOOKUP($A17&amp;BE$1,纏め表!$D:$Q,13,FALSE),"")</f>
        <v>5</v>
      </c>
      <c r="BL17" s="588">
        <f>IFERROR(VLOOKUP($A17&amp;BE$1,纏め表!$D:$Q,14,FALSE),"")</f>
        <v>10</v>
      </c>
      <c r="BM17" s="589" t="str">
        <f>IFERROR(IF(VLOOKUP($A17&amp;BE$1,纏め表!$D:$Q,2,FALSE)=0,"",VLOOKUP($A17&amp;BE$1,纏め表!$D:$Q,2,FALSE)),"")</f>
        <v/>
      </c>
      <c r="BN17" s="583">
        <f>員数サマリ!AH9</f>
        <v>0</v>
      </c>
      <c r="BO17" s="584">
        <f>員数サマリ!AI9</f>
        <v>0</v>
      </c>
      <c r="BP17" s="585"/>
      <c r="BQ17" s="586">
        <f>1-COUNTIF(BT17,"")-COUNTIF(BV17,"休")</f>
        <v>1</v>
      </c>
      <c r="BR17" s="586">
        <f t="shared" ref="BR17" si="38">BQ17-BP17</f>
        <v>1</v>
      </c>
      <c r="BS17" s="587">
        <f>IFERROR(VLOOKUP($A17&amp;BN$1,纏め表!$D:$Q,4,FALSE),"")</f>
        <v>9000796</v>
      </c>
      <c r="BT17" s="588">
        <f>IFERROR(VLOOKUP($A17&amp;BN$1,纏め表!$D:$Q,13,FALSE),"")</f>
        <v>3</v>
      </c>
      <c r="BU17" s="588">
        <f>IFERROR(VLOOKUP($A17&amp;BN$1,纏め表!$D:$Q,14,FALSE),"")</f>
        <v>3</v>
      </c>
      <c r="BV17" s="589" t="str">
        <f>IFERROR(IF(VLOOKUP($A17&amp;BN$1,纏め表!$D:$Q,2,FALSE)=0,"",VLOOKUP($A17&amp;BN$1,纏め表!$D:$Q,2,FALSE)),"")</f>
        <v/>
      </c>
      <c r="BW17" s="583">
        <f>員数サマリ!AK9</f>
        <v>0</v>
      </c>
      <c r="BX17" s="584">
        <f>員数サマリ!AL9</f>
        <v>0</v>
      </c>
      <c r="BY17" s="585"/>
      <c r="BZ17" s="586">
        <f>1-COUNTIF(CC17,"")-COUNTIF(CE17,"休")</f>
        <v>0</v>
      </c>
      <c r="CA17" s="586">
        <f t="shared" ref="CA17" si="39">BZ17-BY17</f>
        <v>0</v>
      </c>
      <c r="CB17" s="587" t="str">
        <f>IFERROR(VLOOKUP($A17&amp;BW$1,纏め表!$D:$Q,4,FALSE),"")</f>
        <v/>
      </c>
      <c r="CC17" s="588" t="str">
        <f>IFERROR(VLOOKUP($A17&amp;BW$1,纏め表!$D:$Q,13,FALSE),"")</f>
        <v/>
      </c>
      <c r="CD17" s="588" t="str">
        <f>IFERROR(VLOOKUP($A17&amp;BW$1,纏め表!$D:$Q,14,FALSE),"")</f>
        <v/>
      </c>
      <c r="CE17" s="589" t="str">
        <f>IFERROR(IF(VLOOKUP($A17&amp;BW$1,纏め表!$D:$Q,2,FALSE)=0,"",VLOOKUP($A17&amp;BW$1,纏め表!$D:$Q,2,FALSE)),"")</f>
        <v/>
      </c>
      <c r="CF17" s="583">
        <f>員数サマリ!S9</f>
        <v>0</v>
      </c>
      <c r="CG17" s="584">
        <f>員数サマリ!T9</f>
        <v>0</v>
      </c>
      <c r="CH17" s="585"/>
      <c r="CI17" s="586">
        <f>1-COUNTIF(CL17,"")-COUNTIF(CN17,"休")</f>
        <v>1</v>
      </c>
      <c r="CJ17" s="586">
        <f t="shared" ref="CJ17" si="40">CI17-CH17</f>
        <v>1</v>
      </c>
      <c r="CK17" s="587">
        <f>IFERROR(VLOOKUP($A17&amp;CF$1,纏め表!$D:$Q,4,FALSE),"")</f>
        <v>9000672</v>
      </c>
      <c r="CL17" s="588">
        <f>IFERROR(VLOOKUP($A17&amp;CF$1,纏め表!$D:$Q,13,FALSE),"")</f>
        <v>3</v>
      </c>
      <c r="CM17" s="588">
        <f>IFERROR(VLOOKUP($A17&amp;CF$1,纏め表!$D:$Q,14,FALSE),"")</f>
        <v>0</v>
      </c>
      <c r="CN17" s="589" t="str">
        <f>IFERROR(IF(VLOOKUP($A17&amp;CF$1,纏め表!$D:$Q,2,FALSE)=0,"",VLOOKUP($A17&amp;CF$1,纏め表!$D:$Q,2,FALSE)),"")</f>
        <v/>
      </c>
      <c r="CO17" s="583">
        <f>員数サマリ!AE9</f>
        <v>0</v>
      </c>
      <c r="CP17" s="584">
        <f>員数サマリ!AF9</f>
        <v>0</v>
      </c>
      <c r="CQ17" s="585">
        <v>1</v>
      </c>
      <c r="CR17" s="586">
        <f>1-COUNTIF(CU17,"")-COUNTIF(CW17,"休")</f>
        <v>0</v>
      </c>
      <c r="CS17" s="586">
        <f t="shared" ref="CS17" si="41">CR17-CQ17</f>
        <v>-1</v>
      </c>
      <c r="CT17" s="587" t="str">
        <f>IFERROR(VLOOKUP($A17&amp;CO$1,纏め表!$D:$Q,4,FALSE),"")</f>
        <v/>
      </c>
      <c r="CU17" s="588" t="str">
        <f>IFERROR(VLOOKUP($A17&amp;CO$1,纏め表!$D:$Q,13,FALSE),"")</f>
        <v/>
      </c>
      <c r="CV17" s="588" t="str">
        <f>IFERROR(VLOOKUP($A17&amp;CO$1,纏め表!$D:$Q,14,FALSE),"")</f>
        <v/>
      </c>
      <c r="CW17" s="589" t="str">
        <f>IFERROR(IF(VLOOKUP($A17&amp;CO$1,纏め表!$D:$Q,2,FALSE)=0,"",VLOOKUP($A17&amp;CO$1,纏め表!$D:$Q,2,FALSE)),"")</f>
        <v/>
      </c>
      <c r="CX17" s="583">
        <f>員数サマリ!AW9</f>
        <v>0</v>
      </c>
      <c r="CY17" s="584">
        <f>員数サマリ!AX9</f>
        <v>0</v>
      </c>
      <c r="CZ17" s="585"/>
      <c r="DA17" s="586">
        <f>1-COUNTIF(DD17,"")-COUNTIF(DF17,"休")</f>
        <v>0</v>
      </c>
      <c r="DB17" s="586">
        <f t="shared" ref="DB17" si="42">DA17-CZ17</f>
        <v>0</v>
      </c>
      <c r="DC17" s="587" t="str">
        <f>IFERROR(VLOOKUP($A17&amp;CX$1,纏め表!$D:$Q,4,FALSE),"")</f>
        <v/>
      </c>
      <c r="DD17" s="588" t="str">
        <f>IFERROR(VLOOKUP($A17&amp;CX$1,纏め表!$D:$Q,13,FALSE),"")</f>
        <v/>
      </c>
      <c r="DE17" s="588" t="str">
        <f>IFERROR(VLOOKUP($A17&amp;CX$1,纏め表!$D:$Q,14,FALSE),"")</f>
        <v/>
      </c>
      <c r="DF17" s="589" t="str">
        <f>IFERROR(IF(VLOOKUP($A17&amp;CX$1,纏め表!$D:$Q,2,FALSE)=0,"",VLOOKUP($A17&amp;CX$1,纏め表!$D:$Q,2,FALSE)),"")</f>
        <v/>
      </c>
      <c r="DG17" s="583">
        <f>員数サマリ!BF9</f>
        <v>0</v>
      </c>
      <c r="DH17" s="584">
        <f>員数サマリ!BG9</f>
        <v>0</v>
      </c>
      <c r="DI17" s="585"/>
      <c r="DJ17" s="586">
        <f>1-COUNTIF(DM17,"")-COUNTIF(DO17,"休")</f>
        <v>0</v>
      </c>
      <c r="DK17" s="586">
        <f t="shared" ref="DK17" si="43">DJ17-DI17</f>
        <v>0</v>
      </c>
    </row>
    <row r="18" spans="1:115" s="575" customFormat="1" ht="14.25" thickBot="1">
      <c r="A18" s="590" t="s">
        <v>2359</v>
      </c>
      <c r="B18" s="591"/>
      <c r="C18" s="592"/>
      <c r="D18" s="592">
        <f t="shared" ref="D18:F18" si="44">SUM(D3:D17)</f>
        <v>5</v>
      </c>
      <c r="E18" s="592">
        <f t="shared" si="44"/>
        <v>7</v>
      </c>
      <c r="F18" s="593">
        <f t="shared" si="44"/>
        <v>0</v>
      </c>
      <c r="G18" s="594" t="str">
        <f>IFERROR(VLOOKUP($A18&amp;B$1,纏め表!$D:$Q,4,FALSE),"")</f>
        <v/>
      </c>
      <c r="H18" s="595" t="str">
        <f>IFERROR(VLOOKUP($A18&amp;B$1,纏め表!$D:$Q,13,FALSE),"")</f>
        <v/>
      </c>
      <c r="I18" s="595" t="str">
        <f>IFERROR(VLOOKUP($A18&amp;B$1,纏め表!$D:$Q,14,FALSE),"")</f>
        <v/>
      </c>
      <c r="J18" s="595" t="str">
        <f>IFERROR(IF(VLOOKUP($A18&amp;B$1,纏め表!$D:$Q,2,FALSE)=0,"",VLOOKUP($A18&amp;B$1,纏め表!$D:$Q,2,FALSE)),"")</f>
        <v/>
      </c>
      <c r="K18" s="596"/>
      <c r="L18" s="597"/>
      <c r="M18" s="592"/>
      <c r="N18" s="592">
        <f t="shared" ref="N18:P18" si="45">SUM(N3:N17)</f>
        <v>5</v>
      </c>
      <c r="O18" s="593">
        <f t="shared" si="45"/>
        <v>7</v>
      </c>
      <c r="P18" s="593">
        <f t="shared" si="45"/>
        <v>2</v>
      </c>
      <c r="Q18" s="594" t="str">
        <f>IFERROR(VLOOKUP($A18&amp;L$1,纏め表!$D:$Q,4,FALSE),"")</f>
        <v/>
      </c>
      <c r="R18" s="595" t="str">
        <f>IFERROR(VLOOKUP($A18&amp;L$1,纏め表!$D:$Q,13,FALSE),"")</f>
        <v/>
      </c>
      <c r="S18" s="595" t="str">
        <f>IFERROR(VLOOKUP($A18&amp;L$1,纏め表!$D:$Q,14,FALSE),"")</f>
        <v/>
      </c>
      <c r="T18" s="596" t="str">
        <f>IFERROR(IF(VLOOKUP($A18&amp;L$1,纏め表!$D:$Q,2,FALSE)=0,"",VLOOKUP($A18&amp;L$1,纏め表!$D:$Q,2,FALSE)),"")</f>
        <v/>
      </c>
      <c r="U18" s="597"/>
      <c r="V18" s="592"/>
      <c r="W18" s="592">
        <f t="shared" ref="W18" si="46">SUM(W3:W17)</f>
        <v>6</v>
      </c>
      <c r="X18" s="593">
        <f t="shared" ref="X18:Y18" si="47">SUM(X3:X17)</f>
        <v>6</v>
      </c>
      <c r="Y18" s="593">
        <f t="shared" si="47"/>
        <v>0</v>
      </c>
      <c r="Z18" s="594" t="str">
        <f>IFERROR(VLOOKUP($A18&amp;U$1,纏め表!$D:$Q,4,FALSE),"")</f>
        <v/>
      </c>
      <c r="AA18" s="595" t="str">
        <f>IFERROR(VLOOKUP($A18&amp;U$1,纏め表!$D:$Q,13,FALSE),"")</f>
        <v/>
      </c>
      <c r="AB18" s="595" t="str">
        <f>IFERROR(VLOOKUP($A18&amp;U$1,纏め表!$D:$Q,14,FALSE),"")</f>
        <v/>
      </c>
      <c r="AC18" s="596" t="str">
        <f>IFERROR(IF(VLOOKUP($A18&amp;U$1,纏め表!$D:$Q,2,FALSE)=0,"",VLOOKUP($A18&amp;U$1,纏め表!$D:$Q,2,FALSE)),"")</f>
        <v/>
      </c>
      <c r="AD18" s="597"/>
      <c r="AE18" s="592"/>
      <c r="AF18" s="592">
        <f t="shared" ref="AF18" si="48">SUM(AF3:AF17)</f>
        <v>6</v>
      </c>
      <c r="AG18" s="593">
        <f t="shared" ref="AG18:AH18" si="49">SUM(AG3:AG17)</f>
        <v>6</v>
      </c>
      <c r="AH18" s="593">
        <f t="shared" si="49"/>
        <v>0</v>
      </c>
      <c r="AI18" s="594" t="str">
        <f>IFERROR(VLOOKUP($A18&amp;AD$1,纏め表!$D:$Q,4,FALSE),"")</f>
        <v/>
      </c>
      <c r="AJ18" s="595" t="str">
        <f>IFERROR(VLOOKUP($A18&amp;AD$1,纏め表!$D:$Q,13,FALSE),"")</f>
        <v/>
      </c>
      <c r="AK18" s="595" t="str">
        <f>IFERROR(VLOOKUP($A18&amp;AD$1,纏め表!$D:$Q,14,FALSE),"")</f>
        <v/>
      </c>
      <c r="AL18" s="596" t="str">
        <f>IFERROR(IF(VLOOKUP($A18&amp;AD$1,纏め表!$D:$Q,2,FALSE)=0,"",VLOOKUP($A18&amp;AD$1,纏め表!$D:$Q,2,FALSE)),"")</f>
        <v/>
      </c>
      <c r="AM18" s="597"/>
      <c r="AN18" s="592"/>
      <c r="AO18" s="592">
        <f t="shared" ref="AO18" si="50">SUM(AO3:AO17)</f>
        <v>8</v>
      </c>
      <c r="AP18" s="593">
        <f t="shared" ref="AP18:AQ18" si="51">SUM(AP3:AP17)</f>
        <v>7</v>
      </c>
      <c r="AQ18" s="593">
        <f t="shared" si="51"/>
        <v>0</v>
      </c>
      <c r="AR18" s="594" t="str">
        <f>IFERROR(VLOOKUP($A18&amp;AM$1,纏め表!$D:$Q,4,FALSE),"")</f>
        <v/>
      </c>
      <c r="AS18" s="595" t="str">
        <f>IFERROR(VLOOKUP($A18&amp;AM$1,纏め表!$D:$Q,13,FALSE),"")</f>
        <v/>
      </c>
      <c r="AT18" s="595" t="str">
        <f>IFERROR(VLOOKUP($A18&amp;AM$1,纏め表!$D:$Q,14,FALSE),"")</f>
        <v/>
      </c>
      <c r="AU18" s="596" t="str">
        <f>IFERROR(IF(VLOOKUP($A18&amp;AM$1,纏め表!$D:$Q,2,FALSE)=0,"",VLOOKUP($A18&amp;AM$1,纏め表!$D:$Q,2,FALSE)),"")</f>
        <v/>
      </c>
      <c r="AV18" s="597"/>
      <c r="AW18" s="592"/>
      <c r="AX18" s="592">
        <f t="shared" ref="AX18:AZ18" si="52">SUM(AX3:AX17)</f>
        <v>1</v>
      </c>
      <c r="AY18" s="593">
        <f t="shared" si="52"/>
        <v>7</v>
      </c>
      <c r="AZ18" s="593">
        <f t="shared" si="52"/>
        <v>6</v>
      </c>
      <c r="BA18" s="594" t="str">
        <f>IFERROR(VLOOKUP($A18&amp;AV$1,纏め表!$D:$Q,4,FALSE),"")</f>
        <v/>
      </c>
      <c r="BB18" s="595" t="str">
        <f>IFERROR(VLOOKUP($A18&amp;AV$1,纏め表!$D:$Q,13,FALSE),"")</f>
        <v/>
      </c>
      <c r="BC18" s="595" t="str">
        <f>IFERROR(VLOOKUP($A18&amp;AV$1,纏め表!$D:$Q,14,FALSE),"")</f>
        <v/>
      </c>
      <c r="BD18" s="596" t="str">
        <f>IFERROR(IF(VLOOKUP($A18&amp;AV$1,纏め表!$D:$Q,2,FALSE)=0,"",VLOOKUP($A18&amp;AV$1,纏め表!$D:$Q,2,FALSE)),"")</f>
        <v/>
      </c>
      <c r="BE18" s="597"/>
      <c r="BF18" s="592"/>
      <c r="BG18" s="592">
        <f t="shared" ref="BG18:BI18" si="53">SUM(BG3:BG17)</f>
        <v>4</v>
      </c>
      <c r="BH18" s="593">
        <f t="shared" si="53"/>
        <v>8</v>
      </c>
      <c r="BI18" s="593">
        <f t="shared" si="53"/>
        <v>4</v>
      </c>
      <c r="BJ18" s="594" t="str">
        <f>IFERROR(VLOOKUP($A18&amp;BE$1,纏め表!$D:$Q,4,FALSE),"")</f>
        <v/>
      </c>
      <c r="BK18" s="595" t="str">
        <f>IFERROR(VLOOKUP($A18&amp;BE$1,纏め表!$D:$Q,13,FALSE),"")</f>
        <v/>
      </c>
      <c r="BL18" s="595" t="str">
        <f>IFERROR(VLOOKUP($A18&amp;BE$1,纏め表!$D:$Q,14,FALSE),"")</f>
        <v/>
      </c>
      <c r="BM18" s="596" t="str">
        <f>IFERROR(IF(VLOOKUP($A18&amp;BE$1,纏め表!$D:$Q,2,FALSE)=0,"",VLOOKUP($A18&amp;BE$1,纏め表!$D:$Q,2,FALSE)),"")</f>
        <v/>
      </c>
      <c r="BN18" s="597"/>
      <c r="BO18" s="592"/>
      <c r="BP18" s="592">
        <f t="shared" ref="BP18:BR18" si="54">SUM(BP3:BP17)</f>
        <v>6</v>
      </c>
      <c r="BQ18" s="593">
        <f t="shared" si="54"/>
        <v>11</v>
      </c>
      <c r="BR18" s="593">
        <f t="shared" si="54"/>
        <v>5</v>
      </c>
      <c r="BS18" s="594" t="str">
        <f>IFERROR(VLOOKUP($A18&amp;BN$1,纏め表!$D:$Q,4,FALSE),"")</f>
        <v/>
      </c>
      <c r="BT18" s="595" t="str">
        <f>IFERROR(VLOOKUP($A18&amp;BN$1,纏め表!$D:$Q,13,FALSE),"")</f>
        <v/>
      </c>
      <c r="BU18" s="595" t="str">
        <f>IFERROR(VLOOKUP($A18&amp;BN$1,纏め表!$D:$Q,14,FALSE),"")</f>
        <v/>
      </c>
      <c r="BV18" s="596" t="str">
        <f>IFERROR(IF(VLOOKUP($A18&amp;BN$1,纏め表!$D:$Q,2,FALSE)=0,"",VLOOKUP($A18&amp;BN$1,纏め表!$D:$Q,2,FALSE)),"")</f>
        <v/>
      </c>
      <c r="BW18" s="597"/>
      <c r="BX18" s="592"/>
      <c r="BY18" s="592">
        <f t="shared" ref="BY18" si="55">SUM(BY3:BY17)</f>
        <v>6</v>
      </c>
      <c r="BZ18" s="593">
        <f>SUM(BZ3:BZ17)</f>
        <v>8</v>
      </c>
      <c r="CA18" s="593">
        <f t="shared" ref="CA18" si="56">SUM(CA3:CA17)</f>
        <v>2</v>
      </c>
      <c r="CB18" s="594" t="str">
        <f>IFERROR(VLOOKUP($A18&amp;BW$1,纏め表!$D:$Q,4,FALSE),"")</f>
        <v/>
      </c>
      <c r="CC18" s="595" t="str">
        <f>IFERROR(VLOOKUP($A18&amp;BW$1,纏め表!$D:$Q,13,FALSE),"")</f>
        <v/>
      </c>
      <c r="CD18" s="595" t="str">
        <f>IFERROR(VLOOKUP($A18&amp;BW$1,纏め表!$D:$Q,14,FALSE),"")</f>
        <v/>
      </c>
      <c r="CE18" s="596" t="str">
        <f>IFERROR(IF(VLOOKUP($A18&amp;BW$1,纏め表!$D:$Q,2,FALSE)=0,"",VLOOKUP($A18&amp;BW$1,纏め表!$D:$Q,2,FALSE)),"")</f>
        <v/>
      </c>
      <c r="CF18" s="597"/>
      <c r="CG18" s="592"/>
      <c r="CH18" s="592">
        <f t="shared" ref="CH18:CJ18" si="57">SUM(CH3:CH17)</f>
        <v>6</v>
      </c>
      <c r="CI18" s="593">
        <f t="shared" si="57"/>
        <v>11</v>
      </c>
      <c r="CJ18" s="593">
        <f t="shared" si="57"/>
        <v>5</v>
      </c>
      <c r="CK18" s="594" t="str">
        <f>IFERROR(VLOOKUP($A18&amp;CF$1,纏め表!$D:$Q,4,FALSE),"")</f>
        <v/>
      </c>
      <c r="CL18" s="595" t="str">
        <f>IFERROR(VLOOKUP($A18&amp;CF$1,纏め表!$D:$Q,13,FALSE),"")</f>
        <v/>
      </c>
      <c r="CM18" s="595" t="str">
        <f>IFERROR(VLOOKUP($A18&amp;CF$1,纏め表!$D:$Q,14,FALSE),"")</f>
        <v/>
      </c>
      <c r="CN18" s="596" t="str">
        <f>IFERROR(IF(VLOOKUP($A18&amp;CF$1,纏め表!$D:$Q,2,FALSE)=0,"",VLOOKUP($A18&amp;CF$1,纏め表!$D:$Q,2,FALSE)),"")</f>
        <v/>
      </c>
      <c r="CO18" s="597"/>
      <c r="CP18" s="592"/>
      <c r="CQ18" s="592">
        <f t="shared" ref="CQ18:CS18" si="58">SUM(CQ3:CQ17)</f>
        <v>7</v>
      </c>
      <c r="CR18" s="593">
        <f t="shared" si="58"/>
        <v>1</v>
      </c>
      <c r="CS18" s="593">
        <f t="shared" si="58"/>
        <v>-6</v>
      </c>
      <c r="CT18" s="594" t="str">
        <f>IFERROR(VLOOKUP($A18&amp;CO$1,纏め表!$D:$Q,4,FALSE),"")</f>
        <v/>
      </c>
      <c r="CU18" s="595" t="str">
        <f>IFERROR(VLOOKUP($A18&amp;CO$1,纏め表!$D:$Q,13,FALSE),"")</f>
        <v/>
      </c>
      <c r="CV18" s="595" t="str">
        <f>IFERROR(VLOOKUP($A18&amp;CO$1,纏め表!$D:$Q,14,FALSE),"")</f>
        <v/>
      </c>
      <c r="CW18" s="596" t="str">
        <f>IFERROR(IF(VLOOKUP($A18&amp;CO$1,纏め表!$D:$Q,2,FALSE)=0,"",VLOOKUP($A18&amp;CO$1,纏め表!$D:$Q,2,FALSE)),"")</f>
        <v/>
      </c>
      <c r="CX18" s="597">
        <f t="shared" ref="CX18:DB18" si="59">SUM(CX3:CX17)</f>
        <v>0</v>
      </c>
      <c r="CY18" s="592">
        <f t="shared" si="59"/>
        <v>0</v>
      </c>
      <c r="CZ18" s="592">
        <f t="shared" si="59"/>
        <v>1</v>
      </c>
      <c r="DA18" s="593">
        <f t="shared" si="59"/>
        <v>1</v>
      </c>
      <c r="DB18" s="593">
        <f t="shared" si="59"/>
        <v>0</v>
      </c>
      <c r="DC18" s="594" t="str">
        <f>IFERROR(VLOOKUP($A18&amp;CX$1,纏め表!$D:$Q,4,FALSE),"")</f>
        <v/>
      </c>
      <c r="DD18" s="595" t="str">
        <f>IFERROR(VLOOKUP($A18&amp;CX$1,纏め表!$D:$Q,13,FALSE),"")</f>
        <v/>
      </c>
      <c r="DE18" s="595" t="str">
        <f>IFERROR(VLOOKUP($A18&amp;CX$1,纏め表!$D:$Q,14,FALSE),"")</f>
        <v/>
      </c>
      <c r="DF18" s="596" t="str">
        <f>IFERROR(IF(VLOOKUP($A18&amp;CX$1,纏め表!$D:$Q,2,FALSE)=0,"",VLOOKUP($A18&amp;CX$1,纏め表!$D:$Q,2,FALSE)),"")</f>
        <v/>
      </c>
      <c r="DG18" s="597">
        <f t="shared" ref="DG18:DK18" si="60">SUM(DG3:DG17)</f>
        <v>0</v>
      </c>
      <c r="DH18" s="592">
        <f t="shared" si="60"/>
        <v>0</v>
      </c>
      <c r="DI18" s="592">
        <f t="shared" si="60"/>
        <v>1</v>
      </c>
      <c r="DJ18" s="593">
        <f t="shared" si="60"/>
        <v>0</v>
      </c>
      <c r="DK18" s="593">
        <f t="shared" si="60"/>
        <v>-1</v>
      </c>
    </row>
    <row r="19" spans="1:115" s="575" customFormat="1">
      <c r="A19" s="598" t="s">
        <v>2360</v>
      </c>
      <c r="B19" s="724"/>
      <c r="C19" s="725"/>
      <c r="D19" s="726">
        <v>1</v>
      </c>
      <c r="E19" s="725">
        <f>2-COUNTIF(H19:H20,"")-COUNTIF(J19:J20,"休")</f>
        <v>1</v>
      </c>
      <c r="F19" s="729">
        <f t="shared" si="21"/>
        <v>0</v>
      </c>
      <c r="G19" s="599">
        <f>IFERROR(VLOOKUP($A19&amp;B$1,纏め表!$D:$Q,4,FALSE),"")</f>
        <v>9000020</v>
      </c>
      <c r="H19" s="600">
        <f>IFERROR(VLOOKUP($A19&amp;B$1,纏め表!$D:$Q,13,FALSE),"")</f>
        <v>5</v>
      </c>
      <c r="I19" s="600">
        <f>IFERROR(VLOOKUP($A19&amp;B$1,纏め表!$D:$Q,14,FALSE),"")</f>
        <v>16</v>
      </c>
      <c r="J19" s="669" t="str">
        <f>IFERROR(IF(VLOOKUP($A19&amp;B$1,纏め表!$D:$Q,2,FALSE)=0,"",VLOOKUP($A19&amp;B$1,纏め表!$D:$Q,2,FALSE)),"")</f>
        <v/>
      </c>
      <c r="K19" s="601"/>
      <c r="L19" s="724"/>
      <c r="M19" s="726"/>
      <c r="N19" s="726">
        <v>1</v>
      </c>
      <c r="O19" s="728">
        <f>2-COUNTIF(R19:R20,"")-COUNTIF(T19:T20,"休")</f>
        <v>1</v>
      </c>
      <c r="P19" s="729">
        <f>O19-N19</f>
        <v>0</v>
      </c>
      <c r="Q19" s="599">
        <f>IFERROR(VLOOKUP($A19&amp;L$1,纏め表!$D:$Q,4,FALSE),"")</f>
        <v>9000074</v>
      </c>
      <c r="R19" s="600">
        <f>IFERROR(VLOOKUP($A19&amp;L$1,纏め表!$D:$Q,13,FALSE),"")</f>
        <v>5</v>
      </c>
      <c r="S19" s="600">
        <f>IFERROR(VLOOKUP($A19&amp;L$1,纏め表!$D:$Q,14,FALSE),"")</f>
        <v>23</v>
      </c>
      <c r="T19" s="601" t="str">
        <f>IFERROR(IF(VLOOKUP($A19&amp;L$1,纏め表!$D:$Q,2,FALSE)=0,"",VLOOKUP($A19&amp;L$1,纏め表!$D:$Q,2,FALSE)),"")</f>
        <v/>
      </c>
      <c r="U19" s="724"/>
      <c r="V19" s="726"/>
      <c r="W19" s="726">
        <v>1</v>
      </c>
      <c r="X19" s="728">
        <f>2-COUNTIF(AA19:AA20,"")-COUNTIF(AC19:AC20,"休")</f>
        <v>1</v>
      </c>
      <c r="Y19" s="729">
        <f t="shared" ref="Y19" si="61">X19-W19</f>
        <v>0</v>
      </c>
      <c r="Z19" s="599">
        <f>IFERROR(VLOOKUP($A19&amp;U$1,纏め表!$D:$Q,4,FALSE),"")</f>
        <v>9000072</v>
      </c>
      <c r="AA19" s="600">
        <f>IFERROR(VLOOKUP($A19&amp;U$1,纏め表!$D:$Q,13,FALSE),"")</f>
        <v>4</v>
      </c>
      <c r="AB19" s="600">
        <f>IFERROR(VLOOKUP($A19&amp;U$1,纏め表!$D:$Q,14,FALSE),"")</f>
        <v>25</v>
      </c>
      <c r="AC19" s="601" t="str">
        <f>IFERROR(IF(VLOOKUP($A19&amp;U$1,纏め表!$D:$Q,2,FALSE)=0,"",VLOOKUP($A19&amp;U$1,纏め表!$D:$Q,2,FALSE)),"")</f>
        <v/>
      </c>
      <c r="AD19" s="724"/>
      <c r="AE19" s="726"/>
      <c r="AF19" s="726">
        <v>1</v>
      </c>
      <c r="AG19" s="728">
        <f>2-COUNTIF(AJ19:AJ20,"")-COUNTIF(AL19:AL20,"休")</f>
        <v>1</v>
      </c>
      <c r="AH19" s="729">
        <f t="shared" ref="AH19" si="62">AG19-AF19</f>
        <v>0</v>
      </c>
      <c r="AI19" s="599">
        <f>IFERROR(VLOOKUP($A19&amp;AD$1,纏め表!$D:$Q,4,FALSE),"")</f>
        <v>9000008</v>
      </c>
      <c r="AJ19" s="600">
        <f>IFERROR(VLOOKUP($A19&amp;AD$1,纏め表!$D:$Q,13,FALSE),"")</f>
        <v>4</v>
      </c>
      <c r="AK19" s="600">
        <f>IFERROR(VLOOKUP($A19&amp;AD$1,纏め表!$D:$Q,14,FALSE),"")</f>
        <v>24</v>
      </c>
      <c r="AL19" s="601" t="str">
        <f>IFERROR(IF(VLOOKUP($A19&amp;AD$1,纏め表!$D:$Q,2,FALSE)=0,"",VLOOKUP($A19&amp;AD$1,纏め表!$D:$Q,2,FALSE)),"")</f>
        <v/>
      </c>
      <c r="AM19" s="724"/>
      <c r="AN19" s="725"/>
      <c r="AO19" s="726">
        <v>1</v>
      </c>
      <c r="AP19" s="728">
        <f>2-COUNTIF(AS19:AS20,"")-COUNTIF(AU19:AU20,"休")</f>
        <v>2</v>
      </c>
      <c r="AQ19" s="729">
        <f t="shared" ref="AQ19" si="63">AP19-AO19</f>
        <v>1</v>
      </c>
      <c r="AR19" s="599">
        <f>IFERROR(VLOOKUP($A19&amp;AM$1,纏め表!$D:$Q,4,FALSE),"")</f>
        <v>9000075</v>
      </c>
      <c r="AS19" s="600">
        <f>IFERROR(VLOOKUP($A19&amp;AM$1,纏め表!$D:$Q,13,FALSE),"")</f>
        <v>7</v>
      </c>
      <c r="AT19" s="600">
        <f>IFERROR(VLOOKUP($A19&amp;AM$1,纏め表!$D:$Q,14,FALSE),"")</f>
        <v>23</v>
      </c>
      <c r="AU19" s="601" t="str">
        <f>IFERROR(IF(VLOOKUP($A19&amp;AM$1,纏め表!$D:$Q,2,FALSE)=0,"",VLOOKUP($A19&amp;AM$1,纏め表!$D:$Q,2,FALSE)),"")</f>
        <v/>
      </c>
      <c r="AV19" s="724"/>
      <c r="AW19" s="725"/>
      <c r="AX19" s="726">
        <v>1</v>
      </c>
      <c r="AY19" s="728">
        <f>2-COUNTIF(BB19:BB20,"")-COUNTIF(BD19:BD20,"休")</f>
        <v>1</v>
      </c>
      <c r="AZ19" s="729">
        <f t="shared" ref="AZ19" si="64">AY19-AX19</f>
        <v>0</v>
      </c>
      <c r="BA19" s="599">
        <f>IFERROR(VLOOKUP($A19&amp;AV$1,纏め表!$D:$Q,4,FALSE),"")</f>
        <v>9000120</v>
      </c>
      <c r="BB19" s="600">
        <f>IFERROR(VLOOKUP($A19&amp;AV$1,纏め表!$D:$Q,13,FALSE),"")</f>
        <v>2</v>
      </c>
      <c r="BC19" s="600">
        <f>IFERROR(VLOOKUP($A19&amp;AV$1,纏め表!$D:$Q,14,FALSE),"")</f>
        <v>16</v>
      </c>
      <c r="BD19" s="601" t="str">
        <f>IFERROR(IF(VLOOKUP($A19&amp;AV$1,纏め表!$D:$Q,2,FALSE)=0,"",VLOOKUP($A19&amp;AV$1,纏め表!$D:$Q,2,FALSE)),"")</f>
        <v/>
      </c>
      <c r="BE19" s="724"/>
      <c r="BF19" s="725"/>
      <c r="BG19" s="726">
        <v>1</v>
      </c>
      <c r="BH19" s="728">
        <f>2-COUNTIF(BK19:BK20,"")-COUNTIF(BM19:BM20,"休")</f>
        <v>0</v>
      </c>
      <c r="BI19" s="729">
        <f t="shared" ref="BI19" si="65">BH19-BG19</f>
        <v>-1</v>
      </c>
      <c r="BJ19" s="599" t="str">
        <f>IFERROR(VLOOKUP($A19&amp;BE$1,纏め表!$D:$Q,4,FALSE),"")</f>
        <v/>
      </c>
      <c r="BK19" s="600" t="str">
        <f>IFERROR(VLOOKUP($A19&amp;BE$1,纏め表!$D:$Q,13,FALSE),"")</f>
        <v/>
      </c>
      <c r="BL19" s="600" t="str">
        <f>IFERROR(VLOOKUP($A19&amp;BE$1,纏め表!$D:$Q,14,FALSE),"")</f>
        <v/>
      </c>
      <c r="BM19" s="601" t="str">
        <f>IFERROR(IF(VLOOKUP($A19&amp;BE$1,纏め表!$D:$Q,2,FALSE)=0,"",VLOOKUP($A19&amp;BE$1,纏め表!$D:$Q,2,FALSE)),"")</f>
        <v/>
      </c>
      <c r="BN19" s="724"/>
      <c r="BO19" s="725"/>
      <c r="BP19" s="726">
        <v>1</v>
      </c>
      <c r="BQ19" s="728">
        <f>2-COUNTIF(BT19:BT20,"")-COUNTIF(BV19:BV20,"休")</f>
        <v>2</v>
      </c>
      <c r="BR19" s="729">
        <f t="shared" ref="BR19" si="66">BQ19-BP19</f>
        <v>1</v>
      </c>
      <c r="BS19" s="599">
        <f>IFERROR(VLOOKUP($A19&amp;BN$1,纏め表!$D:$Q,4,FALSE),"")</f>
        <v>9000468</v>
      </c>
      <c r="BT19" s="600">
        <f>IFERROR(VLOOKUP($A19&amp;BN$1,纏め表!$D:$Q,13,FALSE),"")</f>
        <v>3</v>
      </c>
      <c r="BU19" s="600">
        <f>IFERROR(VLOOKUP($A19&amp;BN$1,纏め表!$D:$Q,14,FALSE),"")</f>
        <v>13</v>
      </c>
      <c r="BV19" s="601" t="str">
        <f>IFERROR(IF(VLOOKUP($A19&amp;BN$1,纏め表!$D:$Q,2,FALSE)=0,"",VLOOKUP($A19&amp;BN$1,纏め表!$D:$Q,2,FALSE)),"")</f>
        <v/>
      </c>
      <c r="BW19" s="724"/>
      <c r="BX19" s="725"/>
      <c r="BY19" s="726">
        <v>1</v>
      </c>
      <c r="BZ19" s="728">
        <f>2-COUNTIF(CC19:CC20,"")-COUNTIF(CE19:CE20,"休")</f>
        <v>2</v>
      </c>
      <c r="CA19" s="729">
        <f t="shared" ref="CA19" si="67">BZ19-BY19</f>
        <v>1</v>
      </c>
      <c r="CB19" s="599">
        <f>IFERROR(VLOOKUP($A19&amp;BW$1,纏め表!$D:$Q,4,FALSE),"")</f>
        <v>9000001</v>
      </c>
      <c r="CC19" s="600">
        <f>IFERROR(VLOOKUP($A19&amp;BW$1,纏め表!$D:$Q,13,FALSE),"")</f>
        <v>2</v>
      </c>
      <c r="CD19" s="600">
        <f>IFERROR(VLOOKUP($A19&amp;BW$1,纏め表!$D:$Q,14,FALSE),"")</f>
        <v>0</v>
      </c>
      <c r="CE19" s="601" t="str">
        <f>IFERROR(IF(VLOOKUP($A19&amp;BW$1,纏め表!$D:$Q,2,FALSE)=0,"",VLOOKUP($A19&amp;BW$1,纏め表!$D:$Q,2,FALSE)),"")</f>
        <v/>
      </c>
      <c r="CF19" s="724"/>
      <c r="CG19" s="725"/>
      <c r="CH19" s="726">
        <v>1</v>
      </c>
      <c r="CI19" s="728">
        <f>2-COUNTIF(CL19:CL20,"")-COUNTIF(CN19:CN20,"休")</f>
        <v>1</v>
      </c>
      <c r="CJ19" s="729">
        <f>CI19-CH19</f>
        <v>0</v>
      </c>
      <c r="CK19" s="599">
        <f>IFERROR(VLOOKUP($A19&amp;CF$1,纏め表!$D:$Q,4,FALSE),"")</f>
        <v>9000188</v>
      </c>
      <c r="CL19" s="600">
        <f>IFERROR(VLOOKUP($A19&amp;CF$1,纏め表!$D:$Q,13,FALSE),"")</f>
        <v>5</v>
      </c>
      <c r="CM19" s="600">
        <f>IFERROR(VLOOKUP($A19&amp;CF$1,纏め表!$D:$Q,14,FALSE),"")</f>
        <v>13</v>
      </c>
      <c r="CN19" s="601" t="str">
        <f>IFERROR(IF(VLOOKUP($A19&amp;CF$1,纏め表!$D:$Q,2,FALSE)=0,"",VLOOKUP($A19&amp;CF$1,纏め表!$D:$Q,2,FALSE)),"")</f>
        <v/>
      </c>
      <c r="CO19" s="724"/>
      <c r="CP19" s="725"/>
      <c r="CQ19" s="726">
        <v>1</v>
      </c>
      <c r="CR19" s="728">
        <f>2-COUNTIF(CU19:CU20,"")-COUNTIF(CW19:CW20,"休")</f>
        <v>1</v>
      </c>
      <c r="CS19" s="729">
        <f t="shared" ref="CS19" si="68">CR19-CQ19</f>
        <v>0</v>
      </c>
      <c r="CT19" s="599">
        <f>IFERROR(VLOOKUP($A19&amp;CO$1,纏め表!$D:$Q,4,FALSE),"")</f>
        <v>9000071</v>
      </c>
      <c r="CU19" s="600">
        <f>IFERROR(VLOOKUP($A19&amp;CO$1,纏め表!$D:$Q,13,FALSE),"")</f>
        <v>4</v>
      </c>
      <c r="CV19" s="600">
        <f>IFERROR(VLOOKUP($A19&amp;CO$1,纏め表!$D:$Q,14,FALSE),"")</f>
        <v>28</v>
      </c>
      <c r="CW19" s="601" t="str">
        <f>IFERROR(IF(VLOOKUP($A19&amp;CO$1,纏め表!$D:$Q,2,FALSE)=0,"",VLOOKUP($A19&amp;CO$1,纏め表!$D:$Q,2,FALSE)),"")</f>
        <v/>
      </c>
      <c r="CX19" s="724"/>
      <c r="CY19" s="725"/>
      <c r="CZ19" s="726">
        <v>1</v>
      </c>
      <c r="DA19" s="728">
        <f>2-COUNTIF(DD19:DD20,"")-COUNTIF(DF19:DF20,"休")</f>
        <v>0</v>
      </c>
      <c r="DB19" s="729">
        <f t="shared" ref="DB19" si="69">DA19-CZ19</f>
        <v>-1</v>
      </c>
      <c r="DC19" s="599" t="str">
        <f>IFERROR(VLOOKUP($A19&amp;CX$1,纏め表!$D:$Q,4,FALSE),"")</f>
        <v/>
      </c>
      <c r="DD19" s="600" t="str">
        <f>IFERROR(VLOOKUP($A19&amp;CX$1,纏め表!$D:$Q,13,FALSE),"")</f>
        <v/>
      </c>
      <c r="DE19" s="600" t="str">
        <f>IFERROR(VLOOKUP($A19&amp;CX$1,纏め表!$D:$Q,14,FALSE),"")</f>
        <v/>
      </c>
      <c r="DF19" s="601" t="str">
        <f>IFERROR(IF(VLOOKUP($A19&amp;CX$1,纏め表!$D:$Q,2,FALSE)=0,"",VLOOKUP($A19&amp;CX$1,纏め表!$D:$Q,2,FALSE)),"")</f>
        <v/>
      </c>
      <c r="DG19" s="724"/>
      <c r="DH19" s="725"/>
      <c r="DI19" s="726">
        <v>1</v>
      </c>
      <c r="DJ19" s="728">
        <f>2-COUNTIF(DM19:DM20,"")-COUNTIF(DO19:DO20,"休")</f>
        <v>0</v>
      </c>
      <c r="DK19" s="729">
        <f t="shared" ref="DK19" si="70">DJ19-DI19</f>
        <v>-1</v>
      </c>
    </row>
    <row r="20" spans="1:115" s="575" customFormat="1">
      <c r="A20" s="558" t="s">
        <v>2369</v>
      </c>
      <c r="B20" s="705"/>
      <c r="C20" s="706"/>
      <c r="D20" s="727"/>
      <c r="E20" s="706"/>
      <c r="F20" s="730"/>
      <c r="G20" s="602" t="str">
        <f>IFERROR(VLOOKUP($A20&amp;B$1,纏め表!$D:$Q,4,FALSE),"")</f>
        <v/>
      </c>
      <c r="H20" s="552" t="str">
        <f>IFERROR(VLOOKUP($A20&amp;B$1,纏め表!$D:$Q,13,FALSE),"")</f>
        <v/>
      </c>
      <c r="I20" s="552" t="str">
        <f>IFERROR(VLOOKUP($A20&amp;B$1,纏め表!$D:$Q,14,FALSE),"")</f>
        <v/>
      </c>
      <c r="J20" s="666" t="str">
        <f>IFERROR(IF(VLOOKUP($A20&amp;B$1,纏め表!$D:$Q,2,FALSE)=0,"",VLOOKUP($A20&amp;B$1,纏め表!$D:$Q,2,FALSE)),"")</f>
        <v/>
      </c>
      <c r="K20" s="560"/>
      <c r="L20" s="705"/>
      <c r="M20" s="727"/>
      <c r="N20" s="727"/>
      <c r="O20" s="708"/>
      <c r="P20" s="730"/>
      <c r="Q20" s="602" t="str">
        <f>IFERROR(VLOOKUP($A20&amp;L$1,纏め表!$D:$Q,4,FALSE),"")</f>
        <v/>
      </c>
      <c r="R20" s="552" t="str">
        <f>IFERROR(VLOOKUP($A20&amp;L$1,纏め表!$D:$Q,13,FALSE),"")</f>
        <v/>
      </c>
      <c r="S20" s="552" t="str">
        <f>IFERROR(VLOOKUP($A20&amp;L$1,纏め表!$D:$Q,14,FALSE),"")</f>
        <v/>
      </c>
      <c r="T20" s="560" t="str">
        <f>IFERROR(IF(VLOOKUP($A20&amp;L$1,纏め表!$D:$Q,2,FALSE)=0,"",VLOOKUP($A20&amp;L$1,纏め表!$D:$Q,2,FALSE)),"")</f>
        <v/>
      </c>
      <c r="U20" s="705"/>
      <c r="V20" s="727"/>
      <c r="W20" s="727"/>
      <c r="X20" s="708"/>
      <c r="Y20" s="730"/>
      <c r="Z20" s="602" t="str">
        <f>IFERROR(VLOOKUP($A20&amp;U$1,纏め表!$D:$Q,4,FALSE),"")</f>
        <v/>
      </c>
      <c r="AA20" s="552" t="str">
        <f>IFERROR(VLOOKUP($A20&amp;U$1,纏め表!$D:$Q,13,FALSE),"")</f>
        <v/>
      </c>
      <c r="AB20" s="552" t="str">
        <f>IFERROR(VLOOKUP($A20&amp;U$1,纏め表!$D:$Q,14,FALSE),"")</f>
        <v/>
      </c>
      <c r="AC20" s="560" t="str">
        <f>IFERROR(IF(VLOOKUP($A20&amp;U$1,纏め表!$D:$Q,2,FALSE)=0,"",VLOOKUP($A20&amp;U$1,纏め表!$D:$Q,2,FALSE)),"")</f>
        <v/>
      </c>
      <c r="AD20" s="705"/>
      <c r="AE20" s="727"/>
      <c r="AF20" s="727"/>
      <c r="AG20" s="708"/>
      <c r="AH20" s="730"/>
      <c r="AI20" s="602" t="str">
        <f>IFERROR(VLOOKUP($A20&amp;AD$1,纏め表!$D:$Q,4,FALSE),"")</f>
        <v/>
      </c>
      <c r="AJ20" s="552" t="str">
        <f>IFERROR(VLOOKUP($A20&amp;AD$1,纏め表!$D:$Q,13,FALSE),"")</f>
        <v/>
      </c>
      <c r="AK20" s="552" t="str">
        <f>IFERROR(VLOOKUP($A20&amp;AD$1,纏め表!$D:$Q,14,FALSE),"")</f>
        <v/>
      </c>
      <c r="AL20" s="560" t="str">
        <f>IFERROR(IF(VLOOKUP($A20&amp;AD$1,纏め表!$D:$Q,2,FALSE)=0,"",VLOOKUP($A20&amp;AD$1,纏め表!$D:$Q,2,FALSE)),"")</f>
        <v/>
      </c>
      <c r="AM20" s="705"/>
      <c r="AN20" s="706"/>
      <c r="AO20" s="727"/>
      <c r="AP20" s="708"/>
      <c r="AQ20" s="730"/>
      <c r="AR20" s="602">
        <f>IFERROR(VLOOKUP($A20&amp;AM$1,纏め表!$D:$Q,4,FALSE),"")</f>
        <v>9000463</v>
      </c>
      <c r="AS20" s="552">
        <f>IFERROR(VLOOKUP($A20&amp;AM$1,纏め表!$D:$Q,13,FALSE),"")</f>
        <v>2</v>
      </c>
      <c r="AT20" s="552">
        <f>IFERROR(VLOOKUP($A20&amp;AM$1,纏め表!$D:$Q,14,FALSE),"")</f>
        <v>21</v>
      </c>
      <c r="AU20" s="560" t="str">
        <f>IFERROR(IF(VLOOKUP($A20&amp;AM$1,纏め表!$D:$Q,2,FALSE)=0,"",VLOOKUP($A20&amp;AM$1,纏め表!$D:$Q,2,FALSE)),"")</f>
        <v/>
      </c>
      <c r="AV20" s="705"/>
      <c r="AW20" s="706"/>
      <c r="AX20" s="727"/>
      <c r="AY20" s="708"/>
      <c r="AZ20" s="730"/>
      <c r="BA20" s="602" t="str">
        <f>IFERROR(VLOOKUP($A20&amp;AV$1,纏め表!$D:$Q,4,FALSE),"")</f>
        <v/>
      </c>
      <c r="BB20" s="552" t="str">
        <f>IFERROR(VLOOKUP($A20&amp;AV$1,纏め表!$D:$Q,13,FALSE),"")</f>
        <v/>
      </c>
      <c r="BC20" s="552" t="str">
        <f>IFERROR(VLOOKUP($A20&amp;AV$1,纏め表!$D:$Q,14,FALSE),"")</f>
        <v/>
      </c>
      <c r="BD20" s="560" t="str">
        <f>IFERROR(IF(VLOOKUP($A20&amp;AV$1,纏め表!$D:$Q,2,FALSE)=0,"",VLOOKUP($A20&amp;AV$1,纏め表!$D:$Q,2,FALSE)),"")</f>
        <v/>
      </c>
      <c r="BE20" s="705"/>
      <c r="BF20" s="706"/>
      <c r="BG20" s="727"/>
      <c r="BH20" s="708"/>
      <c r="BI20" s="730"/>
      <c r="BJ20" s="602" t="str">
        <f>IFERROR(VLOOKUP($A20&amp;BE$1,纏め表!$D:$Q,4,FALSE),"")</f>
        <v/>
      </c>
      <c r="BK20" s="552" t="str">
        <f>IFERROR(VLOOKUP($A20&amp;BE$1,纏め表!$D:$Q,13,FALSE),"")</f>
        <v/>
      </c>
      <c r="BL20" s="552" t="str">
        <f>IFERROR(VLOOKUP($A20&amp;BE$1,纏め表!$D:$Q,14,FALSE),"")</f>
        <v/>
      </c>
      <c r="BM20" s="560" t="str">
        <f>IFERROR(IF(VLOOKUP($A20&amp;BE$1,纏め表!$D:$Q,2,FALSE)=0,"",VLOOKUP($A20&amp;BE$1,纏め表!$D:$Q,2,FALSE)),"")</f>
        <v/>
      </c>
      <c r="BN20" s="705"/>
      <c r="BO20" s="706"/>
      <c r="BP20" s="727"/>
      <c r="BQ20" s="708"/>
      <c r="BR20" s="730"/>
      <c r="BS20" s="602">
        <f>IFERROR(VLOOKUP($A20&amp;BN$1,纏め表!$D:$Q,4,FALSE),"")</f>
        <v>9000002</v>
      </c>
      <c r="BT20" s="552">
        <f>IFERROR(VLOOKUP($A20&amp;BN$1,纏め表!$D:$Q,13,FALSE),"")</f>
        <v>3</v>
      </c>
      <c r="BU20" s="552">
        <f>IFERROR(VLOOKUP($A20&amp;BN$1,纏め表!$D:$Q,14,FALSE),"")</f>
        <v>38</v>
      </c>
      <c r="BV20" s="560" t="str">
        <f>IFERROR(IF(VLOOKUP($A20&amp;BN$1,纏め表!$D:$Q,2,FALSE)=0,"",VLOOKUP($A20&amp;BN$1,纏め表!$D:$Q,2,FALSE)),"")</f>
        <v/>
      </c>
      <c r="BW20" s="705"/>
      <c r="BX20" s="706"/>
      <c r="BY20" s="727"/>
      <c r="BZ20" s="708"/>
      <c r="CA20" s="730"/>
      <c r="CB20" s="602">
        <f>IFERROR(VLOOKUP($A20&amp;BW$1,纏め表!$D:$Q,4,FALSE),"")</f>
        <v>9000128</v>
      </c>
      <c r="CC20" s="552">
        <f>IFERROR(VLOOKUP($A20&amp;BW$1,纏め表!$D:$Q,13,FALSE),"")</f>
        <v>2</v>
      </c>
      <c r="CD20" s="552">
        <f>IFERROR(VLOOKUP($A20&amp;BW$1,纏め表!$D:$Q,14,FALSE),"")</f>
        <v>0</v>
      </c>
      <c r="CE20" s="560" t="str">
        <f>IFERROR(IF(VLOOKUP($A20&amp;BW$1,纏め表!$D:$Q,2,FALSE)=0,"",VLOOKUP($A20&amp;BW$1,纏め表!$D:$Q,2,FALSE)),"")</f>
        <v/>
      </c>
      <c r="CF20" s="705"/>
      <c r="CG20" s="706"/>
      <c r="CH20" s="727"/>
      <c r="CI20" s="708"/>
      <c r="CJ20" s="730"/>
      <c r="CK20" s="602" t="str">
        <f>IFERROR(VLOOKUP($A20&amp;CF$1,纏め表!$D:$Q,4,FALSE),"")</f>
        <v/>
      </c>
      <c r="CL20" s="552" t="str">
        <f>IFERROR(VLOOKUP($A20&amp;CF$1,纏め表!$D:$Q,13,FALSE),"")</f>
        <v/>
      </c>
      <c r="CM20" s="552" t="str">
        <f>IFERROR(VLOOKUP($A20&amp;CF$1,纏め表!$D:$Q,14,FALSE),"")</f>
        <v/>
      </c>
      <c r="CN20" s="560" t="str">
        <f>IFERROR(IF(VLOOKUP($A20&amp;CF$1,纏め表!$D:$Q,2,FALSE)=0,"",VLOOKUP($A20&amp;CF$1,纏め表!$D:$Q,2,FALSE)),"")</f>
        <v/>
      </c>
      <c r="CO20" s="705"/>
      <c r="CP20" s="706"/>
      <c r="CQ20" s="727"/>
      <c r="CR20" s="708"/>
      <c r="CS20" s="730"/>
      <c r="CT20" s="602" t="str">
        <f>IFERROR(VLOOKUP($A20&amp;CO$1,纏め表!$D:$Q,4,FALSE),"")</f>
        <v/>
      </c>
      <c r="CU20" s="552" t="str">
        <f>IFERROR(VLOOKUP($A20&amp;CO$1,纏め表!$D:$Q,13,FALSE),"")</f>
        <v/>
      </c>
      <c r="CV20" s="552" t="str">
        <f>IFERROR(VLOOKUP($A20&amp;CO$1,纏め表!$D:$Q,14,FALSE),"")</f>
        <v/>
      </c>
      <c r="CW20" s="560" t="str">
        <f>IFERROR(IF(VLOOKUP($A20&amp;CO$1,纏め表!$D:$Q,2,FALSE)=0,"",VLOOKUP($A20&amp;CO$1,纏め表!$D:$Q,2,FALSE)),"")</f>
        <v/>
      </c>
      <c r="CX20" s="705"/>
      <c r="CY20" s="706"/>
      <c r="CZ20" s="727"/>
      <c r="DA20" s="708"/>
      <c r="DB20" s="730"/>
      <c r="DC20" s="602" t="str">
        <f>IFERROR(VLOOKUP($A20&amp;CX$1,纏め表!$D:$Q,4,FALSE),"")</f>
        <v/>
      </c>
      <c r="DD20" s="552" t="str">
        <f>IFERROR(VLOOKUP($A20&amp;CX$1,纏め表!$D:$Q,13,FALSE),"")</f>
        <v/>
      </c>
      <c r="DE20" s="552" t="str">
        <f>IFERROR(VLOOKUP($A20&amp;CX$1,纏め表!$D:$Q,14,FALSE),"")</f>
        <v/>
      </c>
      <c r="DF20" s="560" t="str">
        <f>IFERROR(IF(VLOOKUP($A20&amp;CX$1,纏め表!$D:$Q,2,FALSE)=0,"",VLOOKUP($A20&amp;CX$1,纏め表!$D:$Q,2,FALSE)),"")</f>
        <v/>
      </c>
      <c r="DG20" s="705"/>
      <c r="DH20" s="706"/>
      <c r="DI20" s="727"/>
      <c r="DJ20" s="708"/>
      <c r="DK20" s="730"/>
    </row>
    <row r="21" spans="1:115" s="575" customFormat="1">
      <c r="A21" s="550" t="s">
        <v>2766</v>
      </c>
      <c r="B21" s="693"/>
      <c r="C21" s="695"/>
      <c r="D21" s="715">
        <f>SUM(D29:D51)/7</f>
        <v>1.4428571428571426</v>
      </c>
      <c r="E21" s="695">
        <f>4-COUNTIF(H21:H24,"")-COUNTIF(J21:J24,"休")</f>
        <v>1</v>
      </c>
      <c r="F21" s="715">
        <f>E25+E21-D21</f>
        <v>-1.4428571428571426</v>
      </c>
      <c r="G21" s="603">
        <f>IFERROR(VLOOKUP($A21&amp;B$1,纏め表!$D:$Q,4,FALSE),"")</f>
        <v>9000048</v>
      </c>
      <c r="H21" s="557">
        <f>IFERROR(VLOOKUP($A21&amp;B$1,纏め表!$D:$Q,13,FALSE),"")</f>
        <v>2</v>
      </c>
      <c r="I21" s="557">
        <f>IFERROR(VLOOKUP($A21&amp;B$1,纏め表!$D:$Q,14,FALSE),"")</f>
        <v>20</v>
      </c>
      <c r="J21" s="665" t="str">
        <f>IFERROR(IF(VLOOKUP($A21&amp;B$1,纏め表!$D:$Q,2,FALSE)=0,"",VLOOKUP($A21&amp;B$1,纏め表!$D:$Q,2,FALSE)),"")</f>
        <v/>
      </c>
      <c r="K21" s="553"/>
      <c r="L21" s="693"/>
      <c r="M21" s="695"/>
      <c r="N21" s="715">
        <f>SUM(N29:N51)/7</f>
        <v>1.5857142857142856</v>
      </c>
      <c r="O21" s="699">
        <f>4-COUNTIF(R21:R24,"")-COUNTIF(T21:T24,"休")</f>
        <v>1</v>
      </c>
      <c r="P21" s="715">
        <f>O25+O21-N21</f>
        <v>-1.5857142857142856</v>
      </c>
      <c r="Q21" s="603">
        <f>IFERROR(VLOOKUP($A21&amp;L$1,纏め表!$D:$Q,4,FALSE),"")</f>
        <v>9000112</v>
      </c>
      <c r="R21" s="557">
        <f>IFERROR(VLOOKUP($A21&amp;L$1,纏め表!$D:$Q,13,FALSE),"")</f>
        <v>4</v>
      </c>
      <c r="S21" s="557">
        <f>IFERROR(VLOOKUP($A21&amp;L$1,纏め表!$D:$Q,14,FALSE),"")</f>
        <v>28</v>
      </c>
      <c r="T21" s="553" t="str">
        <f>IFERROR(IF(VLOOKUP($A21&amp;L$1,纏め表!$D:$Q,2,FALSE)=0,"",VLOOKUP($A21&amp;L$1,纏め表!$D:$Q,2,FALSE)),"")</f>
        <v/>
      </c>
      <c r="U21" s="693"/>
      <c r="V21" s="695"/>
      <c r="W21" s="715">
        <f>SUM(W29:W51)/7</f>
        <v>1.7428571428571431</v>
      </c>
      <c r="X21" s="699">
        <f>4-COUNTIF(AA21:AA24,"")-COUNTIF(AC21:AC24,"休")</f>
        <v>0</v>
      </c>
      <c r="Y21" s="715">
        <f>X25+X21-W21</f>
        <v>-2.7428571428571429</v>
      </c>
      <c r="Z21" s="603" t="str">
        <f>IFERROR(VLOOKUP($A21&amp;U$1,纏め表!$D:$Q,4,FALSE),"")</f>
        <v/>
      </c>
      <c r="AA21" s="557" t="str">
        <f>IFERROR(VLOOKUP($A21&amp;U$1,纏め表!$D:$Q,13,FALSE),"")</f>
        <v/>
      </c>
      <c r="AB21" s="557" t="str">
        <f>IFERROR(VLOOKUP($A21&amp;U$1,纏め表!$D:$Q,14,FALSE),"")</f>
        <v/>
      </c>
      <c r="AC21" s="553" t="str">
        <f>IFERROR(IF(VLOOKUP($A21&amp;U$1,纏め表!$D:$Q,2,FALSE)=0,"",VLOOKUP($A21&amp;U$1,纏め表!$D:$Q,2,FALSE)),"")</f>
        <v/>
      </c>
      <c r="AD21" s="693"/>
      <c r="AE21" s="695"/>
      <c r="AF21" s="715">
        <f>SUM(AF29:AF51)/7</f>
        <v>1.8000000000000003</v>
      </c>
      <c r="AG21" s="699">
        <f>4-COUNTIF(AJ21:AJ24,"")-COUNTIF(AL21:AL24,"休")</f>
        <v>1</v>
      </c>
      <c r="AH21" s="715">
        <f>AG25+AG21-AF21</f>
        <v>-1.8000000000000003</v>
      </c>
      <c r="AI21" s="603">
        <f>IFERROR(VLOOKUP($A21&amp;AD$1,纏め表!$D:$Q,4,FALSE),"")</f>
        <v>9000021</v>
      </c>
      <c r="AJ21" s="557">
        <f>IFERROR(VLOOKUP($A21&amp;AD$1,纏め表!$D:$Q,13,FALSE),"")</f>
        <v>3</v>
      </c>
      <c r="AK21" s="557">
        <f>IFERROR(VLOOKUP($A21&amp;AD$1,纏め表!$D:$Q,14,FALSE),"")</f>
        <v>14</v>
      </c>
      <c r="AL21" s="553" t="str">
        <f>IFERROR(IF(VLOOKUP($A21&amp;AD$1,纏め表!$D:$Q,2,FALSE)=0,"",VLOOKUP($A21&amp;AD$1,纏め表!$D:$Q,2,FALSE)),"")</f>
        <v/>
      </c>
      <c r="AM21" s="693"/>
      <c r="AN21" s="695"/>
      <c r="AO21" s="715">
        <f>SUM(AO29:AO51)/7</f>
        <v>1.9714285714285715</v>
      </c>
      <c r="AP21" s="699">
        <f>4-COUNTIF(AS21:AS24,"")-COUNTIF(AU21:AU24,"休")</f>
        <v>2</v>
      </c>
      <c r="AQ21" s="715">
        <f>AP25+AP21-AO21</f>
        <v>-0.97142857142857153</v>
      </c>
      <c r="AR21" s="603">
        <f>IFERROR(VLOOKUP($A21&amp;AM$1,纏め表!$D:$Q,4,FALSE),"")</f>
        <v>9000077</v>
      </c>
      <c r="AS21" s="557">
        <f>IFERROR(VLOOKUP($A21&amp;AM$1,纏め表!$D:$Q,13,FALSE),"")</f>
        <v>3</v>
      </c>
      <c r="AT21" s="557">
        <f>IFERROR(VLOOKUP($A21&amp;AM$1,纏め表!$D:$Q,14,FALSE),"")</f>
        <v>19</v>
      </c>
      <c r="AU21" s="553" t="str">
        <f>IFERROR(IF(VLOOKUP($A21&amp;AM$1,纏め表!$D:$Q,2,FALSE)=0,"",VLOOKUP($A21&amp;AM$1,纏め表!$D:$Q,2,FALSE)),"")</f>
        <v/>
      </c>
      <c r="AV21" s="693"/>
      <c r="AW21" s="695"/>
      <c r="AX21" s="715">
        <f>SUM(AX29:AX51)/7</f>
        <v>2.5</v>
      </c>
      <c r="AY21" s="699">
        <f>4-COUNTIF(BB21:BB24,"")-COUNTIF(BD21:BD24,"休")</f>
        <v>2</v>
      </c>
      <c r="AZ21" s="715">
        <f>AY25+AY21-AX21</f>
        <v>-1.5</v>
      </c>
      <c r="BA21" s="603">
        <f>IFERROR(VLOOKUP($A21&amp;AV$1,纏め表!$D:$Q,4,FALSE),"")</f>
        <v>9000115</v>
      </c>
      <c r="BB21" s="557">
        <f>IFERROR(VLOOKUP($A21&amp;AV$1,纏め表!$D:$Q,13,FALSE),"")</f>
        <v>11</v>
      </c>
      <c r="BC21" s="557">
        <f>IFERROR(VLOOKUP($A21&amp;AV$1,纏め表!$D:$Q,14,FALSE),"")</f>
        <v>19</v>
      </c>
      <c r="BD21" s="553" t="str">
        <f>IFERROR(IF(VLOOKUP($A21&amp;AV$1,纏め表!$D:$Q,2,FALSE)=0,"",VLOOKUP($A21&amp;AV$1,纏め表!$D:$Q,2,FALSE)),"")</f>
        <v/>
      </c>
      <c r="BE21" s="693"/>
      <c r="BF21" s="695"/>
      <c r="BG21" s="715">
        <f>SUM(BG29:BG51)/7</f>
        <v>1.5857142857142859</v>
      </c>
      <c r="BH21" s="699">
        <f>4-COUNTIF(BK21:BK24,"")-COUNTIF(BM21:BM24,"休")</f>
        <v>3</v>
      </c>
      <c r="BI21" s="715">
        <f>BH25+BH21-BG21</f>
        <v>0.41428571428571415</v>
      </c>
      <c r="BJ21" s="603">
        <f>IFERROR(VLOOKUP($A21&amp;BE$1,纏め表!$D:$Q,4,FALSE),"")</f>
        <v>9000006</v>
      </c>
      <c r="BK21" s="557">
        <f>IFERROR(VLOOKUP($A21&amp;BE$1,纏め表!$D:$Q,13,FALSE),"")</f>
        <v>8</v>
      </c>
      <c r="BL21" s="557">
        <f>IFERROR(VLOOKUP($A21&amp;BE$1,纏め表!$D:$Q,14,FALSE),"")</f>
        <v>30</v>
      </c>
      <c r="BM21" s="553" t="str">
        <f>IFERROR(IF(VLOOKUP($A21&amp;BE$1,纏め表!$D:$Q,2,FALSE)=0,"",VLOOKUP($A21&amp;BE$1,纏め表!$D:$Q,2,FALSE)),"")</f>
        <v/>
      </c>
      <c r="BN21" s="693"/>
      <c r="BO21" s="695"/>
      <c r="BP21" s="715">
        <f>SUM(BP29:BP51)/7</f>
        <v>1.9571428571428573</v>
      </c>
      <c r="BQ21" s="699">
        <f>4-COUNTIF(BT21:BT24,"")-COUNTIF(BV21:BV24,"休")</f>
        <v>-1</v>
      </c>
      <c r="BR21" s="715">
        <f>BQ25+BQ21-BP21</f>
        <v>-3.9571428571428573</v>
      </c>
      <c r="BS21" s="603" t="str">
        <f>IFERROR(VLOOKUP($A21&amp;BN$1,纏め表!$D:$Q,4,FALSE),"")</f>
        <v/>
      </c>
      <c r="BT21" s="557" t="str">
        <f>IFERROR(VLOOKUP($A21&amp;BN$1,纏め表!$D:$Q,13,FALSE),"")</f>
        <v/>
      </c>
      <c r="BU21" s="557" t="str">
        <f>IFERROR(VLOOKUP($A21&amp;BN$1,纏め表!$D:$Q,14,FALSE),"")</f>
        <v/>
      </c>
      <c r="BV21" s="553" t="str">
        <f>IFERROR(IF(VLOOKUP($A21&amp;BN$1,纏め表!$D:$Q,2,FALSE)=0,"",VLOOKUP($A21&amp;BN$1,纏め表!$D:$Q,2,FALSE)),"")</f>
        <v/>
      </c>
      <c r="BW21" s="693"/>
      <c r="BX21" s="695"/>
      <c r="BY21" s="715">
        <f>SUM(BY29:BY51)/7</f>
        <v>1.9</v>
      </c>
      <c r="BZ21" s="699">
        <f>4-COUNTIF(CC21:CC24,"")-COUNTIF(CE21:CE24,"休")</f>
        <v>4</v>
      </c>
      <c r="CA21" s="715">
        <f>BZ25+BZ21-BY21</f>
        <v>1.1000000000000001</v>
      </c>
      <c r="CB21" s="603">
        <f>IFERROR(VLOOKUP($A21&amp;BW$1,纏め表!$D:$Q,4,FALSE),"")</f>
        <v>9000185</v>
      </c>
      <c r="CC21" s="557">
        <f>IFERROR(VLOOKUP($A21&amp;BW$1,纏め表!$D:$Q,13,FALSE),"")</f>
        <v>2</v>
      </c>
      <c r="CD21" s="557">
        <f>IFERROR(VLOOKUP($A21&amp;BW$1,纏め表!$D:$Q,14,FALSE),"")</f>
        <v>13</v>
      </c>
      <c r="CE21" s="553" t="str">
        <f>IFERROR(IF(VLOOKUP($A21&amp;BW$1,纏め表!$D:$Q,2,FALSE)=0,"",VLOOKUP($A21&amp;BW$1,纏め表!$D:$Q,2,FALSE)),"")</f>
        <v/>
      </c>
      <c r="CF21" s="693"/>
      <c r="CG21" s="695"/>
      <c r="CH21" s="715">
        <f>SUM(CH29:CH51)/7</f>
        <v>3.1857142857142859</v>
      </c>
      <c r="CI21" s="699">
        <f>4-COUNTIF(CL21:CL24,"")-COUNTIF(CN21:CN24,"休")</f>
        <v>2</v>
      </c>
      <c r="CJ21" s="715">
        <f>CI25+CI21-CH21</f>
        <v>-2.1857142857142859</v>
      </c>
      <c r="CK21" s="603">
        <f>IFERROR(VLOOKUP($A21&amp;CF$1,纏め表!$D:$Q,4,FALSE),"")</f>
        <v>9000514</v>
      </c>
      <c r="CL21" s="557">
        <f>IFERROR(VLOOKUP($A21&amp;CF$1,纏め表!$D:$Q,13,FALSE),"")</f>
        <v>4</v>
      </c>
      <c r="CM21" s="557">
        <f>IFERROR(VLOOKUP($A21&amp;CF$1,纏め表!$D:$Q,14,FALSE),"")</f>
        <v>17</v>
      </c>
      <c r="CN21" s="553" t="str">
        <f>IFERROR(IF(VLOOKUP($A21&amp;CF$1,纏め表!$D:$Q,2,FALSE)=0,"",VLOOKUP($A21&amp;CF$1,纏め表!$D:$Q,2,FALSE)),"")</f>
        <v/>
      </c>
      <c r="CO21" s="693"/>
      <c r="CP21" s="695"/>
      <c r="CQ21" s="715">
        <f>SUM(CQ29:CQ51)/7</f>
        <v>0.55714285714285716</v>
      </c>
      <c r="CR21" s="699">
        <f>4-COUNTIF(CU21:CU24,"")-COUNTIF(CW21:CW24,"休")</f>
        <v>0</v>
      </c>
      <c r="CS21" s="715">
        <f>CR25+CR21-CQ21</f>
        <v>-1.5571428571428572</v>
      </c>
      <c r="CT21" s="603" t="str">
        <f>IFERROR(VLOOKUP($A21&amp;CO$1,纏め表!$D:$Q,4,FALSE),"")</f>
        <v/>
      </c>
      <c r="CU21" s="557" t="str">
        <f>IFERROR(VLOOKUP($A21&amp;CO$1,纏め表!$D:$Q,13,FALSE),"")</f>
        <v/>
      </c>
      <c r="CV21" s="557" t="str">
        <f>IFERROR(VLOOKUP($A21&amp;CO$1,纏め表!$D:$Q,14,FALSE),"")</f>
        <v/>
      </c>
      <c r="CW21" s="553" t="str">
        <f>IFERROR(IF(VLOOKUP($A21&amp;CO$1,纏め表!$D:$Q,2,FALSE)=0,"",VLOOKUP($A21&amp;CO$1,纏め表!$D:$Q,2,FALSE)),"")</f>
        <v/>
      </c>
      <c r="CX21" s="693"/>
      <c r="CY21" s="695"/>
      <c r="CZ21" s="715"/>
      <c r="DA21" s="699">
        <f>4-COUNTIF(DD21:DD24,"")-COUNTIF(DF21:DF24,"休")</f>
        <v>0</v>
      </c>
      <c r="DB21" s="715">
        <f>DA25+DA21-CZ21</f>
        <v>-1</v>
      </c>
      <c r="DC21" s="603" t="str">
        <f>IFERROR(VLOOKUP($A21&amp;CX$1,纏め表!$D:$Q,4,FALSE),"")</f>
        <v/>
      </c>
      <c r="DD21" s="557" t="str">
        <f>IFERROR(VLOOKUP($A21&amp;CX$1,纏め表!$D:$Q,13,FALSE),"")</f>
        <v/>
      </c>
      <c r="DE21" s="557" t="str">
        <f>IFERROR(VLOOKUP($A21&amp;CX$1,纏め表!$D:$Q,14,FALSE),"")</f>
        <v/>
      </c>
      <c r="DF21" s="553" t="str">
        <f>IFERROR(IF(VLOOKUP($A21&amp;CX$1,纏め表!$D:$Q,2,FALSE)=0,"",VLOOKUP($A21&amp;CX$1,纏め表!$D:$Q,2,FALSE)),"")</f>
        <v/>
      </c>
      <c r="DG21" s="693"/>
      <c r="DH21" s="695"/>
      <c r="DI21" s="715"/>
      <c r="DJ21" s="699">
        <f>4-COUNTIF(DM21:DM24,"")-COUNTIF(DO21:DO24,"休")</f>
        <v>0</v>
      </c>
      <c r="DK21" s="715">
        <f>DJ25+DJ21-DI21</f>
        <v>-1</v>
      </c>
    </row>
    <row r="22" spans="1:115" s="575" customFormat="1">
      <c r="A22" s="558" t="s">
        <v>2767</v>
      </c>
      <c r="B22" s="710"/>
      <c r="C22" s="711"/>
      <c r="D22" s="716"/>
      <c r="E22" s="711"/>
      <c r="F22" s="716"/>
      <c r="G22" s="604" t="str">
        <f>IFERROR(VLOOKUP($A22&amp;B$1,纏め表!$D:$Q,4,FALSE),"")</f>
        <v/>
      </c>
      <c r="H22" s="552" t="str">
        <f>IFERROR(VLOOKUP($A22&amp;B$1,纏め表!$D:$Q,13,FALSE),"")</f>
        <v/>
      </c>
      <c r="I22" s="552" t="str">
        <f>IFERROR(VLOOKUP($A22&amp;B$1,纏め表!$D:$Q,14,FALSE),"")</f>
        <v/>
      </c>
      <c r="J22" s="666" t="str">
        <f>IFERROR(IF(VLOOKUP($A22&amp;B$1,纏め表!$D:$Q,2,FALSE)=0,"",VLOOKUP($A22&amp;B$1,纏め表!$D:$Q,2,FALSE)),"")</f>
        <v/>
      </c>
      <c r="K22" s="560"/>
      <c r="L22" s="710"/>
      <c r="M22" s="711"/>
      <c r="N22" s="716"/>
      <c r="O22" s="713"/>
      <c r="P22" s="716"/>
      <c r="Q22" s="604" t="str">
        <f>IFERROR(VLOOKUP($A22&amp;L$1,纏め表!$D:$Q,4,FALSE),"")</f>
        <v/>
      </c>
      <c r="R22" s="552" t="str">
        <f>IFERROR(VLOOKUP($A22&amp;L$1,纏め表!$D:$Q,13,FALSE),"")</f>
        <v/>
      </c>
      <c r="S22" s="552" t="str">
        <f>IFERROR(VLOOKUP($A22&amp;L$1,纏め表!$D:$Q,14,FALSE),"")</f>
        <v/>
      </c>
      <c r="T22" s="560" t="str">
        <f>IFERROR(IF(VLOOKUP($A22&amp;L$1,纏め表!$D:$Q,2,FALSE)=0,"",VLOOKUP($A22&amp;L$1,纏め表!$D:$Q,2,FALSE)),"")</f>
        <v/>
      </c>
      <c r="U22" s="710"/>
      <c r="V22" s="711"/>
      <c r="W22" s="716"/>
      <c r="X22" s="713"/>
      <c r="Y22" s="716"/>
      <c r="Z22" s="604" t="str">
        <f>IFERROR(VLOOKUP($A22&amp;U$1,纏め表!$D:$Q,4,FALSE),"")</f>
        <v/>
      </c>
      <c r="AA22" s="552" t="str">
        <f>IFERROR(VLOOKUP($A22&amp;U$1,纏め表!$D:$Q,13,FALSE),"")</f>
        <v/>
      </c>
      <c r="AB22" s="552" t="str">
        <f>IFERROR(VLOOKUP($A22&amp;U$1,纏め表!$D:$Q,14,FALSE),"")</f>
        <v/>
      </c>
      <c r="AC22" s="560" t="str">
        <f>IFERROR(IF(VLOOKUP($A22&amp;U$1,纏め表!$D:$Q,2,FALSE)=0,"",VLOOKUP($A22&amp;U$1,纏め表!$D:$Q,2,FALSE)),"")</f>
        <v/>
      </c>
      <c r="AD22" s="710"/>
      <c r="AE22" s="711"/>
      <c r="AF22" s="716"/>
      <c r="AG22" s="713"/>
      <c r="AH22" s="716"/>
      <c r="AI22" s="604" t="str">
        <f>IFERROR(VLOOKUP($A22&amp;AD$1,纏め表!$D:$Q,4,FALSE),"")</f>
        <v/>
      </c>
      <c r="AJ22" s="552" t="str">
        <f>IFERROR(VLOOKUP($A22&amp;AD$1,纏め表!$D:$Q,13,FALSE),"")</f>
        <v/>
      </c>
      <c r="AK22" s="552" t="str">
        <f>IFERROR(VLOOKUP($A22&amp;AD$1,纏め表!$D:$Q,14,FALSE),"")</f>
        <v/>
      </c>
      <c r="AL22" s="560" t="str">
        <f>IFERROR(IF(VLOOKUP($A22&amp;AD$1,纏め表!$D:$Q,2,FALSE)=0,"",VLOOKUP($A22&amp;AD$1,纏め表!$D:$Q,2,FALSE)),"")</f>
        <v/>
      </c>
      <c r="AM22" s="710"/>
      <c r="AN22" s="711"/>
      <c r="AO22" s="716"/>
      <c r="AP22" s="713"/>
      <c r="AQ22" s="716"/>
      <c r="AR22" s="604">
        <f>IFERROR(VLOOKUP($A22&amp;AM$1,纏め表!$D:$Q,4,FALSE),"")</f>
        <v>9000081</v>
      </c>
      <c r="AS22" s="552">
        <f>IFERROR(VLOOKUP($A22&amp;AM$1,纏め表!$D:$Q,13,FALSE),"")</f>
        <v>5</v>
      </c>
      <c r="AT22" s="552">
        <f>IFERROR(VLOOKUP($A22&amp;AM$1,纏め表!$D:$Q,14,FALSE),"")</f>
        <v>18</v>
      </c>
      <c r="AU22" s="560" t="str">
        <f>IFERROR(IF(VLOOKUP($A22&amp;AM$1,纏め表!$D:$Q,2,FALSE)=0,"",VLOOKUP($A22&amp;AM$1,纏め表!$D:$Q,2,FALSE)),"")</f>
        <v/>
      </c>
      <c r="AV22" s="710"/>
      <c r="AW22" s="711"/>
      <c r="AX22" s="716"/>
      <c r="AY22" s="713"/>
      <c r="AZ22" s="716"/>
      <c r="BA22" s="604">
        <f>IFERROR(VLOOKUP($A22&amp;AV$1,纏め表!$D:$Q,4,FALSE),"")</f>
        <v>9000176</v>
      </c>
      <c r="BB22" s="552">
        <f>IFERROR(VLOOKUP($A22&amp;AV$1,纏め表!$D:$Q,13,FALSE),"")</f>
        <v>3</v>
      </c>
      <c r="BC22" s="552">
        <f>IFERROR(VLOOKUP($A22&amp;AV$1,纏め表!$D:$Q,14,FALSE),"")</f>
        <v>10</v>
      </c>
      <c r="BD22" s="560" t="str">
        <f>IFERROR(IF(VLOOKUP($A22&amp;AV$1,纏め表!$D:$Q,2,FALSE)=0,"",VLOOKUP($A22&amp;AV$1,纏め表!$D:$Q,2,FALSE)),"")</f>
        <v/>
      </c>
      <c r="BE22" s="710"/>
      <c r="BF22" s="711"/>
      <c r="BG22" s="716"/>
      <c r="BH22" s="713"/>
      <c r="BI22" s="716"/>
      <c r="BJ22" s="604">
        <f>IFERROR(VLOOKUP($A22&amp;BE$1,纏め表!$D:$Q,4,FALSE),"")</f>
        <v>9000283</v>
      </c>
      <c r="BK22" s="552">
        <f>IFERROR(VLOOKUP($A22&amp;BE$1,纏め表!$D:$Q,13,FALSE),"")</f>
        <v>4</v>
      </c>
      <c r="BL22" s="552">
        <f>IFERROR(VLOOKUP($A22&amp;BE$1,纏め表!$D:$Q,14,FALSE),"")</f>
        <v>21</v>
      </c>
      <c r="BM22" s="560" t="str">
        <f>IFERROR(IF(VLOOKUP($A22&amp;BE$1,纏め表!$D:$Q,2,FALSE)=0,"",VLOOKUP($A22&amp;BE$1,纏め表!$D:$Q,2,FALSE)),"")</f>
        <v/>
      </c>
      <c r="BN22" s="710"/>
      <c r="BO22" s="711"/>
      <c r="BP22" s="716"/>
      <c r="BQ22" s="713"/>
      <c r="BR22" s="716"/>
      <c r="BS22" s="604" t="str">
        <f>IFERROR(VLOOKUP($A22&amp;BN$1,纏め表!$D:$Q,4,FALSE),"")</f>
        <v/>
      </c>
      <c r="BT22" s="552" t="str">
        <f>IFERROR(VLOOKUP($A22&amp;BN$1,纏め表!$D:$Q,13,FALSE),"")</f>
        <v/>
      </c>
      <c r="BU22" s="552" t="str">
        <f>IFERROR(VLOOKUP($A22&amp;BN$1,纏め表!$D:$Q,14,FALSE),"")</f>
        <v/>
      </c>
      <c r="BV22" s="560" t="str">
        <f>IFERROR(IF(VLOOKUP($A22&amp;BN$1,纏め表!$D:$Q,2,FALSE)=0,"",VLOOKUP($A22&amp;BN$1,纏め表!$D:$Q,2,FALSE)),"")</f>
        <v/>
      </c>
      <c r="BW22" s="710"/>
      <c r="BX22" s="711"/>
      <c r="BY22" s="716"/>
      <c r="BZ22" s="713"/>
      <c r="CA22" s="716"/>
      <c r="CB22" s="604">
        <f>IFERROR(VLOOKUP($A22&amp;BW$1,纏め表!$D:$Q,4,FALSE),"")</f>
        <v>9000473</v>
      </c>
      <c r="CC22" s="552">
        <f>IFERROR(VLOOKUP($A22&amp;BW$1,纏め表!$D:$Q,13,FALSE),"")</f>
        <v>6</v>
      </c>
      <c r="CD22" s="552">
        <f>IFERROR(VLOOKUP($A22&amp;BW$1,纏め表!$D:$Q,14,FALSE),"")</f>
        <v>22</v>
      </c>
      <c r="CE22" s="560" t="str">
        <f>IFERROR(IF(VLOOKUP($A22&amp;BW$1,纏め表!$D:$Q,2,FALSE)=0,"",VLOOKUP($A22&amp;BW$1,纏め表!$D:$Q,2,FALSE)),"")</f>
        <v/>
      </c>
      <c r="CF22" s="710"/>
      <c r="CG22" s="711"/>
      <c r="CH22" s="716"/>
      <c r="CI22" s="713"/>
      <c r="CJ22" s="716"/>
      <c r="CK22" s="604">
        <f>IFERROR(VLOOKUP($A22&amp;CF$1,纏め表!$D:$Q,4,FALSE),"")</f>
        <v>9000278</v>
      </c>
      <c r="CL22" s="552">
        <f>IFERROR(VLOOKUP($A22&amp;CF$1,纏め表!$D:$Q,13,FALSE),"")</f>
        <v>2</v>
      </c>
      <c r="CM22" s="552">
        <f>IFERROR(VLOOKUP($A22&amp;CF$1,纏め表!$D:$Q,14,FALSE),"")</f>
        <v>18</v>
      </c>
      <c r="CN22" s="560" t="str">
        <f>IFERROR(IF(VLOOKUP($A22&amp;CF$1,纏め表!$D:$Q,2,FALSE)=0,"",VLOOKUP($A22&amp;CF$1,纏め表!$D:$Q,2,FALSE)),"")</f>
        <v/>
      </c>
      <c r="CO22" s="710"/>
      <c r="CP22" s="711"/>
      <c r="CQ22" s="716"/>
      <c r="CR22" s="713"/>
      <c r="CS22" s="716"/>
      <c r="CT22" s="604" t="str">
        <f>IFERROR(VLOOKUP($A22&amp;CO$1,纏め表!$D:$Q,4,FALSE),"")</f>
        <v/>
      </c>
      <c r="CU22" s="552" t="str">
        <f>IFERROR(VLOOKUP($A22&amp;CO$1,纏め表!$D:$Q,13,FALSE),"")</f>
        <v/>
      </c>
      <c r="CV22" s="552" t="str">
        <f>IFERROR(VLOOKUP($A22&amp;CO$1,纏め表!$D:$Q,14,FALSE),"")</f>
        <v/>
      </c>
      <c r="CW22" s="560" t="str">
        <f>IFERROR(IF(VLOOKUP($A22&amp;CO$1,纏め表!$D:$Q,2,FALSE)=0,"",VLOOKUP($A22&amp;CO$1,纏め表!$D:$Q,2,FALSE)),"")</f>
        <v/>
      </c>
      <c r="CX22" s="710"/>
      <c r="CY22" s="711"/>
      <c r="CZ22" s="716"/>
      <c r="DA22" s="713"/>
      <c r="DB22" s="716"/>
      <c r="DC22" s="604" t="str">
        <f>IFERROR(VLOOKUP($A22&amp;CX$1,纏め表!$D:$Q,4,FALSE),"")</f>
        <v/>
      </c>
      <c r="DD22" s="552" t="str">
        <f>IFERROR(VLOOKUP($A22&amp;CX$1,纏め表!$D:$Q,13,FALSE),"")</f>
        <v/>
      </c>
      <c r="DE22" s="552" t="str">
        <f>IFERROR(VLOOKUP($A22&amp;CX$1,纏め表!$D:$Q,14,FALSE),"")</f>
        <v/>
      </c>
      <c r="DF22" s="560" t="str">
        <f>IFERROR(IF(VLOOKUP($A22&amp;CX$1,纏め表!$D:$Q,2,FALSE)=0,"",VLOOKUP($A22&amp;CX$1,纏め表!$D:$Q,2,FALSE)),"")</f>
        <v/>
      </c>
      <c r="DG22" s="710"/>
      <c r="DH22" s="711"/>
      <c r="DI22" s="716"/>
      <c r="DJ22" s="713"/>
      <c r="DK22" s="716"/>
    </row>
    <row r="23" spans="1:115" s="575" customFormat="1">
      <c r="A23" s="605" t="s">
        <v>2375</v>
      </c>
      <c r="B23" s="710"/>
      <c r="C23" s="711"/>
      <c r="D23" s="716"/>
      <c r="E23" s="711"/>
      <c r="F23" s="716"/>
      <c r="G23" s="604" t="str">
        <f>IFERROR(VLOOKUP($A23&amp;B$1,纏め表!$D:$Q,4,FALSE),"")</f>
        <v/>
      </c>
      <c r="H23" s="552" t="str">
        <f>IFERROR(VLOOKUP($A23&amp;B$1,纏め表!$D:$Q,13,FALSE),"")</f>
        <v/>
      </c>
      <c r="I23" s="552" t="str">
        <f>IFERROR(VLOOKUP($A23&amp;B$1,纏め表!$D:$Q,14,FALSE),"")</f>
        <v/>
      </c>
      <c r="J23" s="666" t="str">
        <f>IFERROR(IF(VLOOKUP($A23&amp;B$1,纏め表!$D:$Q,2,FALSE)=0,"",VLOOKUP($A23&amp;B$1,纏め表!$D:$Q,2,FALSE)),"")</f>
        <v/>
      </c>
      <c r="K23" s="560"/>
      <c r="L23" s="710"/>
      <c r="M23" s="711"/>
      <c r="N23" s="716"/>
      <c r="O23" s="713"/>
      <c r="P23" s="716"/>
      <c r="Q23" s="604" t="str">
        <f>IFERROR(VLOOKUP($A23&amp;L$1,纏め表!$D:$Q,4,FALSE),"")</f>
        <v/>
      </c>
      <c r="R23" s="552" t="str">
        <f>IFERROR(VLOOKUP($A23&amp;L$1,纏め表!$D:$Q,13,FALSE),"")</f>
        <v/>
      </c>
      <c r="S23" s="552" t="str">
        <f>IFERROR(VLOOKUP($A23&amp;L$1,纏め表!$D:$Q,14,FALSE),"")</f>
        <v/>
      </c>
      <c r="T23" s="560" t="str">
        <f>IFERROR(IF(VLOOKUP($A23&amp;L$1,纏め表!$D:$Q,2,FALSE)=0,"",VLOOKUP($A23&amp;L$1,纏め表!$D:$Q,2,FALSE)),"")</f>
        <v/>
      </c>
      <c r="U23" s="710"/>
      <c r="V23" s="711"/>
      <c r="W23" s="716"/>
      <c r="X23" s="713"/>
      <c r="Y23" s="716"/>
      <c r="Z23" s="604" t="str">
        <f>IFERROR(VLOOKUP($A23&amp;U$1,纏め表!$D:$Q,4,FALSE),"")</f>
        <v/>
      </c>
      <c r="AA23" s="552" t="str">
        <f>IFERROR(VLOOKUP($A23&amp;U$1,纏め表!$D:$Q,13,FALSE),"")</f>
        <v/>
      </c>
      <c r="AB23" s="552" t="str">
        <f>IFERROR(VLOOKUP($A23&amp;U$1,纏め表!$D:$Q,14,FALSE),"")</f>
        <v/>
      </c>
      <c r="AC23" s="560" t="str">
        <f>IFERROR(IF(VLOOKUP($A23&amp;U$1,纏め表!$D:$Q,2,FALSE)=0,"",VLOOKUP($A23&amp;U$1,纏め表!$D:$Q,2,FALSE)),"")</f>
        <v/>
      </c>
      <c r="AD23" s="710"/>
      <c r="AE23" s="711"/>
      <c r="AF23" s="716"/>
      <c r="AG23" s="713"/>
      <c r="AH23" s="716"/>
      <c r="AI23" s="604" t="str">
        <f>IFERROR(VLOOKUP($A23&amp;AD$1,纏め表!$D:$Q,4,FALSE),"")</f>
        <v/>
      </c>
      <c r="AJ23" s="552" t="str">
        <f>IFERROR(VLOOKUP($A23&amp;AD$1,纏め表!$D:$Q,13,FALSE),"")</f>
        <v/>
      </c>
      <c r="AK23" s="552" t="str">
        <f>IFERROR(VLOOKUP($A23&amp;AD$1,纏め表!$D:$Q,14,FALSE),"")</f>
        <v/>
      </c>
      <c r="AL23" s="560" t="str">
        <f>IFERROR(IF(VLOOKUP($A23&amp;AD$1,纏め表!$D:$Q,2,FALSE)=0,"",VLOOKUP($A23&amp;AD$1,纏め表!$D:$Q,2,FALSE)),"")</f>
        <v/>
      </c>
      <c r="AM23" s="710"/>
      <c r="AN23" s="711"/>
      <c r="AO23" s="716"/>
      <c r="AP23" s="713"/>
      <c r="AQ23" s="716"/>
      <c r="AR23" s="604" t="str">
        <f>IFERROR(VLOOKUP($A23&amp;AM$1,纏め表!$D:$Q,4,FALSE),"")</f>
        <v/>
      </c>
      <c r="AS23" s="552" t="str">
        <f>IFERROR(VLOOKUP($A23&amp;AM$1,纏め表!$D:$Q,13,FALSE),"")</f>
        <v/>
      </c>
      <c r="AT23" s="552" t="str">
        <f>IFERROR(VLOOKUP($A23&amp;AM$1,纏め表!$D:$Q,14,FALSE),"")</f>
        <v/>
      </c>
      <c r="AU23" s="560" t="str">
        <f>IFERROR(IF(VLOOKUP($A23&amp;AM$1,纏め表!$D:$Q,2,FALSE)=0,"",VLOOKUP($A23&amp;AM$1,纏め表!$D:$Q,2,FALSE)),"")</f>
        <v/>
      </c>
      <c r="AV23" s="710"/>
      <c r="AW23" s="711"/>
      <c r="AX23" s="716"/>
      <c r="AY23" s="713"/>
      <c r="AZ23" s="716"/>
      <c r="BA23" s="604" t="str">
        <f>IFERROR(VLOOKUP($A23&amp;AV$1,纏め表!$D:$Q,4,FALSE),"")</f>
        <v/>
      </c>
      <c r="BB23" s="552" t="str">
        <f>IFERROR(VLOOKUP($A23&amp;AV$1,纏め表!$D:$Q,13,FALSE),"")</f>
        <v/>
      </c>
      <c r="BC23" s="552" t="str">
        <f>IFERROR(VLOOKUP($A23&amp;AV$1,纏め表!$D:$Q,14,FALSE),"")</f>
        <v/>
      </c>
      <c r="BD23" s="560" t="str">
        <f>IFERROR(IF(VLOOKUP($A23&amp;AV$1,纏め表!$D:$Q,2,FALSE)=0,"",VLOOKUP($A23&amp;AV$1,纏め表!$D:$Q,2,FALSE)),"")</f>
        <v/>
      </c>
      <c r="BE23" s="710"/>
      <c r="BF23" s="711"/>
      <c r="BG23" s="716"/>
      <c r="BH23" s="713"/>
      <c r="BI23" s="716"/>
      <c r="BJ23" s="604">
        <f>IFERROR(VLOOKUP($A23&amp;BE$1,纏め表!$D:$Q,4,FALSE),"")</f>
        <v>9000019</v>
      </c>
      <c r="BK23" s="552">
        <f>IFERROR(VLOOKUP($A23&amp;BE$1,纏め表!$D:$Q,13,FALSE),"")</f>
        <v>8</v>
      </c>
      <c r="BL23" s="552">
        <f>IFERROR(VLOOKUP($A23&amp;BE$1,纏め表!$D:$Q,14,FALSE),"")</f>
        <v>11</v>
      </c>
      <c r="BM23" s="560" t="str">
        <f>IFERROR(IF(VLOOKUP($A23&amp;BE$1,纏め表!$D:$Q,2,FALSE)=0,"",VLOOKUP($A23&amp;BE$1,纏め表!$D:$Q,2,FALSE)),"")</f>
        <v/>
      </c>
      <c r="BN23" s="710"/>
      <c r="BO23" s="711"/>
      <c r="BP23" s="716"/>
      <c r="BQ23" s="713"/>
      <c r="BR23" s="716"/>
      <c r="BS23" s="604" t="str">
        <f>IFERROR(VLOOKUP($A23&amp;BN$1,纏め表!$D:$Q,4,FALSE),"")</f>
        <v/>
      </c>
      <c r="BT23" s="552" t="str">
        <f>IFERROR(VLOOKUP($A23&amp;BN$1,纏め表!$D:$Q,13,FALSE),"")</f>
        <v/>
      </c>
      <c r="BU23" s="552" t="str">
        <f>IFERROR(VLOOKUP($A23&amp;BN$1,纏め表!$D:$Q,14,FALSE),"")</f>
        <v/>
      </c>
      <c r="BV23" s="560" t="s">
        <v>2270</v>
      </c>
      <c r="BW23" s="710"/>
      <c r="BX23" s="711"/>
      <c r="BY23" s="716"/>
      <c r="BZ23" s="713"/>
      <c r="CA23" s="716"/>
      <c r="CB23" s="604">
        <f>IFERROR(VLOOKUP($A23&amp;BW$1,纏め表!$D:$Q,4,FALSE),"")</f>
        <v>9000189</v>
      </c>
      <c r="CC23" s="552">
        <f>IFERROR(VLOOKUP($A23&amp;BW$1,纏め表!$D:$Q,13,FALSE),"")</f>
        <v>6</v>
      </c>
      <c r="CD23" s="552">
        <f>IFERROR(VLOOKUP($A23&amp;BW$1,纏め表!$D:$Q,14,FALSE),"")</f>
        <v>15</v>
      </c>
      <c r="CE23" s="560" t="str">
        <f>IFERROR(IF(VLOOKUP($A23&amp;BW$1,纏め表!$D:$Q,2,FALSE)=0,"",VLOOKUP($A23&amp;BW$1,纏め表!$D:$Q,2,FALSE)),"")</f>
        <v/>
      </c>
      <c r="CF23" s="710"/>
      <c r="CG23" s="711"/>
      <c r="CH23" s="716"/>
      <c r="CI23" s="713"/>
      <c r="CJ23" s="716"/>
      <c r="CK23" s="604" t="str">
        <f>IFERROR(VLOOKUP($A23&amp;CF$1,纏め表!$D:$Q,4,FALSE),"")</f>
        <v/>
      </c>
      <c r="CL23" s="552" t="str">
        <f>IFERROR(VLOOKUP($A23&amp;CF$1,纏め表!$D:$Q,13,FALSE),"")</f>
        <v/>
      </c>
      <c r="CM23" s="552" t="str">
        <f>IFERROR(VLOOKUP($A23&amp;CF$1,纏め表!$D:$Q,14,FALSE),"")</f>
        <v/>
      </c>
      <c r="CN23" s="560" t="str">
        <f>IFERROR(IF(VLOOKUP($A23&amp;CF$1,纏め表!$D:$Q,2,FALSE)=0,"",VLOOKUP($A23&amp;CF$1,纏め表!$D:$Q,2,FALSE)),"")</f>
        <v/>
      </c>
      <c r="CO23" s="710"/>
      <c r="CP23" s="711"/>
      <c r="CQ23" s="716"/>
      <c r="CR23" s="713"/>
      <c r="CS23" s="716"/>
      <c r="CT23" s="604" t="str">
        <f>IFERROR(VLOOKUP($A23&amp;CO$1,纏め表!$D:$Q,4,FALSE),"")</f>
        <v/>
      </c>
      <c r="CU23" s="552" t="str">
        <f>IFERROR(VLOOKUP($A23&amp;CO$1,纏め表!$D:$Q,13,FALSE),"")</f>
        <v/>
      </c>
      <c r="CV23" s="552" t="str">
        <f>IFERROR(VLOOKUP($A23&amp;CO$1,纏め表!$D:$Q,14,FALSE),"")</f>
        <v/>
      </c>
      <c r="CW23" s="560" t="str">
        <f>IFERROR(IF(VLOOKUP($A23&amp;CO$1,纏め表!$D:$Q,2,FALSE)=0,"",VLOOKUP($A23&amp;CO$1,纏め表!$D:$Q,2,FALSE)),"")</f>
        <v/>
      </c>
      <c r="CX23" s="710"/>
      <c r="CY23" s="711"/>
      <c r="CZ23" s="716"/>
      <c r="DA23" s="713"/>
      <c r="DB23" s="716"/>
      <c r="DC23" s="604" t="str">
        <f>IFERROR(VLOOKUP($A23&amp;CX$1,纏め表!$D:$Q,4,FALSE),"")</f>
        <v/>
      </c>
      <c r="DD23" s="552" t="str">
        <f>IFERROR(VLOOKUP($A23&amp;CX$1,纏め表!$D:$Q,13,FALSE),"")</f>
        <v/>
      </c>
      <c r="DE23" s="552" t="str">
        <f>IFERROR(VLOOKUP($A23&amp;CX$1,纏め表!$D:$Q,14,FALSE),"")</f>
        <v/>
      </c>
      <c r="DF23" s="560" t="str">
        <f>IFERROR(IF(VLOOKUP($A23&amp;CX$1,纏め表!$D:$Q,2,FALSE)=0,"",VLOOKUP($A23&amp;CX$1,纏め表!$D:$Q,2,FALSE)),"")</f>
        <v/>
      </c>
      <c r="DG23" s="710"/>
      <c r="DH23" s="711"/>
      <c r="DI23" s="716"/>
      <c r="DJ23" s="713"/>
      <c r="DK23" s="716"/>
    </row>
    <row r="24" spans="1:115" s="575" customFormat="1">
      <c r="A24" s="541" t="s">
        <v>2386</v>
      </c>
      <c r="B24" s="705"/>
      <c r="C24" s="706"/>
      <c r="D24" s="716"/>
      <c r="E24" s="706"/>
      <c r="F24" s="716"/>
      <c r="G24" s="606" t="str">
        <f>IFERROR(VLOOKUP($A24&amp;B$1,纏め表!$D:$Q,4,FALSE),"")</f>
        <v/>
      </c>
      <c r="H24" s="555" t="str">
        <f>IFERROR(VLOOKUP($A24&amp;B$1,纏め表!$D:$Q,13,FALSE),"")</f>
        <v/>
      </c>
      <c r="I24" s="555" t="str">
        <f>IFERROR(VLOOKUP($A24&amp;B$1,纏め表!$D:$Q,14,FALSE),"")</f>
        <v/>
      </c>
      <c r="J24" s="664" t="str">
        <f>IFERROR(IF(VLOOKUP($A24&amp;B$1,纏め表!$D:$Q,2,FALSE)=0,"",VLOOKUP($A24&amp;B$1,纏め表!$D:$Q,2,FALSE)),"")</f>
        <v/>
      </c>
      <c r="K24" s="548"/>
      <c r="L24" s="705"/>
      <c r="M24" s="706"/>
      <c r="N24" s="716"/>
      <c r="O24" s="708"/>
      <c r="P24" s="716"/>
      <c r="Q24" s="606" t="str">
        <f>IFERROR(VLOOKUP($A24&amp;L$1,纏め表!$D:$Q,4,FALSE),"")</f>
        <v/>
      </c>
      <c r="R24" s="555" t="str">
        <f>IFERROR(VLOOKUP($A24&amp;L$1,纏め表!$D:$Q,13,FALSE),"")</f>
        <v/>
      </c>
      <c r="S24" s="555" t="str">
        <f>IFERROR(VLOOKUP($A24&amp;L$1,纏め表!$D:$Q,14,FALSE),"")</f>
        <v/>
      </c>
      <c r="T24" s="548" t="str">
        <f>IFERROR(IF(VLOOKUP($A24&amp;L$1,纏め表!$D:$Q,2,FALSE)=0,"",VLOOKUP($A24&amp;L$1,纏め表!$D:$Q,2,FALSE)),"")</f>
        <v/>
      </c>
      <c r="U24" s="705"/>
      <c r="V24" s="706"/>
      <c r="W24" s="716"/>
      <c r="X24" s="708"/>
      <c r="Y24" s="716"/>
      <c r="Z24" s="606" t="str">
        <f>IFERROR(VLOOKUP($A24&amp;U$1,纏め表!$D:$Q,4,FALSE),"")</f>
        <v/>
      </c>
      <c r="AA24" s="555" t="str">
        <f>IFERROR(VLOOKUP($A24&amp;U$1,纏め表!$D:$Q,13,FALSE),"")</f>
        <v/>
      </c>
      <c r="AB24" s="555" t="str">
        <f>IFERROR(VLOOKUP($A24&amp;U$1,纏め表!$D:$Q,14,FALSE),"")</f>
        <v/>
      </c>
      <c r="AC24" s="548" t="str">
        <f>IFERROR(IF(VLOOKUP($A24&amp;U$1,纏め表!$D:$Q,2,FALSE)=0,"",VLOOKUP($A24&amp;U$1,纏め表!$D:$Q,2,FALSE)),"")</f>
        <v/>
      </c>
      <c r="AD24" s="705"/>
      <c r="AE24" s="706"/>
      <c r="AF24" s="716"/>
      <c r="AG24" s="708"/>
      <c r="AH24" s="716"/>
      <c r="AI24" s="606" t="str">
        <f>IFERROR(VLOOKUP($A24&amp;AD$1,纏め表!$D:$Q,4,FALSE),"")</f>
        <v/>
      </c>
      <c r="AJ24" s="555" t="str">
        <f>IFERROR(VLOOKUP($A24&amp;AD$1,纏め表!$D:$Q,13,FALSE),"")</f>
        <v/>
      </c>
      <c r="AK24" s="555" t="str">
        <f>IFERROR(VLOOKUP($A24&amp;AD$1,纏め表!$D:$Q,14,FALSE),"")</f>
        <v/>
      </c>
      <c r="AL24" s="548" t="str">
        <f>IFERROR(IF(VLOOKUP($A24&amp;AD$1,纏め表!$D:$Q,2,FALSE)=0,"",VLOOKUP($A24&amp;AD$1,纏め表!$D:$Q,2,FALSE)),"")</f>
        <v/>
      </c>
      <c r="AM24" s="705"/>
      <c r="AN24" s="706"/>
      <c r="AO24" s="716"/>
      <c r="AP24" s="708"/>
      <c r="AQ24" s="716"/>
      <c r="AR24" s="606" t="str">
        <f>IFERROR(VLOOKUP($A24&amp;AM$1,纏め表!$D:$Q,4,FALSE),"")</f>
        <v/>
      </c>
      <c r="AS24" s="555" t="str">
        <f>IFERROR(VLOOKUP($A24&amp;AM$1,纏め表!$D:$Q,13,FALSE),"")</f>
        <v/>
      </c>
      <c r="AT24" s="555" t="str">
        <f>IFERROR(VLOOKUP($A24&amp;AM$1,纏め表!$D:$Q,14,FALSE),"")</f>
        <v/>
      </c>
      <c r="AU24" s="548" t="str">
        <f>IFERROR(IF(VLOOKUP($A24&amp;AM$1,纏め表!$D:$Q,2,FALSE)=0,"",VLOOKUP($A24&amp;AM$1,纏め表!$D:$Q,2,FALSE)),"")</f>
        <v/>
      </c>
      <c r="AV24" s="705"/>
      <c r="AW24" s="706"/>
      <c r="AX24" s="716"/>
      <c r="AY24" s="708"/>
      <c r="AZ24" s="716"/>
      <c r="BA24" s="606" t="str">
        <f>IFERROR(VLOOKUP($A24&amp;AV$1,纏め表!$D:$Q,4,FALSE),"")</f>
        <v/>
      </c>
      <c r="BB24" s="555" t="str">
        <f>IFERROR(VLOOKUP($A24&amp;AV$1,纏め表!$D:$Q,13,FALSE),"")</f>
        <v/>
      </c>
      <c r="BC24" s="555" t="str">
        <f>IFERROR(VLOOKUP($A24&amp;AV$1,纏め表!$D:$Q,14,FALSE),"")</f>
        <v/>
      </c>
      <c r="BD24" s="548" t="str">
        <f>IFERROR(IF(VLOOKUP($A24&amp;AV$1,纏め表!$D:$Q,2,FALSE)=0,"",VLOOKUP($A24&amp;AV$1,纏め表!$D:$Q,2,FALSE)),"")</f>
        <v/>
      </c>
      <c r="BE24" s="705"/>
      <c r="BF24" s="706"/>
      <c r="BG24" s="716"/>
      <c r="BH24" s="708"/>
      <c r="BI24" s="716"/>
      <c r="BJ24" s="606" t="str">
        <f>IFERROR(VLOOKUP($A24&amp;BE$1,纏め表!$D:$Q,4,FALSE),"")</f>
        <v/>
      </c>
      <c r="BK24" s="555" t="str">
        <f>IFERROR(VLOOKUP($A24&amp;BE$1,纏め表!$D:$Q,13,FALSE),"")</f>
        <v/>
      </c>
      <c r="BL24" s="555" t="str">
        <f>IFERROR(VLOOKUP($A24&amp;BE$1,纏め表!$D:$Q,14,FALSE),"")</f>
        <v/>
      </c>
      <c r="BM24" s="548" t="str">
        <f>IFERROR(IF(VLOOKUP($A24&amp;BE$1,纏め表!$D:$Q,2,FALSE)=0,"",VLOOKUP($A24&amp;BE$1,纏め表!$D:$Q,2,FALSE)),"")</f>
        <v/>
      </c>
      <c r="BN24" s="705"/>
      <c r="BO24" s="706"/>
      <c r="BP24" s="716"/>
      <c r="BQ24" s="708"/>
      <c r="BR24" s="716"/>
      <c r="BS24" s="606" t="str">
        <f>IFERROR(VLOOKUP($A24&amp;BN$1,纏め表!$D:$Q,4,FALSE),"")</f>
        <v/>
      </c>
      <c r="BT24" s="555" t="str">
        <f>IFERROR(VLOOKUP($A24&amp;BN$1,纏め表!$D:$Q,13,FALSE),"")</f>
        <v/>
      </c>
      <c r="BU24" s="555" t="str">
        <f>IFERROR(VLOOKUP($A24&amp;BN$1,纏め表!$D:$Q,14,FALSE),"")</f>
        <v/>
      </c>
      <c r="BV24" s="548" t="str">
        <f>IFERROR(IF(VLOOKUP($A24&amp;BN$1,纏め表!$D:$Q,2,FALSE)=0,"",VLOOKUP($A24&amp;BN$1,纏め表!$D:$Q,2,FALSE)),"")</f>
        <v/>
      </c>
      <c r="BW24" s="705"/>
      <c r="BX24" s="706"/>
      <c r="BY24" s="716"/>
      <c r="BZ24" s="708"/>
      <c r="CA24" s="716"/>
      <c r="CB24" s="606">
        <f>IFERROR(VLOOKUP($A24&amp;BW$1,纏め表!$D:$Q,4,FALSE),"")</f>
        <v>9000238</v>
      </c>
      <c r="CC24" s="555">
        <f>IFERROR(VLOOKUP($A24&amp;BW$1,纏め表!$D:$Q,13,FALSE),"")</f>
        <v>3</v>
      </c>
      <c r="CD24" s="555">
        <f>IFERROR(VLOOKUP($A24&amp;BW$1,纏め表!$D:$Q,14,FALSE),"")</f>
        <v>8</v>
      </c>
      <c r="CE24" s="548" t="str">
        <f>IFERROR(IF(VLOOKUP($A24&amp;BW$1,纏め表!$D:$Q,2,FALSE)=0,"",VLOOKUP($A24&amp;BW$1,纏め表!$D:$Q,2,FALSE)),"")</f>
        <v/>
      </c>
      <c r="CF24" s="705"/>
      <c r="CG24" s="706"/>
      <c r="CH24" s="716"/>
      <c r="CI24" s="708"/>
      <c r="CJ24" s="716"/>
      <c r="CK24" s="606" t="str">
        <f>IFERROR(VLOOKUP($A24&amp;CF$1,纏め表!$D:$Q,4,FALSE),"")</f>
        <v/>
      </c>
      <c r="CL24" s="555" t="str">
        <f>IFERROR(VLOOKUP($A24&amp;CF$1,纏め表!$D:$Q,13,FALSE),"")</f>
        <v/>
      </c>
      <c r="CM24" s="555" t="str">
        <f>IFERROR(VLOOKUP($A24&amp;CF$1,纏め表!$D:$Q,14,FALSE),"")</f>
        <v/>
      </c>
      <c r="CN24" s="548" t="str">
        <f>IFERROR(IF(VLOOKUP($A24&amp;CF$1,纏め表!$D:$Q,2,FALSE)=0,"",VLOOKUP($A24&amp;CF$1,纏め表!$D:$Q,2,FALSE)),"")</f>
        <v/>
      </c>
      <c r="CO24" s="705"/>
      <c r="CP24" s="706"/>
      <c r="CQ24" s="716"/>
      <c r="CR24" s="708"/>
      <c r="CS24" s="716"/>
      <c r="CT24" s="606" t="str">
        <f>IFERROR(VLOOKUP($A24&amp;CO$1,纏め表!$D:$Q,4,FALSE),"")</f>
        <v/>
      </c>
      <c r="CU24" s="555" t="str">
        <f>IFERROR(VLOOKUP($A24&amp;CO$1,纏め表!$D:$Q,13,FALSE),"")</f>
        <v/>
      </c>
      <c r="CV24" s="555" t="str">
        <f>IFERROR(VLOOKUP($A24&amp;CO$1,纏め表!$D:$Q,14,FALSE),"")</f>
        <v/>
      </c>
      <c r="CW24" s="548" t="str">
        <f>IFERROR(IF(VLOOKUP($A24&amp;CO$1,纏め表!$D:$Q,2,FALSE)=0,"",VLOOKUP($A24&amp;CO$1,纏め表!$D:$Q,2,FALSE)),"")</f>
        <v/>
      </c>
      <c r="CX24" s="705"/>
      <c r="CY24" s="706"/>
      <c r="CZ24" s="716"/>
      <c r="DA24" s="708"/>
      <c r="DB24" s="716"/>
      <c r="DC24" s="606" t="str">
        <f>IFERROR(VLOOKUP($A24&amp;CX$1,纏め表!$D:$Q,4,FALSE),"")</f>
        <v/>
      </c>
      <c r="DD24" s="555" t="str">
        <f>IFERROR(VLOOKUP($A24&amp;CX$1,纏め表!$D:$Q,13,FALSE),"")</f>
        <v/>
      </c>
      <c r="DE24" s="555" t="str">
        <f>IFERROR(VLOOKUP($A24&amp;CX$1,纏め表!$D:$Q,14,FALSE),"")</f>
        <v/>
      </c>
      <c r="DF24" s="548" t="str">
        <f>IFERROR(IF(VLOOKUP($A24&amp;CX$1,纏め表!$D:$Q,2,FALSE)=0,"",VLOOKUP($A24&amp;CX$1,纏め表!$D:$Q,2,FALSE)),"")</f>
        <v/>
      </c>
      <c r="DG24" s="705"/>
      <c r="DH24" s="706"/>
      <c r="DI24" s="716"/>
      <c r="DJ24" s="708"/>
      <c r="DK24" s="716"/>
    </row>
    <row r="25" spans="1:115" s="575" customFormat="1">
      <c r="A25" s="558" t="s">
        <v>2189</v>
      </c>
      <c r="B25" s="673"/>
      <c r="C25" s="650"/>
      <c r="D25" s="672"/>
      <c r="E25" s="650">
        <f>3-COUNTIF(H25:H28,"")-COUNTIF(J25:J28,"休")</f>
        <v>-1</v>
      </c>
      <c r="F25" s="672"/>
      <c r="G25" s="608" t="str">
        <f>IFERROR(VLOOKUP($A25&amp;B$1,纏め表!$D:$Q,4,FALSE),"")</f>
        <v/>
      </c>
      <c r="H25" s="552" t="str">
        <f>IFERROR(VLOOKUP($A25&amp;B$1,纏め表!$D:$Q,13,FALSE),"")</f>
        <v/>
      </c>
      <c r="I25" s="552" t="str">
        <f>IFERROR(VLOOKUP($A25&amp;B$1,纏め表!$D:$Q,14,FALSE),"")</f>
        <v/>
      </c>
      <c r="J25" s="666" t="str">
        <f>IFERROR(IF(VLOOKUP($A25&amp;B$1,纏め表!$D:$Q,2,FALSE)=0,"",VLOOKUP($A25&amp;B$1,纏め表!$D:$Q,2,FALSE)),"")</f>
        <v/>
      </c>
      <c r="K25" s="560"/>
      <c r="L25" s="693"/>
      <c r="M25" s="695"/>
      <c r="N25" s="716"/>
      <c r="O25" s="699">
        <f>3-COUNTIF(R25:R28,"")-COUNTIF(T25:T28,"休")</f>
        <v>-1</v>
      </c>
      <c r="P25" s="716"/>
      <c r="Q25" s="607" t="str">
        <f>IFERROR(VLOOKUP($A25&amp;L$1,纏め表!$D:$Q,4,FALSE),"")</f>
        <v/>
      </c>
      <c r="R25" s="579" t="str">
        <f>IFERROR(VLOOKUP($A25&amp;L$1,纏め表!$D:$Q,13,FALSE),"")</f>
        <v/>
      </c>
      <c r="S25" s="579" t="str">
        <f>IFERROR(VLOOKUP($A25&amp;L$1,纏め表!$D:$Q,14,FALSE),"")</f>
        <v/>
      </c>
      <c r="T25" s="560" t="str">
        <f>IFERROR(IF(VLOOKUP($A25&amp;L$1,纏め表!$D:$Q,2,FALSE)=0,"",VLOOKUP($A25&amp;L$1,纏め表!$D:$Q,2,FALSE)),"")</f>
        <v/>
      </c>
      <c r="U25" s="693"/>
      <c r="V25" s="695"/>
      <c r="W25" s="716"/>
      <c r="X25" s="699">
        <f>3-COUNTIF(AA25:AA28,"")-COUNTIF(AC25:AC28,"休")</f>
        <v>-1</v>
      </c>
      <c r="Y25" s="716"/>
      <c r="Z25" s="607" t="str">
        <f>IFERROR(VLOOKUP($A25&amp;U$1,纏め表!$D:$Q,4,FALSE),"")</f>
        <v/>
      </c>
      <c r="AA25" s="579" t="str">
        <f>IFERROR(VLOOKUP($A25&amp;U$1,纏め表!$D:$Q,13,FALSE),"")</f>
        <v/>
      </c>
      <c r="AB25" s="579" t="str">
        <f>IFERROR(VLOOKUP($A25&amp;U$1,纏め表!$D:$Q,14,FALSE),"")</f>
        <v/>
      </c>
      <c r="AC25" s="560" t="str">
        <f>IFERROR(IF(VLOOKUP($A25&amp;U$1,纏め表!$D:$Q,2,FALSE)=0,"",VLOOKUP($A25&amp;U$1,纏め表!$D:$Q,2,FALSE)),"")</f>
        <v/>
      </c>
      <c r="AD25" s="693"/>
      <c r="AE25" s="695"/>
      <c r="AF25" s="716"/>
      <c r="AG25" s="699">
        <f>3-COUNTIF(AJ25:AJ28,"")-COUNTIF(AL25:AL28,"休")</f>
        <v>-1</v>
      </c>
      <c r="AH25" s="716"/>
      <c r="AI25" s="607" t="str">
        <f>IFERROR(VLOOKUP($A25&amp;AD$1,纏め表!$D:$Q,4,FALSE),"")</f>
        <v/>
      </c>
      <c r="AJ25" s="579" t="str">
        <f>IFERROR(VLOOKUP($A25&amp;AD$1,纏め表!$D:$Q,13,FALSE),"")</f>
        <v/>
      </c>
      <c r="AK25" s="579" t="str">
        <f>IFERROR(VLOOKUP($A25&amp;AD$1,纏め表!$D:$Q,14,FALSE),"")</f>
        <v/>
      </c>
      <c r="AL25" s="560" t="str">
        <f>IFERROR(IF(VLOOKUP($A25&amp;AD$1,纏め表!$D:$Q,2,FALSE)=0,"",VLOOKUP($A25&amp;AD$1,纏め表!$D:$Q,2,FALSE)),"")</f>
        <v/>
      </c>
      <c r="AM25" s="693"/>
      <c r="AN25" s="695"/>
      <c r="AO25" s="716"/>
      <c r="AP25" s="699">
        <f>3-COUNTIF(AS25:AS28,"")-COUNTIF(AU25:AU28,"休")</f>
        <v>-1</v>
      </c>
      <c r="AQ25" s="716"/>
      <c r="AR25" s="607" t="str">
        <f>IFERROR(VLOOKUP($A25&amp;AM$1,纏め表!$D:$Q,4,FALSE),"")</f>
        <v/>
      </c>
      <c r="AS25" s="579" t="str">
        <f>IFERROR(VLOOKUP($A25&amp;AM$1,纏め表!$D:$Q,13,FALSE),"")</f>
        <v/>
      </c>
      <c r="AT25" s="579" t="str">
        <f>IFERROR(VLOOKUP($A25&amp;AM$1,纏め表!$D:$Q,14,FALSE),"")</f>
        <v/>
      </c>
      <c r="AU25" s="560" t="str">
        <f>IFERROR(IF(VLOOKUP($A25&amp;AM$1,纏め表!$D:$Q,2,FALSE)=0,"",VLOOKUP($A25&amp;AM$1,纏め表!$D:$Q,2,FALSE)),"")</f>
        <v/>
      </c>
      <c r="AV25" s="693"/>
      <c r="AW25" s="695"/>
      <c r="AX25" s="716"/>
      <c r="AY25" s="699">
        <f>3-COUNTIF(BB25:BB28,"")-COUNTIF(BD25:BD28,"休")</f>
        <v>-1</v>
      </c>
      <c r="AZ25" s="716"/>
      <c r="BA25" s="607" t="str">
        <f>IFERROR(VLOOKUP($A25&amp;AV$1,纏め表!$D:$Q,4,FALSE),"")</f>
        <v/>
      </c>
      <c r="BB25" s="579" t="str">
        <f>IFERROR(VLOOKUP($A25&amp;AV$1,纏め表!$D:$Q,13,FALSE),"")</f>
        <v/>
      </c>
      <c r="BC25" s="579" t="str">
        <f>IFERROR(VLOOKUP($A25&amp;AV$1,纏め表!$D:$Q,14,FALSE),"")</f>
        <v/>
      </c>
      <c r="BD25" s="560" t="str">
        <f>IFERROR(IF(VLOOKUP($A25&amp;AV$1,纏め表!$D:$Q,2,FALSE)=0,"",VLOOKUP($A25&amp;AV$1,纏め表!$D:$Q,2,FALSE)),"")</f>
        <v/>
      </c>
      <c r="BE25" s="693"/>
      <c r="BF25" s="695"/>
      <c r="BG25" s="716"/>
      <c r="BH25" s="699">
        <f>3-COUNTIF(BK25:BK28,"")-COUNTIF(BM25:BM28,"休")</f>
        <v>-1</v>
      </c>
      <c r="BI25" s="716"/>
      <c r="BJ25" s="607" t="str">
        <f>IFERROR(VLOOKUP($A25&amp;BE$1,纏め表!$D:$Q,4,FALSE),"")</f>
        <v/>
      </c>
      <c r="BK25" s="579" t="str">
        <f>IFERROR(VLOOKUP($A25&amp;BE$1,纏め表!$D:$Q,13,FALSE),"")</f>
        <v/>
      </c>
      <c r="BL25" s="579" t="str">
        <f>IFERROR(VLOOKUP($A25&amp;BE$1,纏め表!$D:$Q,14,FALSE),"")</f>
        <v/>
      </c>
      <c r="BM25" s="560" t="str">
        <f>IFERROR(IF(VLOOKUP($A25&amp;BE$1,纏め表!$D:$Q,2,FALSE)=0,"",VLOOKUP($A25&amp;BE$1,纏め表!$D:$Q,2,FALSE)),"")</f>
        <v/>
      </c>
      <c r="BN25" s="693"/>
      <c r="BO25" s="695"/>
      <c r="BP25" s="716"/>
      <c r="BQ25" s="699">
        <f>3-COUNTIF(BT25:BT28,"")-COUNTIF(BV25:BV28,"休")</f>
        <v>-1</v>
      </c>
      <c r="BR25" s="716"/>
      <c r="BS25" s="607" t="str">
        <f>IFERROR(VLOOKUP($A25&amp;BN$1,纏め表!$D:$Q,4,FALSE),"")</f>
        <v/>
      </c>
      <c r="BT25" s="579" t="str">
        <f>IFERROR(VLOOKUP($A25&amp;BN$1,纏め表!$D:$Q,13,FALSE),"")</f>
        <v/>
      </c>
      <c r="BU25" s="579" t="str">
        <f>IFERROR(VLOOKUP($A25&amp;BN$1,纏め表!$D:$Q,14,FALSE),"")</f>
        <v/>
      </c>
      <c r="BV25" s="560" t="str">
        <f>IFERROR(IF(VLOOKUP($A25&amp;BN$1,纏め表!$D:$Q,2,FALSE)=0,"",VLOOKUP($A25&amp;BN$1,纏め表!$D:$Q,2,FALSE)),"")</f>
        <v/>
      </c>
      <c r="BW25" s="693"/>
      <c r="BX25" s="695"/>
      <c r="BY25" s="716"/>
      <c r="BZ25" s="699">
        <f>3-COUNTIF(CC25:CC28,"")-COUNTIF(CE25:CE28,"休")</f>
        <v>-1</v>
      </c>
      <c r="CA25" s="716"/>
      <c r="CB25" s="607" t="str">
        <f>IFERROR(VLOOKUP($A25&amp;BW$1,纏め表!$D:$Q,4,FALSE),"")</f>
        <v/>
      </c>
      <c r="CC25" s="579" t="str">
        <f>IFERROR(VLOOKUP($A25&amp;BW$1,纏め表!$D:$Q,13,FALSE),"")</f>
        <v/>
      </c>
      <c r="CD25" s="579" t="str">
        <f>IFERROR(VLOOKUP($A25&amp;BW$1,纏め表!$D:$Q,14,FALSE),"")</f>
        <v/>
      </c>
      <c r="CE25" s="560" t="str">
        <f>IFERROR(IF(VLOOKUP($A25&amp;BW$1,纏め表!$D:$Q,2,FALSE)=0,"",VLOOKUP($A25&amp;BW$1,纏め表!$D:$Q,2,FALSE)),"")</f>
        <v/>
      </c>
      <c r="CF25" s="693"/>
      <c r="CG25" s="695"/>
      <c r="CH25" s="716"/>
      <c r="CI25" s="699">
        <f>3-COUNTIF(CL25:CL28,"")-COUNTIF(CN25:CN28,"休")</f>
        <v>-1</v>
      </c>
      <c r="CJ25" s="716"/>
      <c r="CK25" s="607" t="str">
        <f>IFERROR(VLOOKUP($A25&amp;CF$1,纏め表!$D:$Q,4,FALSE),"")</f>
        <v/>
      </c>
      <c r="CL25" s="579" t="str">
        <f>IFERROR(VLOOKUP($A25&amp;CF$1,纏め表!$D:$Q,13,FALSE),"")</f>
        <v/>
      </c>
      <c r="CM25" s="579" t="str">
        <f>IFERROR(VLOOKUP($A25&amp;CF$1,纏め表!$D:$Q,14,FALSE),"")</f>
        <v/>
      </c>
      <c r="CN25" s="560" t="str">
        <f>IFERROR(IF(VLOOKUP($A25&amp;CF$1,纏め表!$D:$Q,2,FALSE)=0,"",VLOOKUP($A25&amp;CF$1,纏め表!$D:$Q,2,FALSE)),"")</f>
        <v/>
      </c>
      <c r="CO25" s="693"/>
      <c r="CP25" s="695"/>
      <c r="CQ25" s="716"/>
      <c r="CR25" s="699">
        <f>3-COUNTIF(CU25:CU28,"")-COUNTIF(CW25:CW28,"休")</f>
        <v>-1</v>
      </c>
      <c r="CS25" s="716"/>
      <c r="CT25" s="607" t="str">
        <f>IFERROR(VLOOKUP($A25&amp;CO$1,纏め表!$D:$Q,4,FALSE),"")</f>
        <v/>
      </c>
      <c r="CU25" s="579" t="str">
        <f>IFERROR(VLOOKUP($A25&amp;CO$1,纏め表!$D:$Q,13,FALSE),"")</f>
        <v/>
      </c>
      <c r="CV25" s="579" t="str">
        <f>IFERROR(VLOOKUP($A25&amp;CO$1,纏め表!$D:$Q,14,FALSE),"")</f>
        <v/>
      </c>
      <c r="CW25" s="560" t="str">
        <f>IFERROR(IF(VLOOKUP($A25&amp;CO$1,纏め表!$D:$Q,2,FALSE)=0,"",VLOOKUP($A25&amp;CO$1,纏め表!$D:$Q,2,FALSE)),"")</f>
        <v/>
      </c>
      <c r="CX25" s="693"/>
      <c r="CY25" s="695"/>
      <c r="CZ25" s="716"/>
      <c r="DA25" s="699">
        <f>3-COUNTIF(DD25:DD28,"")-COUNTIF(DF25:DF28,"休")</f>
        <v>-1</v>
      </c>
      <c r="DB25" s="716"/>
      <c r="DC25" s="607" t="str">
        <f>IFERROR(VLOOKUP($A25&amp;CX$1,纏め表!$D:$Q,4,FALSE),"")</f>
        <v/>
      </c>
      <c r="DD25" s="579" t="str">
        <f>IFERROR(VLOOKUP($A25&amp;CX$1,纏め表!$D:$Q,13,FALSE),"")</f>
        <v/>
      </c>
      <c r="DE25" s="579" t="str">
        <f>IFERROR(VLOOKUP($A25&amp;CX$1,纏め表!$D:$Q,14,FALSE),"")</f>
        <v/>
      </c>
      <c r="DF25" s="560" t="str">
        <f>IFERROR(IF(VLOOKUP($A25&amp;CX$1,纏め表!$D:$Q,2,FALSE)=0,"",VLOOKUP($A25&amp;CX$1,纏め表!$D:$Q,2,FALSE)),"")</f>
        <v/>
      </c>
      <c r="DG25" s="693"/>
      <c r="DH25" s="695"/>
      <c r="DI25" s="716"/>
      <c r="DJ25" s="699">
        <f>3-COUNTIF(DM25:DM28,"")-COUNTIF(DO25:DO28,"休")</f>
        <v>-1</v>
      </c>
      <c r="DK25" s="716"/>
    </row>
    <row r="26" spans="1:115" s="575" customFormat="1">
      <c r="A26" s="558" t="s">
        <v>2189</v>
      </c>
      <c r="B26" s="676"/>
      <c r="C26" s="653"/>
      <c r="D26" s="672"/>
      <c r="E26" s="653"/>
      <c r="F26" s="672"/>
      <c r="G26" s="608" t="str">
        <f>IFERROR(VLOOKUP($A26&amp;B$1,纏め表!$D:$Q,4,FALSE),"")</f>
        <v/>
      </c>
      <c r="H26" s="552" t="str">
        <f>IFERROR(VLOOKUP($A26&amp;B$1,纏め表!$D:$Q,13,FALSE),"")</f>
        <v/>
      </c>
      <c r="I26" s="552" t="str">
        <f>IFERROR(VLOOKUP($A26&amp;B$1,纏め表!$D:$Q,14,FALSE),"")</f>
        <v/>
      </c>
      <c r="J26" s="666" t="str">
        <f>IFERROR(IF(VLOOKUP($A26&amp;B$1,纏め表!$D:$Q,2,FALSE)=0,"",VLOOKUP($A26&amp;B$1,纏め表!$D:$Q,2,FALSE)),"")</f>
        <v/>
      </c>
      <c r="K26" s="560"/>
      <c r="L26" s="710"/>
      <c r="M26" s="711"/>
      <c r="N26" s="716"/>
      <c r="O26" s="713"/>
      <c r="P26" s="716"/>
      <c r="Q26" s="607" t="str">
        <f>IFERROR(VLOOKUP($A26&amp;L$1,纏め表!$D:$Q,4,FALSE),"")</f>
        <v/>
      </c>
      <c r="R26" s="579" t="str">
        <f>IFERROR(VLOOKUP($A26&amp;L$1,纏め表!$D:$Q,13,FALSE),"")</f>
        <v/>
      </c>
      <c r="S26" s="579" t="str">
        <f>IFERROR(VLOOKUP($A26&amp;L$1,纏め表!$D:$Q,14,FALSE),"")</f>
        <v/>
      </c>
      <c r="T26" s="560" t="str">
        <f>IFERROR(IF(VLOOKUP($A26&amp;L$1,纏め表!$D:$Q,2,FALSE)=0,"",VLOOKUP($A26&amp;L$1,纏め表!$D:$Q,2,FALSE)),"")</f>
        <v/>
      </c>
      <c r="U26" s="710"/>
      <c r="V26" s="711"/>
      <c r="W26" s="716"/>
      <c r="X26" s="713"/>
      <c r="Y26" s="716"/>
      <c r="Z26" s="607" t="str">
        <f>IFERROR(VLOOKUP($A26&amp;U$1,纏め表!$D:$Q,4,FALSE),"")</f>
        <v/>
      </c>
      <c r="AA26" s="579" t="str">
        <f>IFERROR(VLOOKUP($A26&amp;U$1,纏め表!$D:$Q,13,FALSE),"")</f>
        <v/>
      </c>
      <c r="AB26" s="579" t="str">
        <f>IFERROR(VLOOKUP($A26&amp;U$1,纏め表!$D:$Q,14,FALSE),"")</f>
        <v/>
      </c>
      <c r="AC26" s="560" t="str">
        <f>IFERROR(IF(VLOOKUP($A26&amp;U$1,纏め表!$D:$Q,2,FALSE)=0,"",VLOOKUP($A26&amp;U$1,纏め表!$D:$Q,2,FALSE)),"")</f>
        <v/>
      </c>
      <c r="AD26" s="710"/>
      <c r="AE26" s="711"/>
      <c r="AF26" s="716"/>
      <c r="AG26" s="713"/>
      <c r="AH26" s="716"/>
      <c r="AI26" s="607" t="str">
        <f>IFERROR(VLOOKUP($A26&amp;AD$1,纏め表!$D:$Q,4,FALSE),"")</f>
        <v/>
      </c>
      <c r="AJ26" s="579" t="str">
        <f>IFERROR(VLOOKUP($A26&amp;AD$1,纏め表!$D:$Q,13,FALSE),"")</f>
        <v/>
      </c>
      <c r="AK26" s="579" t="str">
        <f>IFERROR(VLOOKUP($A26&amp;AD$1,纏め表!$D:$Q,14,FALSE),"")</f>
        <v/>
      </c>
      <c r="AL26" s="560" t="str">
        <f>IFERROR(IF(VLOOKUP($A26&amp;AD$1,纏め表!$D:$Q,2,FALSE)=0,"",VLOOKUP($A26&amp;AD$1,纏め表!$D:$Q,2,FALSE)),"")</f>
        <v/>
      </c>
      <c r="AM26" s="710"/>
      <c r="AN26" s="711"/>
      <c r="AO26" s="716"/>
      <c r="AP26" s="713"/>
      <c r="AQ26" s="716"/>
      <c r="AR26" s="607" t="str">
        <f>IFERROR(VLOOKUP($A26&amp;AM$1,纏め表!$D:$Q,4,FALSE),"")</f>
        <v/>
      </c>
      <c r="AS26" s="579" t="str">
        <f>IFERROR(VLOOKUP($A26&amp;AM$1,纏め表!$D:$Q,13,FALSE),"")</f>
        <v/>
      </c>
      <c r="AT26" s="579" t="str">
        <f>IFERROR(VLOOKUP($A26&amp;AM$1,纏め表!$D:$Q,14,FALSE),"")</f>
        <v/>
      </c>
      <c r="AU26" s="560" t="str">
        <f>IFERROR(IF(VLOOKUP($A26&amp;AM$1,纏め表!$D:$Q,2,FALSE)=0,"",VLOOKUP($A26&amp;AM$1,纏め表!$D:$Q,2,FALSE)),"")</f>
        <v/>
      </c>
      <c r="AV26" s="710"/>
      <c r="AW26" s="711"/>
      <c r="AX26" s="716"/>
      <c r="AY26" s="713"/>
      <c r="AZ26" s="716"/>
      <c r="BA26" s="607" t="str">
        <f>IFERROR(VLOOKUP($A26&amp;AV$1,纏め表!$D:$Q,4,FALSE),"")</f>
        <v/>
      </c>
      <c r="BB26" s="579" t="str">
        <f>IFERROR(VLOOKUP($A26&amp;AV$1,纏め表!$D:$Q,13,FALSE),"")</f>
        <v/>
      </c>
      <c r="BC26" s="579" t="str">
        <f>IFERROR(VLOOKUP($A26&amp;AV$1,纏め表!$D:$Q,14,FALSE),"")</f>
        <v/>
      </c>
      <c r="BD26" s="560" t="str">
        <f>IFERROR(IF(VLOOKUP($A26&amp;AV$1,纏め表!$D:$Q,2,FALSE)=0,"",VLOOKUP($A26&amp;AV$1,纏め表!$D:$Q,2,FALSE)),"")</f>
        <v/>
      </c>
      <c r="BE26" s="710"/>
      <c r="BF26" s="711"/>
      <c r="BG26" s="716"/>
      <c r="BH26" s="713"/>
      <c r="BI26" s="716"/>
      <c r="BJ26" s="607" t="str">
        <f>IFERROR(VLOOKUP($A26&amp;BE$1,纏め表!$D:$Q,4,FALSE),"")</f>
        <v/>
      </c>
      <c r="BK26" s="579" t="str">
        <f>IFERROR(VLOOKUP($A26&amp;BE$1,纏め表!$D:$Q,13,FALSE),"")</f>
        <v/>
      </c>
      <c r="BL26" s="579" t="str">
        <f>IFERROR(VLOOKUP($A26&amp;BE$1,纏め表!$D:$Q,14,FALSE),"")</f>
        <v/>
      </c>
      <c r="BM26" s="560" t="str">
        <f>IFERROR(IF(VLOOKUP($A26&amp;BE$1,纏め表!$D:$Q,2,FALSE)=0,"",VLOOKUP($A26&amp;BE$1,纏め表!$D:$Q,2,FALSE)),"")</f>
        <v/>
      </c>
      <c r="BN26" s="710"/>
      <c r="BO26" s="711"/>
      <c r="BP26" s="716"/>
      <c r="BQ26" s="713"/>
      <c r="BR26" s="716"/>
      <c r="BS26" s="607" t="str">
        <f>IFERROR(VLOOKUP($A26&amp;BN$1,纏め表!$D:$Q,4,FALSE),"")</f>
        <v/>
      </c>
      <c r="BT26" s="579" t="str">
        <f>IFERROR(VLOOKUP($A26&amp;BN$1,纏め表!$D:$Q,13,FALSE),"")</f>
        <v/>
      </c>
      <c r="BU26" s="579" t="str">
        <f>IFERROR(VLOOKUP($A26&amp;BN$1,纏め表!$D:$Q,14,FALSE),"")</f>
        <v/>
      </c>
      <c r="BV26" s="560" t="str">
        <f>IFERROR(IF(VLOOKUP($A26&amp;BN$1,纏め表!$D:$Q,2,FALSE)=0,"",VLOOKUP($A26&amp;BN$1,纏め表!$D:$Q,2,FALSE)),"")</f>
        <v/>
      </c>
      <c r="BW26" s="710"/>
      <c r="BX26" s="711"/>
      <c r="BY26" s="716"/>
      <c r="BZ26" s="713"/>
      <c r="CA26" s="716"/>
      <c r="CB26" s="607" t="str">
        <f>IFERROR(VLOOKUP($A26&amp;BW$1,纏め表!$D:$Q,4,FALSE),"")</f>
        <v/>
      </c>
      <c r="CC26" s="579" t="str">
        <f>IFERROR(VLOOKUP($A26&amp;BW$1,纏め表!$D:$Q,13,FALSE),"")</f>
        <v/>
      </c>
      <c r="CD26" s="579" t="str">
        <f>IFERROR(VLOOKUP($A26&amp;BW$1,纏め表!$D:$Q,14,FALSE),"")</f>
        <v/>
      </c>
      <c r="CE26" s="560" t="str">
        <f>IFERROR(IF(VLOOKUP($A26&amp;BW$1,纏め表!$D:$Q,2,FALSE)=0,"",VLOOKUP($A26&amp;BW$1,纏め表!$D:$Q,2,FALSE)),"")</f>
        <v/>
      </c>
      <c r="CF26" s="710"/>
      <c r="CG26" s="711"/>
      <c r="CH26" s="716"/>
      <c r="CI26" s="713"/>
      <c r="CJ26" s="716"/>
      <c r="CK26" s="607" t="str">
        <f>IFERROR(VLOOKUP($A26&amp;CF$1,纏め表!$D:$Q,4,FALSE),"")</f>
        <v/>
      </c>
      <c r="CL26" s="579" t="str">
        <f>IFERROR(VLOOKUP($A26&amp;CF$1,纏め表!$D:$Q,13,FALSE),"")</f>
        <v/>
      </c>
      <c r="CM26" s="579" t="str">
        <f>IFERROR(VLOOKUP($A26&amp;CF$1,纏め表!$D:$Q,14,FALSE),"")</f>
        <v/>
      </c>
      <c r="CN26" s="560" t="str">
        <f>IFERROR(IF(VLOOKUP($A26&amp;CF$1,纏め表!$D:$Q,2,FALSE)=0,"",VLOOKUP($A26&amp;CF$1,纏め表!$D:$Q,2,FALSE)),"")</f>
        <v/>
      </c>
      <c r="CO26" s="710"/>
      <c r="CP26" s="711"/>
      <c r="CQ26" s="716"/>
      <c r="CR26" s="713"/>
      <c r="CS26" s="716"/>
      <c r="CT26" s="607" t="str">
        <f>IFERROR(VLOOKUP($A26&amp;CO$1,纏め表!$D:$Q,4,FALSE),"")</f>
        <v/>
      </c>
      <c r="CU26" s="579" t="str">
        <f>IFERROR(VLOOKUP($A26&amp;CO$1,纏め表!$D:$Q,13,FALSE),"")</f>
        <v/>
      </c>
      <c r="CV26" s="579" t="str">
        <f>IFERROR(VLOOKUP($A26&amp;CO$1,纏め表!$D:$Q,14,FALSE),"")</f>
        <v/>
      </c>
      <c r="CW26" s="560" t="str">
        <f>IFERROR(IF(VLOOKUP($A26&amp;CO$1,纏め表!$D:$Q,2,FALSE)=0,"",VLOOKUP($A26&amp;CO$1,纏め表!$D:$Q,2,FALSE)),"")</f>
        <v/>
      </c>
      <c r="CX26" s="710"/>
      <c r="CY26" s="711"/>
      <c r="CZ26" s="716"/>
      <c r="DA26" s="713"/>
      <c r="DB26" s="716"/>
      <c r="DC26" s="607" t="str">
        <f>IFERROR(VLOOKUP($A26&amp;CX$1,纏め表!$D:$Q,4,FALSE),"")</f>
        <v/>
      </c>
      <c r="DD26" s="579" t="str">
        <f>IFERROR(VLOOKUP($A26&amp;CX$1,纏め表!$D:$Q,13,FALSE),"")</f>
        <v/>
      </c>
      <c r="DE26" s="579" t="str">
        <f>IFERROR(VLOOKUP($A26&amp;CX$1,纏め表!$D:$Q,14,FALSE),"")</f>
        <v/>
      </c>
      <c r="DF26" s="560" t="str">
        <f>IFERROR(IF(VLOOKUP($A26&amp;CX$1,纏め表!$D:$Q,2,FALSE)=0,"",VLOOKUP($A26&amp;CX$1,纏め表!$D:$Q,2,FALSE)),"")</f>
        <v/>
      </c>
      <c r="DG26" s="710"/>
      <c r="DH26" s="711"/>
      <c r="DI26" s="716"/>
      <c r="DJ26" s="713"/>
      <c r="DK26" s="716"/>
    </row>
    <row r="27" spans="1:115" s="575" customFormat="1">
      <c r="A27" s="558" t="s">
        <v>2189</v>
      </c>
      <c r="B27" s="676"/>
      <c r="C27" s="653"/>
      <c r="D27" s="672"/>
      <c r="E27" s="653"/>
      <c r="F27" s="672"/>
      <c r="G27" s="608"/>
      <c r="H27" s="552"/>
      <c r="I27" s="552"/>
      <c r="J27" s="666"/>
      <c r="K27" s="560"/>
      <c r="L27" s="710"/>
      <c r="M27" s="711"/>
      <c r="N27" s="716"/>
      <c r="O27" s="713"/>
      <c r="P27" s="716"/>
      <c r="Q27" s="607"/>
      <c r="R27" s="579"/>
      <c r="S27" s="579"/>
      <c r="T27" s="560"/>
      <c r="U27" s="710"/>
      <c r="V27" s="711"/>
      <c r="W27" s="716"/>
      <c r="X27" s="713"/>
      <c r="Y27" s="716"/>
      <c r="Z27" s="607"/>
      <c r="AA27" s="579"/>
      <c r="AB27" s="579"/>
      <c r="AC27" s="560"/>
      <c r="AD27" s="710"/>
      <c r="AE27" s="711"/>
      <c r="AF27" s="716"/>
      <c r="AG27" s="713"/>
      <c r="AH27" s="716"/>
      <c r="AI27" s="607"/>
      <c r="AJ27" s="579"/>
      <c r="AK27" s="579"/>
      <c r="AL27" s="560"/>
      <c r="AM27" s="710"/>
      <c r="AN27" s="711"/>
      <c r="AO27" s="716"/>
      <c r="AP27" s="713"/>
      <c r="AQ27" s="716"/>
      <c r="AR27" s="607"/>
      <c r="AS27" s="579"/>
      <c r="AT27" s="579"/>
      <c r="AU27" s="560"/>
      <c r="AV27" s="710"/>
      <c r="AW27" s="711"/>
      <c r="AX27" s="716"/>
      <c r="AY27" s="713"/>
      <c r="AZ27" s="716"/>
      <c r="BA27" s="607"/>
      <c r="BB27" s="579"/>
      <c r="BC27" s="579"/>
      <c r="BD27" s="560"/>
      <c r="BE27" s="710"/>
      <c r="BF27" s="711"/>
      <c r="BG27" s="716"/>
      <c r="BH27" s="713"/>
      <c r="BI27" s="716"/>
      <c r="BJ27" s="607"/>
      <c r="BK27" s="579"/>
      <c r="BL27" s="579"/>
      <c r="BM27" s="560"/>
      <c r="BN27" s="710"/>
      <c r="BO27" s="711"/>
      <c r="BP27" s="716"/>
      <c r="BQ27" s="713"/>
      <c r="BR27" s="716"/>
      <c r="BS27" s="607"/>
      <c r="BT27" s="579"/>
      <c r="BU27" s="579"/>
      <c r="BV27" s="560"/>
      <c r="BW27" s="710"/>
      <c r="BX27" s="711"/>
      <c r="BY27" s="716"/>
      <c r="BZ27" s="713"/>
      <c r="CA27" s="716"/>
      <c r="CB27" s="607"/>
      <c r="CC27" s="579"/>
      <c r="CD27" s="579"/>
      <c r="CE27" s="560"/>
      <c r="CF27" s="710"/>
      <c r="CG27" s="711"/>
      <c r="CH27" s="716"/>
      <c r="CI27" s="713"/>
      <c r="CJ27" s="716"/>
      <c r="CK27" s="607"/>
      <c r="CL27" s="579"/>
      <c r="CM27" s="579"/>
      <c r="CN27" s="560"/>
      <c r="CO27" s="710"/>
      <c r="CP27" s="711"/>
      <c r="CQ27" s="716"/>
      <c r="CR27" s="713"/>
      <c r="CS27" s="716"/>
      <c r="CT27" s="607"/>
      <c r="CU27" s="579"/>
      <c r="CV27" s="579"/>
      <c r="CW27" s="560"/>
      <c r="CX27" s="710"/>
      <c r="CY27" s="711"/>
      <c r="CZ27" s="716"/>
      <c r="DA27" s="713"/>
      <c r="DB27" s="716"/>
      <c r="DC27" s="607"/>
      <c r="DD27" s="579"/>
      <c r="DE27" s="579"/>
      <c r="DF27" s="560"/>
      <c r="DG27" s="710"/>
      <c r="DH27" s="711"/>
      <c r="DI27" s="716"/>
      <c r="DJ27" s="713"/>
      <c r="DK27" s="716"/>
    </row>
    <row r="28" spans="1:115" s="575" customFormat="1">
      <c r="A28" s="558" t="s">
        <v>2189</v>
      </c>
      <c r="B28" s="676"/>
      <c r="C28" s="653"/>
      <c r="D28" s="672"/>
      <c r="E28" s="653"/>
      <c r="F28" s="672"/>
      <c r="G28" s="608" t="str">
        <f>IFERROR(VLOOKUP($A28&amp;B$1,纏め表!$D:$Q,4,FALSE),"")</f>
        <v/>
      </c>
      <c r="H28" s="552" t="str">
        <f>IFERROR(VLOOKUP($A28&amp;B$1,纏め表!$D:$Q,13,FALSE),"")</f>
        <v/>
      </c>
      <c r="I28" s="552" t="str">
        <f>IFERROR(VLOOKUP($A28&amp;B$1,纏め表!$D:$Q,14,FALSE),"")</f>
        <v/>
      </c>
      <c r="J28" s="666" t="str">
        <f>IFERROR(IF(VLOOKUP($A28&amp;B$1,纏め表!$D:$Q,2,FALSE)=0,"",VLOOKUP($A28&amp;B$1,纏め表!$D:$Q,2,FALSE)),"")</f>
        <v/>
      </c>
      <c r="K28" s="560"/>
      <c r="L28" s="705"/>
      <c r="M28" s="706"/>
      <c r="N28" s="717"/>
      <c r="O28" s="708"/>
      <c r="P28" s="717"/>
      <c r="Q28" s="608" t="str">
        <f>IFERROR(VLOOKUP($A28&amp;L$1,纏め表!$D:$Q,4,FALSE),"")</f>
        <v/>
      </c>
      <c r="R28" s="552" t="str">
        <f>IFERROR(VLOOKUP($A28&amp;L$1,纏め表!$D:$Q,13,FALSE),"")</f>
        <v/>
      </c>
      <c r="S28" s="552" t="str">
        <f>IFERROR(VLOOKUP($A28&amp;L$1,纏め表!$D:$Q,14,FALSE),"")</f>
        <v/>
      </c>
      <c r="T28" s="560" t="str">
        <f>IFERROR(IF(VLOOKUP($A28&amp;L$1,纏め表!$D:$Q,2,FALSE)=0,"",VLOOKUP($A28&amp;L$1,纏め表!$D:$Q,2,FALSE)),"")</f>
        <v/>
      </c>
      <c r="U28" s="705"/>
      <c r="V28" s="706"/>
      <c r="W28" s="717"/>
      <c r="X28" s="708"/>
      <c r="Y28" s="717"/>
      <c r="Z28" s="608" t="str">
        <f>IFERROR(VLOOKUP($A28&amp;U$1,纏め表!$D:$Q,4,FALSE),"")</f>
        <v/>
      </c>
      <c r="AA28" s="552" t="str">
        <f>IFERROR(VLOOKUP($A28&amp;U$1,纏め表!$D:$Q,13,FALSE),"")</f>
        <v/>
      </c>
      <c r="AB28" s="552" t="str">
        <f>IFERROR(VLOOKUP($A28&amp;U$1,纏め表!$D:$Q,14,FALSE),"")</f>
        <v/>
      </c>
      <c r="AC28" s="560" t="str">
        <f>IFERROR(IF(VLOOKUP($A28&amp;U$1,纏め表!$D:$Q,2,FALSE)=0,"",VLOOKUP($A28&amp;U$1,纏め表!$D:$Q,2,FALSE)),"")</f>
        <v/>
      </c>
      <c r="AD28" s="705"/>
      <c r="AE28" s="706"/>
      <c r="AF28" s="717"/>
      <c r="AG28" s="708"/>
      <c r="AH28" s="717"/>
      <c r="AI28" s="608" t="str">
        <f>IFERROR(VLOOKUP($A28&amp;AD$1,纏め表!$D:$Q,4,FALSE),"")</f>
        <v/>
      </c>
      <c r="AJ28" s="552" t="str">
        <f>IFERROR(VLOOKUP($A28&amp;AD$1,纏め表!$D:$Q,13,FALSE),"")</f>
        <v/>
      </c>
      <c r="AK28" s="552" t="str">
        <f>IFERROR(VLOOKUP($A28&amp;AD$1,纏め表!$D:$Q,14,FALSE),"")</f>
        <v/>
      </c>
      <c r="AL28" s="560" t="str">
        <f>IFERROR(IF(VLOOKUP($A28&amp;AD$1,纏め表!$D:$Q,2,FALSE)=0,"",VLOOKUP($A28&amp;AD$1,纏め表!$D:$Q,2,FALSE)),"")</f>
        <v/>
      </c>
      <c r="AM28" s="705"/>
      <c r="AN28" s="706"/>
      <c r="AO28" s="717"/>
      <c r="AP28" s="708"/>
      <c r="AQ28" s="717"/>
      <c r="AR28" s="608" t="str">
        <f>IFERROR(VLOOKUP($A28&amp;AM$1,纏め表!$D:$Q,4,FALSE),"")</f>
        <v/>
      </c>
      <c r="AS28" s="552" t="str">
        <f>IFERROR(VLOOKUP($A28&amp;AM$1,纏め表!$D:$Q,13,FALSE),"")</f>
        <v/>
      </c>
      <c r="AT28" s="552" t="str">
        <f>IFERROR(VLOOKUP($A28&amp;AM$1,纏め表!$D:$Q,14,FALSE),"")</f>
        <v/>
      </c>
      <c r="AU28" s="560" t="str">
        <f>IFERROR(IF(VLOOKUP($A28&amp;AM$1,纏め表!$D:$Q,2,FALSE)=0,"",VLOOKUP($A28&amp;AM$1,纏め表!$D:$Q,2,FALSE)),"")</f>
        <v/>
      </c>
      <c r="AV28" s="705"/>
      <c r="AW28" s="706"/>
      <c r="AX28" s="717"/>
      <c r="AY28" s="708"/>
      <c r="AZ28" s="717"/>
      <c r="BA28" s="607" t="str">
        <f>IFERROR(VLOOKUP($A28&amp;AV$1,纏め表!$D:$Q,4,FALSE),"")</f>
        <v/>
      </c>
      <c r="BB28" s="579" t="str">
        <f>IFERROR(VLOOKUP($A28&amp;AV$1,纏め表!$D:$Q,13,FALSE),"")</f>
        <v/>
      </c>
      <c r="BC28" s="579" t="str">
        <f>IFERROR(VLOOKUP($A28&amp;AV$1,纏め表!$D:$Q,14,FALSE),"")</f>
        <v/>
      </c>
      <c r="BD28" s="560" t="str">
        <f>IFERROR(IF(VLOOKUP($A28&amp;AV$1,纏め表!$D:$Q,2,FALSE)=0,"",VLOOKUP($A28&amp;AV$1,纏め表!$D:$Q,2,FALSE)),"")</f>
        <v/>
      </c>
      <c r="BE28" s="705"/>
      <c r="BF28" s="706"/>
      <c r="BG28" s="717"/>
      <c r="BH28" s="708"/>
      <c r="BI28" s="717"/>
      <c r="BJ28" s="607" t="str">
        <f>IFERROR(VLOOKUP($A28&amp;BE$1,纏め表!$D:$Q,4,FALSE),"")</f>
        <v/>
      </c>
      <c r="BK28" s="579" t="str">
        <f>IFERROR(VLOOKUP($A28&amp;BE$1,纏め表!$D:$Q,13,FALSE),"")</f>
        <v/>
      </c>
      <c r="BL28" s="579" t="str">
        <f>IFERROR(VLOOKUP($A28&amp;BE$1,纏め表!$D:$Q,14,FALSE),"")</f>
        <v/>
      </c>
      <c r="BM28" s="560" t="str">
        <f>IFERROR(IF(VLOOKUP($A28&amp;BE$1,纏め表!$D:$Q,2,FALSE)=0,"",VLOOKUP($A28&amp;BE$1,纏め表!$D:$Q,2,FALSE)),"")</f>
        <v/>
      </c>
      <c r="BN28" s="705"/>
      <c r="BO28" s="706"/>
      <c r="BP28" s="717"/>
      <c r="BQ28" s="708"/>
      <c r="BR28" s="717"/>
      <c r="BS28" s="608" t="str">
        <f>IFERROR(VLOOKUP($A28&amp;BN$1,纏め表!$D:$Q,4,FALSE),"")</f>
        <v/>
      </c>
      <c r="BT28" s="579" t="str">
        <f>IFERROR(VLOOKUP($A28&amp;BN$1,纏め表!$D:$Q,13,FALSE),"")</f>
        <v/>
      </c>
      <c r="BU28" s="579" t="str">
        <f>IFERROR(VLOOKUP($A28&amp;BN$1,纏め表!$D:$Q,14,FALSE),"")</f>
        <v/>
      </c>
      <c r="BV28" s="560" t="str">
        <f>IFERROR(IF(VLOOKUP($A28&amp;BN$1,纏め表!$D:$Q,2,FALSE)=0,"",VLOOKUP($A28&amp;BN$1,纏め表!$D:$Q,2,FALSE)),"")</f>
        <v/>
      </c>
      <c r="BW28" s="705"/>
      <c r="BX28" s="706"/>
      <c r="BY28" s="717"/>
      <c r="BZ28" s="708"/>
      <c r="CA28" s="717"/>
      <c r="CB28" s="608" t="str">
        <f>IFERROR(VLOOKUP($A28&amp;BW$1,纏め表!$D:$Q,4,FALSE),"")</f>
        <v/>
      </c>
      <c r="CC28" s="579" t="str">
        <f>IFERROR(VLOOKUP($A28&amp;BW$1,纏め表!$D:$Q,13,FALSE),"")</f>
        <v/>
      </c>
      <c r="CD28" s="579" t="str">
        <f>IFERROR(VLOOKUP($A28&amp;BW$1,纏め表!$D:$Q,14,FALSE),"")</f>
        <v/>
      </c>
      <c r="CE28" s="560" t="str">
        <f>IFERROR(IF(VLOOKUP($A28&amp;BW$1,纏め表!$D:$Q,2,FALSE)=0,"",VLOOKUP($A28&amp;BW$1,纏め表!$D:$Q,2,FALSE)),"")</f>
        <v/>
      </c>
      <c r="CF28" s="705"/>
      <c r="CG28" s="706"/>
      <c r="CH28" s="717"/>
      <c r="CI28" s="708"/>
      <c r="CJ28" s="717"/>
      <c r="CK28" s="608" t="str">
        <f>IFERROR(VLOOKUP($A28&amp;CF$1,纏め表!$D:$Q,4,FALSE),"")</f>
        <v/>
      </c>
      <c r="CL28" s="579" t="str">
        <f>IFERROR(VLOOKUP($A28&amp;CF$1,纏め表!$D:$Q,13,FALSE),"")</f>
        <v/>
      </c>
      <c r="CM28" s="579" t="str">
        <f>IFERROR(VLOOKUP($A28&amp;CF$1,纏め表!$D:$Q,14,FALSE),"")</f>
        <v/>
      </c>
      <c r="CN28" s="560" t="str">
        <f>IFERROR(IF(VLOOKUP($A28&amp;CF$1,纏め表!$D:$Q,2,FALSE)=0,"",VLOOKUP($A28&amp;CF$1,纏め表!$D:$Q,2,FALSE)),"")</f>
        <v/>
      </c>
      <c r="CO28" s="705"/>
      <c r="CP28" s="706"/>
      <c r="CQ28" s="717"/>
      <c r="CR28" s="708"/>
      <c r="CS28" s="717"/>
      <c r="CT28" s="608" t="str">
        <f>IFERROR(VLOOKUP($A28&amp;CO$1,纏め表!$D:$Q,4,FALSE),"")</f>
        <v/>
      </c>
      <c r="CU28" s="579" t="str">
        <f>IFERROR(VLOOKUP($A28&amp;CO$1,纏め表!$D:$Q,13,FALSE),"")</f>
        <v/>
      </c>
      <c r="CV28" s="579" t="str">
        <f>IFERROR(VLOOKUP($A28&amp;CO$1,纏め表!$D:$Q,14,FALSE),"")</f>
        <v/>
      </c>
      <c r="CW28" s="560" t="str">
        <f>IFERROR(IF(VLOOKUP($A28&amp;CO$1,纏め表!$D:$Q,2,FALSE)=0,"",VLOOKUP($A28&amp;CO$1,纏め表!$D:$Q,2,FALSE)),"")</f>
        <v/>
      </c>
      <c r="CX28" s="705"/>
      <c r="CY28" s="706"/>
      <c r="CZ28" s="717"/>
      <c r="DA28" s="708"/>
      <c r="DB28" s="717"/>
      <c r="DC28" s="608" t="str">
        <f>IFERROR(VLOOKUP($A28&amp;CX$1,纏め表!$D:$Q,4,FALSE),"")</f>
        <v/>
      </c>
      <c r="DD28" s="579" t="str">
        <f>IFERROR(VLOOKUP($A28&amp;CX$1,纏め表!$D:$Q,13,FALSE),"")</f>
        <v/>
      </c>
      <c r="DE28" s="579" t="str">
        <f>IFERROR(VLOOKUP($A28&amp;CX$1,纏め表!$D:$Q,14,FALSE),"")</f>
        <v/>
      </c>
      <c r="DF28" s="560" t="str">
        <f>IFERROR(IF(VLOOKUP($A28&amp;CX$1,纏め表!$D:$Q,2,FALSE)=0,"",VLOOKUP($A28&amp;CX$1,纏め表!$D:$Q,2,FALSE)),"")</f>
        <v/>
      </c>
      <c r="DG28" s="710"/>
      <c r="DH28" s="711"/>
      <c r="DI28" s="717"/>
      <c r="DJ28" s="713"/>
      <c r="DK28" s="717"/>
    </row>
    <row r="29" spans="1:115" s="575" customFormat="1">
      <c r="A29" s="558" t="s">
        <v>2189</v>
      </c>
      <c r="B29" s="677"/>
      <c r="C29" s="654">
        <f>員数サマリ!J13</f>
        <v>7</v>
      </c>
      <c r="D29" s="649">
        <f>IF(B29&gt;=C29,ROUND(B29/3,1),ROUND(C29/3,1))</f>
        <v>2.2999999999999998</v>
      </c>
      <c r="E29" s="654">
        <f>5-COUNTIF(H29:H33,"")-COUNTIF(J29:J33,"休")</f>
        <v>0</v>
      </c>
      <c r="F29" s="649">
        <f t="shared" si="21"/>
        <v>-2.2999999999999998</v>
      </c>
      <c r="G29" s="581" t="str">
        <f>IFERROR(VLOOKUP($A29&amp;B$1,纏め表!$D:$Q,4,FALSE),"")</f>
        <v/>
      </c>
      <c r="H29" s="552" t="str">
        <f>IFERROR(VLOOKUP($A29&amp;B$1,纏め表!$D:$Q,13,FALSE),"")</f>
        <v/>
      </c>
      <c r="I29" s="552" t="str">
        <f>IFERROR(VLOOKUP($A29&amp;B$1,纏め表!$D:$Q,14,FALSE),"")</f>
        <v/>
      </c>
      <c r="J29" s="666" t="str">
        <f>IFERROR(IF(VLOOKUP($A29&amp;B$1,纏め表!$D:$Q,2,FALSE)=0,"",VLOOKUP($A29&amp;B$1,纏め表!$D:$Q,2,FALSE)),"")</f>
        <v/>
      </c>
      <c r="K29" s="560"/>
      <c r="L29" s="744">
        <f>員数サマリ!M13</f>
        <v>6</v>
      </c>
      <c r="M29" s="735">
        <f>員数サマリ!N13</f>
        <v>9</v>
      </c>
      <c r="N29" s="747">
        <f>IF(L29&gt;=M29,ROUND(L29/3,1),ROUND(M29/3,1))</f>
        <v>3</v>
      </c>
      <c r="O29" s="738">
        <f>5-COUNTIF(R29:R33,"")-COUNTIF(T29:T33,"休")</f>
        <v>0</v>
      </c>
      <c r="P29" s="701">
        <f>O29-N29</f>
        <v>-3</v>
      </c>
      <c r="Q29" s="645" t="str">
        <f>IFERROR(VLOOKUP($A29&amp;L$1,纏め表!$D:$Q,4,FALSE),"")</f>
        <v/>
      </c>
      <c r="R29" s="557" t="str">
        <f>IFERROR(VLOOKUP($A29&amp;L$1,纏め表!$D:$Q,13,FALSE),"")</f>
        <v/>
      </c>
      <c r="S29" s="557" t="str">
        <f>IFERROR(VLOOKUP($A29&amp;L$1,纏め表!$D:$Q,14,FALSE),"")</f>
        <v/>
      </c>
      <c r="T29" s="553" t="str">
        <f>IFERROR(IF(VLOOKUP($A29&amp;L$1,纏め表!$D:$Q,2,FALSE)=0,"",VLOOKUP($A29&amp;L$1,纏め表!$D:$Q,2,FALSE)),"")</f>
        <v/>
      </c>
      <c r="U29" s="744">
        <f>員数サマリ!P13</f>
        <v>6</v>
      </c>
      <c r="V29" s="735">
        <f>員数サマリ!Q13</f>
        <v>5</v>
      </c>
      <c r="W29" s="747">
        <f>IF(U29&gt;=V29,ROUND(U29/3,1),ROUND(V29/3,1))</f>
        <v>2</v>
      </c>
      <c r="X29" s="738">
        <f>5-COUNTIF(AA29:AA33,"")-COUNTIF(AC29:AC33,"休")</f>
        <v>0</v>
      </c>
      <c r="Y29" s="701">
        <f t="shared" ref="Y29" si="71">X29-W29</f>
        <v>-2</v>
      </c>
      <c r="Z29" s="645" t="str">
        <f>IFERROR(VLOOKUP($A29&amp;U$1,纏め表!$D:$Q,4,FALSE),"")</f>
        <v/>
      </c>
      <c r="AA29" s="557" t="str">
        <f>IFERROR(VLOOKUP($A29&amp;U$1,纏め表!$D:$Q,13,FALSE),"")</f>
        <v/>
      </c>
      <c r="AB29" s="557" t="str">
        <f>IFERROR(VLOOKUP($A29&amp;U$1,纏め表!$D:$Q,14,FALSE),"")</f>
        <v/>
      </c>
      <c r="AC29" s="553" t="str">
        <f>IFERROR(IF(VLOOKUP($A29&amp;U$1,纏め表!$D:$Q,2,FALSE)=0,"",VLOOKUP($A29&amp;U$1,纏め表!$D:$Q,2,FALSE)),"")</f>
        <v/>
      </c>
      <c r="AD29" s="744">
        <f>員数サマリ!S13</f>
        <v>6</v>
      </c>
      <c r="AE29" s="735">
        <f>員数サマリ!T13</f>
        <v>6</v>
      </c>
      <c r="AF29" s="747">
        <f>IF(AD29&gt;=AE29,ROUND(AD29/3,1),ROUND(AE29/3,1))</f>
        <v>2</v>
      </c>
      <c r="AG29" s="738">
        <f>5-COUNTIF(AJ29:AJ33,"")-COUNTIF(AL29:AL33,"休")</f>
        <v>0</v>
      </c>
      <c r="AH29" s="701">
        <f t="shared" ref="AH29" si="72">AG29-AF29</f>
        <v>-2</v>
      </c>
      <c r="AI29" s="645" t="str">
        <f>IFERROR(VLOOKUP($A29&amp;AD$1,纏め表!$D:$Q,4,FALSE),"")</f>
        <v/>
      </c>
      <c r="AJ29" s="557" t="str">
        <f>IFERROR(VLOOKUP($A29&amp;AD$1,纏め表!$D:$Q,13,FALSE),"")</f>
        <v/>
      </c>
      <c r="AK29" s="557" t="str">
        <f>IFERROR(VLOOKUP($A29&amp;AD$1,纏め表!$D:$Q,14,FALSE),"")</f>
        <v/>
      </c>
      <c r="AL29" s="553" t="str">
        <f>IFERROR(IF(VLOOKUP($A29&amp;AD$1,纏め表!$D:$Q,2,FALSE)=0,"",VLOOKUP($A29&amp;AD$1,纏め表!$D:$Q,2,FALSE)),"")</f>
        <v/>
      </c>
      <c r="AM29" s="744">
        <f>員数サマリ!V13</f>
        <v>9</v>
      </c>
      <c r="AN29" s="735">
        <f>員数サマリ!W13</f>
        <v>9</v>
      </c>
      <c r="AO29" s="747">
        <f>IF(AM29&gt;=AN29,ROUND(AM29/3,1),ROUND(AN29/3,1))</f>
        <v>3</v>
      </c>
      <c r="AP29" s="738">
        <f>5-COUNTIF(AS29:AS33,"")-COUNTIF(AU29:AU33,"休")</f>
        <v>0</v>
      </c>
      <c r="AQ29" s="701">
        <f t="shared" ref="AQ29" si="73">AP29-AO29</f>
        <v>-3</v>
      </c>
      <c r="AR29" s="645" t="str">
        <f>IFERROR(VLOOKUP($A29&amp;AM$1,纏め表!$D:$Q,4,FALSE),"")</f>
        <v/>
      </c>
      <c r="AS29" s="557" t="str">
        <f>IFERROR(VLOOKUP($A29&amp;AM$1,纏め表!$D:$Q,13,FALSE),"")</f>
        <v/>
      </c>
      <c r="AT29" s="557" t="str">
        <f>IFERROR(VLOOKUP($A29&amp;AM$1,纏め表!$D:$Q,14,FALSE),"")</f>
        <v/>
      </c>
      <c r="AU29" s="553" t="str">
        <f>IFERROR(IF(VLOOKUP($A29&amp;AM$1,纏め表!$D:$Q,2,FALSE)=0,"",VLOOKUP($A29&amp;AM$1,纏め表!$D:$Q,2,FALSE)),"")</f>
        <v/>
      </c>
      <c r="AV29" s="744">
        <f>員数サマリ!Y13</f>
        <v>12</v>
      </c>
      <c r="AW29" s="735">
        <f>員数サマリ!Z13</f>
        <v>12</v>
      </c>
      <c r="AX29" s="747">
        <f>IF(AV29&gt;=AW29,ROUND(AV29/3,1),ROUND(AW29/3,1))</f>
        <v>4</v>
      </c>
      <c r="AY29" s="738">
        <f>5-COUNTIF(BB29:BB33,"")-COUNTIF(BD29:BD33,"休")</f>
        <v>0</v>
      </c>
      <c r="AZ29" s="701">
        <f t="shared" ref="AZ29" si="74">AY29-AX29</f>
        <v>-4</v>
      </c>
      <c r="BA29" s="612" t="str">
        <f>IFERROR(VLOOKUP($A29&amp;AV$1,纏め表!$D:$Q,4,FALSE),"")</f>
        <v/>
      </c>
      <c r="BB29" s="557" t="str">
        <f>IFERROR(VLOOKUP($A29&amp;AV$1,纏め表!$D:$Q,13,FALSE),"")</f>
        <v/>
      </c>
      <c r="BC29" s="557" t="str">
        <f>IFERROR(VLOOKUP($A29&amp;AV$1,纏め表!$D:$Q,14,FALSE),"")</f>
        <v/>
      </c>
      <c r="BD29" s="553" t="str">
        <f>IFERROR(IF(VLOOKUP($A29&amp;AV$1,纏め表!$D:$Q,2,FALSE)=0,"",VLOOKUP($A29&amp;AV$1,纏め表!$D:$Q,2,FALSE)),"")</f>
        <v/>
      </c>
      <c r="BE29" s="744">
        <f>員数サマリ!AB13</f>
        <v>8</v>
      </c>
      <c r="BF29" s="735">
        <f>員数サマリ!AC13</f>
        <v>8</v>
      </c>
      <c r="BG29" s="747">
        <f>IF(BE29&gt;=BF29,ROUND(BE29/3,1),ROUND(BF29/3,1))</f>
        <v>2.7</v>
      </c>
      <c r="BH29" s="738">
        <f>5-COUNTIF(BK29:BK33,"")-COUNTIF(BM29:BM33,"休")</f>
        <v>0</v>
      </c>
      <c r="BI29" s="701">
        <f t="shared" ref="BI29" si="75">BH29-BG29</f>
        <v>-2.7</v>
      </c>
      <c r="BJ29" s="645" t="str">
        <f>IFERROR(VLOOKUP($A29&amp;BE$1,纏め表!$D:$Q,4,FALSE),"")</f>
        <v/>
      </c>
      <c r="BK29" s="557" t="str">
        <f>IFERROR(VLOOKUP($A29&amp;BE$1,纏め表!$D:$Q,13,FALSE),"")</f>
        <v/>
      </c>
      <c r="BL29" s="557" t="str">
        <f>IFERROR(VLOOKUP($A29&amp;BE$1,纏め表!$D:$Q,14,FALSE),"")</f>
        <v/>
      </c>
      <c r="BM29" s="553" t="str">
        <f>IFERROR(IF(VLOOKUP($A29&amp;BE$1,纏め表!$D:$Q,2,FALSE)=0,"",VLOOKUP($A29&amp;BE$1,纏め表!$D:$Q,2,FALSE)),"")</f>
        <v/>
      </c>
      <c r="BN29" s="744">
        <f>員数サマリ!AE13</f>
        <v>10</v>
      </c>
      <c r="BO29" s="735">
        <f>員数サマリ!AF13</f>
        <v>10</v>
      </c>
      <c r="BP29" s="747">
        <f>IF(BN29&gt;=BO29,ROUND(BN29/3,1),ROUND(BO29/3,1))</f>
        <v>3.3</v>
      </c>
      <c r="BQ29" s="738">
        <f>5-COUNTIF(BT29:BT33,"")-COUNTIF(BV29:BV33,"休")</f>
        <v>0</v>
      </c>
      <c r="BR29" s="701">
        <f t="shared" ref="BR29" si="76">BQ29-BP29</f>
        <v>-3.3</v>
      </c>
      <c r="BS29" s="645" t="str">
        <f>IFERROR(VLOOKUP($A29&amp;BN$1,纏め表!$D:$Q,4,FALSE),"")</f>
        <v/>
      </c>
      <c r="BT29" s="557" t="str">
        <f>IFERROR(VLOOKUP($A29&amp;BN$1,纏め表!$D:$Q,13,FALSE),"")</f>
        <v/>
      </c>
      <c r="BU29" s="557" t="str">
        <f>IFERROR(VLOOKUP($A29&amp;BN$1,纏め表!$D:$Q,14,FALSE),"")</f>
        <v/>
      </c>
      <c r="BV29" s="553" t="str">
        <f>IFERROR(IF(VLOOKUP($A29&amp;BN$1,纏め表!$D:$Q,2,FALSE)=0,"",VLOOKUP($A29&amp;BN$1,纏め表!$D:$Q,2,FALSE)),"")</f>
        <v/>
      </c>
      <c r="BW29" s="744">
        <f>員数サマリ!AH13</f>
        <v>10</v>
      </c>
      <c r="BX29" s="735">
        <f>員数サマリ!AI13</f>
        <v>10</v>
      </c>
      <c r="BY29" s="747">
        <f>IF(BW29&gt;=BX29,ROUND(BW29/3,1),ROUND(BX29/3,1))</f>
        <v>3.3</v>
      </c>
      <c r="BZ29" s="738">
        <f>5-COUNTIF(CC29:CC33,"")-COUNTIF(CE29:CE33,"休")</f>
        <v>0</v>
      </c>
      <c r="CA29" s="701">
        <f t="shared" ref="CA29" si="77">BZ29-BY29</f>
        <v>-3.3</v>
      </c>
      <c r="CB29" s="645" t="str">
        <f>IFERROR(VLOOKUP($A29&amp;BW$1,纏め表!$D:$Q,4,FALSE),"")</f>
        <v/>
      </c>
      <c r="CC29" s="557" t="str">
        <f>IFERROR(VLOOKUP($A29&amp;BW$1,纏め表!$D:$Q,13,FALSE),"")</f>
        <v/>
      </c>
      <c r="CD29" s="557" t="str">
        <f>IFERROR(VLOOKUP($A29&amp;BW$1,纏め表!$D:$Q,14,FALSE),"")</f>
        <v/>
      </c>
      <c r="CE29" s="553" t="str">
        <f>IFERROR(IF(VLOOKUP($A29&amp;BW$1,纏め表!$D:$Q,2,FALSE)=0,"",VLOOKUP($A29&amp;BW$1,纏め表!$D:$Q,2,FALSE)),"")</f>
        <v/>
      </c>
      <c r="CF29" s="744">
        <f>員数サマリ!AK13</f>
        <v>18</v>
      </c>
      <c r="CG29" s="735">
        <f>員数サマリ!AL13</f>
        <v>15</v>
      </c>
      <c r="CH29" s="747">
        <f>IF(CF29&gt;=CG29,ROUND(CF29/3,1),ROUND(CG29/3,1))</f>
        <v>6</v>
      </c>
      <c r="CI29" s="738">
        <f>5-COUNTIF(CL29:CL33,"")-COUNTIF(CN29:CN33,"休")</f>
        <v>0</v>
      </c>
      <c r="CJ29" s="701">
        <f t="shared" ref="CJ29" si="78">CI29-CH29</f>
        <v>-6</v>
      </c>
      <c r="CK29" s="645" t="str">
        <f>IFERROR(VLOOKUP($A29&amp;CF$1,纏め表!$D:$Q,4,FALSE),"")</f>
        <v/>
      </c>
      <c r="CL29" s="557" t="str">
        <f>IFERROR(VLOOKUP($A29&amp;CF$1,纏め表!$D:$Q,13,FALSE),"")</f>
        <v/>
      </c>
      <c r="CM29" s="557" t="str">
        <f>IFERROR(VLOOKUP($A29&amp;CF$1,纏め表!$D:$Q,14,FALSE),"")</f>
        <v/>
      </c>
      <c r="CN29" s="553" t="str">
        <f>IFERROR(IF(VLOOKUP($A29&amp;CF$1,纏め表!$D:$Q,2,FALSE)=0,"",VLOOKUP($A29&amp;CF$1,纏め表!$D:$Q,2,FALSE)),"")</f>
        <v/>
      </c>
      <c r="CO29" s="693">
        <f>員数サマリ!AN13</f>
        <v>3</v>
      </c>
      <c r="CP29" s="695">
        <f>員数サマリ!AO13</f>
        <v>3</v>
      </c>
      <c r="CQ29" s="697">
        <f>IF(CO29&gt;=CP29,ROUND(CO29/3,1),ROUND(CP29/3,1))</f>
        <v>1</v>
      </c>
      <c r="CR29" s="699">
        <f>5-COUNTIF(CU29:CU33,"")-COUNTIF(CW29:CW33,"休")</f>
        <v>0</v>
      </c>
      <c r="CS29" s="701">
        <f t="shared" ref="CS29" si="79">CR29-CQ29</f>
        <v>-1</v>
      </c>
      <c r="CT29" s="611" t="str">
        <f>IFERROR(VLOOKUP($A29&amp;CO$1,纏め表!$D:$Q,4,FALSE),"")</f>
        <v/>
      </c>
      <c r="CU29" s="557" t="str">
        <f>IFERROR(VLOOKUP($A29&amp;CO$1,纏め表!$D:$Q,13,FALSE),"")</f>
        <v/>
      </c>
      <c r="CV29" s="557" t="str">
        <f>IFERROR(VLOOKUP($A29&amp;CO$1,纏め表!$D:$Q,14,FALSE),"")</f>
        <v/>
      </c>
      <c r="CW29" s="553" t="str">
        <f>IFERROR(IF(VLOOKUP($A29&amp;CO$1,纏め表!$D:$Q,2,FALSE)=0,"",VLOOKUP($A29&amp;CO$1,纏め表!$D:$Q,2,FALSE)),"")</f>
        <v/>
      </c>
      <c r="CX29" s="693">
        <f>員数サマリ!AQ13</f>
        <v>0</v>
      </c>
      <c r="CY29" s="695">
        <f>員数サマリ!AR13</f>
        <v>0</v>
      </c>
      <c r="CZ29" s="697">
        <v>1</v>
      </c>
      <c r="DA29" s="699">
        <f>5-COUNTIF(DD29:DD33,"")-COUNTIF(DF29:DF33,"休")</f>
        <v>0</v>
      </c>
      <c r="DB29" s="701">
        <f>DA29-CZ29</f>
        <v>-1</v>
      </c>
      <c r="DC29" s="611" t="str">
        <f>IFERROR(VLOOKUP($A29&amp;CX$1,纏め表!$D:$Q,4,FALSE),"")</f>
        <v/>
      </c>
      <c r="DD29" s="557" t="str">
        <f>IFERROR(VLOOKUP($A29&amp;CX$1,纏め表!$D:$Q,13,FALSE),"")</f>
        <v/>
      </c>
      <c r="DE29" s="557" t="str">
        <f>IFERROR(VLOOKUP($A29&amp;CX$1,纏め表!$D:$Q,14,FALSE),"")</f>
        <v/>
      </c>
      <c r="DF29" s="553" t="str">
        <f>IFERROR(IF(VLOOKUP($A29&amp;CX$1,纏め表!$D:$Q,2,FALSE)=0,"",VLOOKUP($A29&amp;CX$1,纏め表!$D:$Q,2,FALSE)),"")</f>
        <v/>
      </c>
      <c r="DG29" s="693">
        <f>員数サマリ!AZ13</f>
        <v>0</v>
      </c>
      <c r="DH29" s="695">
        <f>員数サマリ!BA13</f>
        <v>0</v>
      </c>
      <c r="DI29" s="697">
        <v>1</v>
      </c>
      <c r="DJ29" s="699">
        <f>5-COUNTIF(DM29:DM33,"")-COUNTIF(DO29:DO33,"休")</f>
        <v>0</v>
      </c>
      <c r="DK29" s="701">
        <f>DJ29-DI29</f>
        <v>-1</v>
      </c>
    </row>
    <row r="30" spans="1:115" s="575" customFormat="1">
      <c r="A30" s="558" t="s">
        <v>2189</v>
      </c>
      <c r="B30" s="677"/>
      <c r="C30" s="654"/>
      <c r="D30" s="649"/>
      <c r="E30" s="654"/>
      <c r="F30" s="649"/>
      <c r="G30" s="581" t="str">
        <f>IFERROR(VLOOKUP($A30&amp;B$1,纏め表!$D:$Q,4,FALSE),"")</f>
        <v/>
      </c>
      <c r="H30" s="552" t="str">
        <f>IFERROR(VLOOKUP($A30&amp;B$1,纏め表!$D:$Q,13,FALSE),"")</f>
        <v/>
      </c>
      <c r="I30" s="552" t="str">
        <f>IFERROR(VLOOKUP($A30&amp;B$1,纏め表!$D:$Q,14,FALSE),"")</f>
        <v/>
      </c>
      <c r="J30" s="666" t="str">
        <f>IFERROR(IF(VLOOKUP($A30&amp;B$1,纏め表!$D:$Q,2,FALSE)=0,"",VLOOKUP($A30&amp;B$1,纏め表!$D:$Q,2,FALSE)),"")</f>
        <v/>
      </c>
      <c r="K30" s="560"/>
      <c r="L30" s="745"/>
      <c r="M30" s="736"/>
      <c r="N30" s="748"/>
      <c r="O30" s="739"/>
      <c r="P30" s="714"/>
      <c r="Q30" s="581" t="str">
        <f>IFERROR(VLOOKUP($A30&amp;L$1,纏め表!$D:$Q,4,FALSE),"")</f>
        <v/>
      </c>
      <c r="R30" s="552" t="str">
        <f>IFERROR(VLOOKUP($A30&amp;L$1,纏め表!$D:$Q,13,FALSE),"")</f>
        <v/>
      </c>
      <c r="S30" s="552" t="str">
        <f>IFERROR(VLOOKUP($A30&amp;L$1,纏め表!$D:$Q,14,FALSE),"")</f>
        <v/>
      </c>
      <c r="T30" s="560" t="str">
        <f>IFERROR(IF(VLOOKUP($A30&amp;L$1,纏め表!$D:$Q,2,FALSE)=0,"",VLOOKUP($A30&amp;L$1,纏め表!$D:$Q,2,FALSE)),"")</f>
        <v/>
      </c>
      <c r="U30" s="745"/>
      <c r="V30" s="736"/>
      <c r="W30" s="748"/>
      <c r="X30" s="739"/>
      <c r="Y30" s="714"/>
      <c r="Z30" s="581" t="str">
        <f>IFERROR(VLOOKUP($A30&amp;U$1,纏め表!$D:$Q,4,FALSE),"")</f>
        <v/>
      </c>
      <c r="AA30" s="552" t="str">
        <f>IFERROR(VLOOKUP($A30&amp;U$1,纏め表!$D:$Q,13,FALSE),"")</f>
        <v/>
      </c>
      <c r="AB30" s="552" t="str">
        <f>IFERROR(VLOOKUP($A30&amp;U$1,纏め表!$D:$Q,14,FALSE),"")</f>
        <v/>
      </c>
      <c r="AC30" s="560" t="str">
        <f>IFERROR(IF(VLOOKUP($A30&amp;U$1,纏め表!$D:$Q,2,FALSE)=0,"",VLOOKUP($A30&amp;U$1,纏め表!$D:$Q,2,FALSE)),"")</f>
        <v/>
      </c>
      <c r="AD30" s="745"/>
      <c r="AE30" s="736"/>
      <c r="AF30" s="748"/>
      <c r="AG30" s="739"/>
      <c r="AH30" s="714"/>
      <c r="AI30" s="581" t="str">
        <f>IFERROR(VLOOKUP($A30&amp;AD$1,纏め表!$D:$Q,4,FALSE),"")</f>
        <v/>
      </c>
      <c r="AJ30" s="552" t="str">
        <f>IFERROR(VLOOKUP($A30&amp;AD$1,纏め表!$D:$Q,13,FALSE),"")</f>
        <v/>
      </c>
      <c r="AK30" s="552" t="str">
        <f>IFERROR(VLOOKUP($A30&amp;AD$1,纏め表!$D:$Q,14,FALSE),"")</f>
        <v/>
      </c>
      <c r="AL30" s="560" t="str">
        <f>IFERROR(IF(VLOOKUP($A30&amp;AD$1,纏め表!$D:$Q,2,FALSE)=0,"",VLOOKUP($A30&amp;AD$1,纏め表!$D:$Q,2,FALSE)),"")</f>
        <v/>
      </c>
      <c r="AM30" s="745"/>
      <c r="AN30" s="736"/>
      <c r="AO30" s="748"/>
      <c r="AP30" s="739"/>
      <c r="AQ30" s="714"/>
      <c r="AR30" s="581" t="str">
        <f>IFERROR(VLOOKUP($A30&amp;AM$1,纏め表!$D:$Q,4,FALSE),"")</f>
        <v/>
      </c>
      <c r="AS30" s="552" t="str">
        <f>IFERROR(VLOOKUP($A30&amp;AM$1,纏め表!$D:$Q,13,FALSE),"")</f>
        <v/>
      </c>
      <c r="AT30" s="552" t="str">
        <f>IFERROR(VLOOKUP($A30&amp;AM$1,纏め表!$D:$Q,14,FALSE),"")</f>
        <v/>
      </c>
      <c r="AU30" s="560" t="str">
        <f>IFERROR(IF(VLOOKUP($A30&amp;AM$1,纏め表!$D:$Q,2,FALSE)=0,"",VLOOKUP($A30&amp;AM$1,纏め表!$D:$Q,2,FALSE)),"")</f>
        <v/>
      </c>
      <c r="AV30" s="745"/>
      <c r="AW30" s="736"/>
      <c r="AX30" s="748"/>
      <c r="AY30" s="739"/>
      <c r="AZ30" s="714"/>
      <c r="BA30" s="607" t="str">
        <f>IFERROR(VLOOKUP($A30&amp;AV$1,纏め表!$D:$Q,4,FALSE),"")</f>
        <v/>
      </c>
      <c r="BB30" s="579" t="str">
        <f>IFERROR(VLOOKUP($A30&amp;AV$1,纏め表!$D:$Q,13,FALSE),"")</f>
        <v/>
      </c>
      <c r="BC30" s="579" t="str">
        <f>IFERROR(VLOOKUP($A30&amp;AV$1,纏め表!$D:$Q,14,FALSE),"")</f>
        <v/>
      </c>
      <c r="BD30" s="560" t="str">
        <f>IFERROR(IF(VLOOKUP($A30&amp;AV$1,纏め表!$D:$Q,2,FALSE)=0,"",VLOOKUP($A30&amp;AV$1,纏め表!$D:$Q,2,FALSE)),"")</f>
        <v/>
      </c>
      <c r="BE30" s="745"/>
      <c r="BF30" s="736"/>
      <c r="BG30" s="748"/>
      <c r="BH30" s="739"/>
      <c r="BI30" s="714"/>
      <c r="BJ30" s="581" t="str">
        <f>IFERROR(VLOOKUP($A30&amp;BE$1,纏め表!$D:$Q,4,FALSE),"")</f>
        <v/>
      </c>
      <c r="BK30" s="552" t="str">
        <f>IFERROR(VLOOKUP($A30&amp;BE$1,纏め表!$D:$Q,13,FALSE),"")</f>
        <v/>
      </c>
      <c r="BL30" s="552" t="str">
        <f>IFERROR(VLOOKUP($A30&amp;BE$1,纏め表!$D:$Q,14,FALSE),"")</f>
        <v/>
      </c>
      <c r="BM30" s="560" t="str">
        <f>IFERROR(IF(VLOOKUP($A30&amp;BE$1,纏め表!$D:$Q,2,FALSE)=0,"",VLOOKUP($A30&amp;BE$1,纏め表!$D:$Q,2,FALSE)),"")</f>
        <v/>
      </c>
      <c r="BN30" s="745"/>
      <c r="BO30" s="736"/>
      <c r="BP30" s="748"/>
      <c r="BQ30" s="739"/>
      <c r="BR30" s="714"/>
      <c r="BS30" s="581" t="str">
        <f>IFERROR(VLOOKUP($A30&amp;BN$1,纏め表!$D:$Q,4,FALSE),"")</f>
        <v/>
      </c>
      <c r="BT30" s="552" t="str">
        <f>IFERROR(VLOOKUP($A30&amp;BN$1,纏め表!$D:$Q,13,FALSE),"")</f>
        <v/>
      </c>
      <c r="BU30" s="552" t="str">
        <f>IFERROR(VLOOKUP($A30&amp;BN$1,纏め表!$D:$Q,14,FALSE),"")</f>
        <v/>
      </c>
      <c r="BV30" s="560" t="str">
        <f>IFERROR(IF(VLOOKUP($A30&amp;BN$1,纏め表!$D:$Q,2,FALSE)=0,"",VLOOKUP($A30&amp;BN$1,纏め表!$D:$Q,2,FALSE)),"")</f>
        <v/>
      </c>
      <c r="BW30" s="745"/>
      <c r="BX30" s="736"/>
      <c r="BY30" s="748"/>
      <c r="BZ30" s="739"/>
      <c r="CA30" s="714"/>
      <c r="CB30" s="581" t="str">
        <f>IFERROR(VLOOKUP($A30&amp;BW$1,纏め表!$D:$Q,4,FALSE),"")</f>
        <v/>
      </c>
      <c r="CC30" s="552" t="str">
        <f>IFERROR(VLOOKUP($A30&amp;BW$1,纏め表!$D:$Q,13,FALSE),"")</f>
        <v/>
      </c>
      <c r="CD30" s="552" t="str">
        <f>IFERROR(VLOOKUP($A30&amp;BW$1,纏め表!$D:$Q,14,FALSE),"")</f>
        <v/>
      </c>
      <c r="CE30" s="560" t="str">
        <f>IFERROR(IF(VLOOKUP($A30&amp;BW$1,纏め表!$D:$Q,2,FALSE)=0,"",VLOOKUP($A30&amp;BW$1,纏め表!$D:$Q,2,FALSE)),"")</f>
        <v/>
      </c>
      <c r="CF30" s="745"/>
      <c r="CG30" s="736"/>
      <c r="CH30" s="748"/>
      <c r="CI30" s="739"/>
      <c r="CJ30" s="714"/>
      <c r="CK30" s="581" t="str">
        <f>IFERROR(VLOOKUP($A30&amp;CF$1,纏め表!$D:$Q,4,FALSE),"")</f>
        <v/>
      </c>
      <c r="CL30" s="552" t="str">
        <f>IFERROR(VLOOKUP($A30&amp;CF$1,纏め表!$D:$Q,13,FALSE),"")</f>
        <v/>
      </c>
      <c r="CM30" s="552" t="str">
        <f>IFERROR(VLOOKUP($A30&amp;CF$1,纏め表!$D:$Q,14,FALSE),"")</f>
        <v/>
      </c>
      <c r="CN30" s="560" t="str">
        <f>IFERROR(IF(VLOOKUP($A30&amp;CF$1,纏め表!$D:$Q,2,FALSE)=0,"",VLOOKUP($A30&amp;CF$1,纏め表!$D:$Q,2,FALSE)),"")</f>
        <v/>
      </c>
      <c r="CO30" s="710"/>
      <c r="CP30" s="711"/>
      <c r="CQ30" s="712"/>
      <c r="CR30" s="713"/>
      <c r="CS30" s="714"/>
      <c r="CT30" s="613" t="str">
        <f>IFERROR(VLOOKUP($A30&amp;CO$1,纏め表!$D:$Q,4,FALSE),"")</f>
        <v/>
      </c>
      <c r="CU30" s="552" t="str">
        <f>IFERROR(VLOOKUP($A30&amp;CO$1,纏め表!$D:$Q,13,FALSE),"")</f>
        <v/>
      </c>
      <c r="CV30" s="552" t="str">
        <f>IFERROR(VLOOKUP($A30&amp;CO$1,纏め表!$D:$Q,14,FALSE),"")</f>
        <v/>
      </c>
      <c r="CW30" s="560" t="str">
        <f>IFERROR(IF(VLOOKUP($A30&amp;CO$1,纏め表!$D:$Q,2,FALSE)=0,"",VLOOKUP($A30&amp;CO$1,纏め表!$D:$Q,2,FALSE)),"")</f>
        <v/>
      </c>
      <c r="CX30" s="710"/>
      <c r="CY30" s="711"/>
      <c r="CZ30" s="712"/>
      <c r="DA30" s="713"/>
      <c r="DB30" s="714"/>
      <c r="DC30" s="613" t="str">
        <f>IFERROR(VLOOKUP($A30&amp;CX$1,纏め表!$D:$Q,4,FALSE),"")</f>
        <v/>
      </c>
      <c r="DD30" s="552" t="str">
        <f>IFERROR(VLOOKUP($A30&amp;CX$1,纏め表!$D:$Q,13,FALSE),"")</f>
        <v/>
      </c>
      <c r="DE30" s="552" t="str">
        <f>IFERROR(VLOOKUP($A30&amp;CX$1,纏め表!$D:$Q,14,FALSE),"")</f>
        <v/>
      </c>
      <c r="DF30" s="560" t="str">
        <f>IFERROR(IF(VLOOKUP($A30&amp;CX$1,纏め表!$D:$Q,2,FALSE)=0,"",VLOOKUP($A30&amp;CX$1,纏め表!$D:$Q,2,FALSE)),"")</f>
        <v/>
      </c>
      <c r="DG30" s="710"/>
      <c r="DH30" s="711"/>
      <c r="DI30" s="712"/>
      <c r="DJ30" s="713"/>
      <c r="DK30" s="714"/>
    </row>
    <row r="31" spans="1:115" s="575" customFormat="1">
      <c r="A31" s="558" t="s">
        <v>2189</v>
      </c>
      <c r="B31" s="677"/>
      <c r="C31" s="654"/>
      <c r="D31" s="649"/>
      <c r="E31" s="654"/>
      <c r="F31" s="649"/>
      <c r="G31" s="581" t="str">
        <f>IFERROR(VLOOKUP($A31&amp;B$1,纏め表!$D:$Q,4,FALSE),"")</f>
        <v/>
      </c>
      <c r="H31" s="552" t="str">
        <f>IFERROR(VLOOKUP($A31&amp;B$1,纏め表!$D:$Q,13,FALSE),"")</f>
        <v/>
      </c>
      <c r="I31" s="552" t="str">
        <f>IFERROR(VLOOKUP($A31&amp;B$1,纏め表!$D:$Q,14,FALSE),"")</f>
        <v/>
      </c>
      <c r="J31" s="666" t="str">
        <f>IFERROR(IF(VLOOKUP($A31&amp;B$1,纏め表!$D:$Q,2,FALSE)=0,"",VLOOKUP($A31&amp;B$1,纏め表!$D:$Q,2,FALSE)),"")</f>
        <v/>
      </c>
      <c r="K31" s="560"/>
      <c r="L31" s="745"/>
      <c r="M31" s="736"/>
      <c r="N31" s="748"/>
      <c r="O31" s="739"/>
      <c r="P31" s="714"/>
      <c r="Q31" s="581" t="str">
        <f>IFERROR(VLOOKUP($A31&amp;L$1,纏め表!$D:$Q,4,FALSE),"")</f>
        <v/>
      </c>
      <c r="R31" s="552" t="str">
        <f>IFERROR(VLOOKUP($A31&amp;L$1,纏め表!$D:$Q,13,FALSE),"")</f>
        <v/>
      </c>
      <c r="S31" s="552" t="str">
        <f>IFERROR(VLOOKUP($A31&amp;L$1,纏め表!$D:$Q,14,FALSE),"")</f>
        <v/>
      </c>
      <c r="T31" s="560" t="str">
        <f>IFERROR(IF(VLOOKUP($A31&amp;L$1,纏め表!$D:$Q,2,FALSE)=0,"",VLOOKUP($A31&amp;L$1,纏め表!$D:$Q,2,FALSE)),"")</f>
        <v/>
      </c>
      <c r="U31" s="745"/>
      <c r="V31" s="736"/>
      <c r="W31" s="748"/>
      <c r="X31" s="739"/>
      <c r="Y31" s="714"/>
      <c r="Z31" s="581" t="str">
        <f>IFERROR(VLOOKUP($A31&amp;U$1,纏め表!$D:$Q,4,FALSE),"")</f>
        <v/>
      </c>
      <c r="AA31" s="552" t="str">
        <f>IFERROR(VLOOKUP($A31&amp;U$1,纏め表!$D:$Q,13,FALSE),"")</f>
        <v/>
      </c>
      <c r="AB31" s="552" t="str">
        <f>IFERROR(VLOOKUP($A31&amp;U$1,纏め表!$D:$Q,14,FALSE),"")</f>
        <v/>
      </c>
      <c r="AC31" s="560" t="str">
        <f>IFERROR(IF(VLOOKUP($A31&amp;U$1,纏め表!$D:$Q,2,FALSE)=0,"",VLOOKUP($A31&amp;U$1,纏め表!$D:$Q,2,FALSE)),"")</f>
        <v/>
      </c>
      <c r="AD31" s="745"/>
      <c r="AE31" s="736"/>
      <c r="AF31" s="748"/>
      <c r="AG31" s="739"/>
      <c r="AH31" s="714"/>
      <c r="AI31" s="581" t="str">
        <f>IFERROR(VLOOKUP($A31&amp;AD$1,纏め表!$D:$Q,4,FALSE),"")</f>
        <v/>
      </c>
      <c r="AJ31" s="552" t="str">
        <f>IFERROR(VLOOKUP($A31&amp;AD$1,纏め表!$D:$Q,13,FALSE),"")</f>
        <v/>
      </c>
      <c r="AK31" s="552" t="str">
        <f>IFERROR(VLOOKUP($A31&amp;AD$1,纏め表!$D:$Q,14,FALSE),"")</f>
        <v/>
      </c>
      <c r="AL31" s="560" t="str">
        <f>IFERROR(IF(VLOOKUP($A31&amp;AD$1,纏め表!$D:$Q,2,FALSE)=0,"",VLOOKUP($A31&amp;AD$1,纏め表!$D:$Q,2,FALSE)),"")</f>
        <v/>
      </c>
      <c r="AM31" s="745"/>
      <c r="AN31" s="736"/>
      <c r="AO31" s="748"/>
      <c r="AP31" s="739"/>
      <c r="AQ31" s="714"/>
      <c r="AR31" s="581" t="str">
        <f>IFERROR(VLOOKUP($A31&amp;AM$1,纏め表!$D:$Q,4,FALSE),"")</f>
        <v/>
      </c>
      <c r="AS31" s="552" t="str">
        <f>IFERROR(VLOOKUP($A31&amp;AM$1,纏め表!$D:$Q,13,FALSE),"")</f>
        <v/>
      </c>
      <c r="AT31" s="552" t="str">
        <f>IFERROR(VLOOKUP($A31&amp;AM$1,纏め表!$D:$Q,14,FALSE),"")</f>
        <v/>
      </c>
      <c r="AU31" s="560" t="str">
        <f>IFERROR(IF(VLOOKUP($A31&amp;AM$1,纏め表!$D:$Q,2,FALSE)=0,"",VLOOKUP($A31&amp;AM$1,纏め表!$D:$Q,2,FALSE)),"")</f>
        <v/>
      </c>
      <c r="AV31" s="745"/>
      <c r="AW31" s="736"/>
      <c r="AX31" s="748"/>
      <c r="AY31" s="739"/>
      <c r="AZ31" s="714"/>
      <c r="BA31" s="607" t="str">
        <f>IFERROR(VLOOKUP($A31&amp;AV$1,纏め表!$D:$Q,4,FALSE),"")</f>
        <v/>
      </c>
      <c r="BB31" s="579" t="str">
        <f>IFERROR(VLOOKUP($A31&amp;AV$1,纏め表!$D:$Q,13,FALSE),"")</f>
        <v/>
      </c>
      <c r="BC31" s="579" t="str">
        <f>IFERROR(VLOOKUP($A31&amp;AV$1,纏め表!$D:$Q,14,FALSE),"")</f>
        <v/>
      </c>
      <c r="BD31" s="560" t="str">
        <f>IFERROR(IF(VLOOKUP($A31&amp;AV$1,纏め表!$D:$Q,2,FALSE)=0,"",VLOOKUP($A31&amp;AV$1,纏め表!$D:$Q,2,FALSE)),"")</f>
        <v/>
      </c>
      <c r="BE31" s="745"/>
      <c r="BF31" s="736"/>
      <c r="BG31" s="748"/>
      <c r="BH31" s="739"/>
      <c r="BI31" s="714"/>
      <c r="BJ31" s="581" t="str">
        <f>IFERROR(VLOOKUP($A31&amp;BE$1,纏め表!$D:$Q,4,FALSE),"")</f>
        <v/>
      </c>
      <c r="BK31" s="552" t="str">
        <f>IFERROR(VLOOKUP($A31&amp;BE$1,纏め表!$D:$Q,13,FALSE),"")</f>
        <v/>
      </c>
      <c r="BL31" s="552" t="str">
        <f>IFERROR(VLOOKUP($A31&amp;BE$1,纏め表!$D:$Q,14,FALSE),"")</f>
        <v/>
      </c>
      <c r="BM31" s="560" t="str">
        <f>IFERROR(IF(VLOOKUP($A31&amp;BE$1,纏め表!$D:$Q,2,FALSE)=0,"",VLOOKUP($A31&amp;BE$1,纏め表!$D:$Q,2,FALSE)),"")</f>
        <v/>
      </c>
      <c r="BN31" s="745"/>
      <c r="BO31" s="736"/>
      <c r="BP31" s="748"/>
      <c r="BQ31" s="739"/>
      <c r="BR31" s="714"/>
      <c r="BS31" s="581" t="str">
        <f>IFERROR(VLOOKUP($A31&amp;BN$1,纏め表!$D:$Q,4,FALSE),"")</f>
        <v/>
      </c>
      <c r="BT31" s="552" t="str">
        <f>IFERROR(VLOOKUP($A31&amp;BN$1,纏め表!$D:$Q,13,FALSE),"")</f>
        <v/>
      </c>
      <c r="BU31" s="552" t="str">
        <f>IFERROR(VLOOKUP($A31&amp;BN$1,纏め表!$D:$Q,14,FALSE),"")</f>
        <v/>
      </c>
      <c r="BV31" s="560" t="str">
        <f>IFERROR(IF(VLOOKUP($A31&amp;BN$1,纏め表!$D:$Q,2,FALSE)=0,"",VLOOKUP($A31&amp;BN$1,纏め表!$D:$Q,2,FALSE)),"")</f>
        <v/>
      </c>
      <c r="BW31" s="745"/>
      <c r="BX31" s="736"/>
      <c r="BY31" s="748"/>
      <c r="BZ31" s="739"/>
      <c r="CA31" s="714"/>
      <c r="CB31" s="581" t="str">
        <f>IFERROR(VLOOKUP($A31&amp;BW$1,纏め表!$D:$Q,4,FALSE),"")</f>
        <v/>
      </c>
      <c r="CC31" s="552" t="str">
        <f>IFERROR(VLOOKUP($A31&amp;BW$1,纏め表!$D:$Q,13,FALSE),"")</f>
        <v/>
      </c>
      <c r="CD31" s="552" t="str">
        <f>IFERROR(VLOOKUP($A31&amp;BW$1,纏め表!$D:$Q,14,FALSE),"")</f>
        <v/>
      </c>
      <c r="CE31" s="560" t="str">
        <f>IFERROR(IF(VLOOKUP($A31&amp;BW$1,纏め表!$D:$Q,2,FALSE)=0,"",VLOOKUP($A31&amp;BW$1,纏め表!$D:$Q,2,FALSE)),"")</f>
        <v/>
      </c>
      <c r="CF31" s="745"/>
      <c r="CG31" s="736"/>
      <c r="CH31" s="748"/>
      <c r="CI31" s="739"/>
      <c r="CJ31" s="714"/>
      <c r="CK31" s="581" t="str">
        <f>IFERROR(VLOOKUP($A31&amp;CF$1,纏め表!$D:$Q,4,FALSE),"")</f>
        <v/>
      </c>
      <c r="CL31" s="552" t="str">
        <f>IFERROR(VLOOKUP($A31&amp;CF$1,纏め表!$D:$Q,13,FALSE),"")</f>
        <v/>
      </c>
      <c r="CM31" s="552" t="str">
        <f>IFERROR(VLOOKUP($A31&amp;CF$1,纏め表!$D:$Q,14,FALSE),"")</f>
        <v/>
      </c>
      <c r="CN31" s="560" t="str">
        <f>IFERROR(IF(VLOOKUP($A31&amp;CF$1,纏め表!$D:$Q,2,FALSE)=0,"",VLOOKUP($A31&amp;CF$1,纏め表!$D:$Q,2,FALSE)),"")</f>
        <v/>
      </c>
      <c r="CO31" s="710"/>
      <c r="CP31" s="711"/>
      <c r="CQ31" s="712"/>
      <c r="CR31" s="713"/>
      <c r="CS31" s="714"/>
      <c r="CT31" s="613" t="str">
        <f>IFERROR(VLOOKUP($A31&amp;CO$1,纏め表!$D:$Q,4,FALSE),"")</f>
        <v/>
      </c>
      <c r="CU31" s="552" t="str">
        <f>IFERROR(VLOOKUP($A31&amp;CO$1,纏め表!$D:$Q,13,FALSE),"")</f>
        <v/>
      </c>
      <c r="CV31" s="552" t="str">
        <f>IFERROR(VLOOKUP($A31&amp;CO$1,纏め表!$D:$Q,14,FALSE),"")</f>
        <v/>
      </c>
      <c r="CW31" s="560" t="str">
        <f>IFERROR(IF(VLOOKUP($A31&amp;CO$1,纏め表!$D:$Q,2,FALSE)=0,"",VLOOKUP($A31&amp;CO$1,纏め表!$D:$Q,2,FALSE)),"")</f>
        <v/>
      </c>
      <c r="CX31" s="710"/>
      <c r="CY31" s="711"/>
      <c r="CZ31" s="712"/>
      <c r="DA31" s="713"/>
      <c r="DB31" s="714"/>
      <c r="DC31" s="613" t="str">
        <f>IFERROR(VLOOKUP($A31&amp;CX$1,纏め表!$D:$Q,4,FALSE),"")</f>
        <v/>
      </c>
      <c r="DD31" s="552" t="str">
        <f>IFERROR(VLOOKUP($A31&amp;CX$1,纏め表!$D:$Q,13,FALSE),"")</f>
        <v/>
      </c>
      <c r="DE31" s="552" t="str">
        <f>IFERROR(VLOOKUP($A31&amp;CX$1,纏め表!$D:$Q,14,FALSE),"")</f>
        <v/>
      </c>
      <c r="DF31" s="560" t="str">
        <f>IFERROR(IF(VLOOKUP($A31&amp;CX$1,纏め表!$D:$Q,2,FALSE)=0,"",VLOOKUP($A31&amp;CX$1,纏め表!$D:$Q,2,FALSE)),"")</f>
        <v/>
      </c>
      <c r="DG31" s="710"/>
      <c r="DH31" s="711"/>
      <c r="DI31" s="712"/>
      <c r="DJ31" s="713"/>
      <c r="DK31" s="714"/>
    </row>
    <row r="32" spans="1:115" s="580" customFormat="1">
      <c r="A32" s="558" t="s">
        <v>2189</v>
      </c>
      <c r="B32" s="677"/>
      <c r="C32" s="654"/>
      <c r="D32" s="649"/>
      <c r="E32" s="654"/>
      <c r="F32" s="649"/>
      <c r="G32" s="581" t="str">
        <f>IFERROR(VLOOKUP($A32&amp;B$1,纏め表!$D:$Q,4,FALSE),"")</f>
        <v/>
      </c>
      <c r="H32" s="552" t="str">
        <f>IFERROR(VLOOKUP($A32&amp;B$1,纏め表!$D:$Q,13,FALSE),"")</f>
        <v/>
      </c>
      <c r="I32" s="552" t="str">
        <f>IFERROR(VLOOKUP($A32&amp;B$1,纏め表!$D:$Q,14,FALSE),"")</f>
        <v/>
      </c>
      <c r="J32" s="666" t="str">
        <f>IFERROR(IF(VLOOKUP($A32&amp;B$1,纏め表!$D:$Q,2,FALSE)=0,"",VLOOKUP($A32&amp;B$1,纏め表!$D:$Q,2,FALSE)),"")</f>
        <v/>
      </c>
      <c r="K32" s="560"/>
      <c r="L32" s="745"/>
      <c r="M32" s="736"/>
      <c r="N32" s="748"/>
      <c r="O32" s="739"/>
      <c r="P32" s="714"/>
      <c r="Q32" s="581" t="str">
        <f>IFERROR(VLOOKUP($A32&amp;L$1,纏め表!$D:$Q,4,FALSE),"")</f>
        <v/>
      </c>
      <c r="R32" s="552" t="str">
        <f>IFERROR(VLOOKUP($A32&amp;L$1,纏め表!$D:$Q,13,FALSE),"")</f>
        <v/>
      </c>
      <c r="S32" s="552" t="str">
        <f>IFERROR(VLOOKUP($A32&amp;L$1,纏め表!$D:$Q,14,FALSE),"")</f>
        <v/>
      </c>
      <c r="T32" s="560" t="str">
        <f>IFERROR(IF(VLOOKUP($A32&amp;L$1,纏め表!$D:$Q,2,FALSE)=0,"",VLOOKUP($A32&amp;L$1,纏め表!$D:$Q,2,FALSE)),"")</f>
        <v/>
      </c>
      <c r="U32" s="745"/>
      <c r="V32" s="736"/>
      <c r="W32" s="748"/>
      <c r="X32" s="739"/>
      <c r="Y32" s="714"/>
      <c r="Z32" s="581" t="str">
        <f>IFERROR(VLOOKUP($A32&amp;U$1,纏め表!$D:$Q,4,FALSE),"")</f>
        <v/>
      </c>
      <c r="AA32" s="552" t="str">
        <f>IFERROR(VLOOKUP($A32&amp;U$1,纏め表!$D:$Q,13,FALSE),"")</f>
        <v/>
      </c>
      <c r="AB32" s="552" t="str">
        <f>IFERROR(VLOOKUP($A32&amp;U$1,纏め表!$D:$Q,14,FALSE),"")</f>
        <v/>
      </c>
      <c r="AC32" s="560" t="str">
        <f>IFERROR(IF(VLOOKUP($A32&amp;U$1,纏め表!$D:$Q,2,FALSE)=0,"",VLOOKUP($A32&amp;U$1,纏め表!$D:$Q,2,FALSE)),"")</f>
        <v/>
      </c>
      <c r="AD32" s="745"/>
      <c r="AE32" s="736"/>
      <c r="AF32" s="748"/>
      <c r="AG32" s="739"/>
      <c r="AH32" s="714"/>
      <c r="AI32" s="581" t="str">
        <f>IFERROR(VLOOKUP($A32&amp;AD$1,纏め表!$D:$Q,4,FALSE),"")</f>
        <v/>
      </c>
      <c r="AJ32" s="552" t="str">
        <f>IFERROR(VLOOKUP($A32&amp;AD$1,纏め表!$D:$Q,13,FALSE),"")</f>
        <v/>
      </c>
      <c r="AK32" s="552" t="str">
        <f>IFERROR(VLOOKUP($A32&amp;AD$1,纏め表!$D:$Q,14,FALSE),"")</f>
        <v/>
      </c>
      <c r="AL32" s="560" t="str">
        <f>IFERROR(IF(VLOOKUP($A32&amp;AD$1,纏め表!$D:$Q,2,FALSE)=0,"",VLOOKUP($A32&amp;AD$1,纏め表!$D:$Q,2,FALSE)),"")</f>
        <v/>
      </c>
      <c r="AM32" s="745"/>
      <c r="AN32" s="736"/>
      <c r="AO32" s="748"/>
      <c r="AP32" s="739"/>
      <c r="AQ32" s="714"/>
      <c r="AR32" s="581" t="str">
        <f>IFERROR(VLOOKUP($A32&amp;AM$1,纏め表!$D:$Q,4,FALSE),"")</f>
        <v/>
      </c>
      <c r="AS32" s="552" t="str">
        <f>IFERROR(VLOOKUP($A32&amp;AM$1,纏め表!$D:$Q,13,FALSE),"")</f>
        <v/>
      </c>
      <c r="AT32" s="552" t="str">
        <f>IFERROR(VLOOKUP($A32&amp;AM$1,纏め表!$D:$Q,14,FALSE),"")</f>
        <v/>
      </c>
      <c r="AU32" s="560" t="str">
        <f>IFERROR(IF(VLOOKUP($A32&amp;AM$1,纏め表!$D:$Q,2,FALSE)=0,"",VLOOKUP($A32&amp;AM$1,纏め表!$D:$Q,2,FALSE)),"")</f>
        <v/>
      </c>
      <c r="AV32" s="745"/>
      <c r="AW32" s="736"/>
      <c r="AX32" s="748"/>
      <c r="AY32" s="739"/>
      <c r="AZ32" s="714"/>
      <c r="BA32" s="607" t="str">
        <f>IFERROR(VLOOKUP($A32&amp;AV$1,纏め表!$D:$Q,4,FALSE),"")</f>
        <v/>
      </c>
      <c r="BB32" s="579" t="str">
        <f>IFERROR(VLOOKUP($A32&amp;AV$1,纏め表!$D:$Q,13,FALSE),"")</f>
        <v/>
      </c>
      <c r="BC32" s="579" t="str">
        <f>IFERROR(VLOOKUP($A32&amp;AV$1,纏め表!$D:$Q,14,FALSE),"")</f>
        <v/>
      </c>
      <c r="BD32" s="560" t="str">
        <f>IFERROR(IF(VLOOKUP($A32&amp;AV$1,纏め表!$D:$Q,2,FALSE)=0,"",VLOOKUP($A32&amp;AV$1,纏め表!$D:$Q,2,FALSE)),"")</f>
        <v/>
      </c>
      <c r="BE32" s="745"/>
      <c r="BF32" s="736"/>
      <c r="BG32" s="748"/>
      <c r="BH32" s="739"/>
      <c r="BI32" s="714"/>
      <c r="BJ32" s="581" t="str">
        <f>IFERROR(VLOOKUP($A32&amp;BE$1,纏め表!$D:$Q,4,FALSE),"")</f>
        <v/>
      </c>
      <c r="BK32" s="552" t="str">
        <f>IFERROR(VLOOKUP($A32&amp;BE$1,纏め表!$D:$Q,13,FALSE),"")</f>
        <v/>
      </c>
      <c r="BL32" s="552" t="str">
        <f>IFERROR(VLOOKUP($A32&amp;BE$1,纏め表!$D:$Q,14,FALSE),"")</f>
        <v/>
      </c>
      <c r="BM32" s="560" t="str">
        <f>IFERROR(IF(VLOOKUP($A32&amp;BE$1,纏め表!$D:$Q,2,FALSE)=0,"",VLOOKUP($A32&amp;BE$1,纏め表!$D:$Q,2,FALSE)),"")</f>
        <v/>
      </c>
      <c r="BN32" s="745"/>
      <c r="BO32" s="736"/>
      <c r="BP32" s="748"/>
      <c r="BQ32" s="739"/>
      <c r="BR32" s="714"/>
      <c r="BS32" s="581" t="str">
        <f>IFERROR(VLOOKUP($A32&amp;BN$1,纏め表!$D:$Q,4,FALSE),"")</f>
        <v/>
      </c>
      <c r="BT32" s="552" t="str">
        <f>IFERROR(VLOOKUP($A32&amp;BN$1,纏め表!$D:$Q,13,FALSE),"")</f>
        <v/>
      </c>
      <c r="BU32" s="552" t="str">
        <f>IFERROR(VLOOKUP($A32&amp;BN$1,纏め表!$D:$Q,14,FALSE),"")</f>
        <v/>
      </c>
      <c r="BV32" s="560" t="str">
        <f>IFERROR(IF(VLOOKUP($A32&amp;BN$1,纏め表!$D:$Q,2,FALSE)=0,"",VLOOKUP($A32&amp;BN$1,纏め表!$D:$Q,2,FALSE)),"")</f>
        <v/>
      </c>
      <c r="BW32" s="745"/>
      <c r="BX32" s="736"/>
      <c r="BY32" s="748"/>
      <c r="BZ32" s="739"/>
      <c r="CA32" s="714"/>
      <c r="CB32" s="581" t="str">
        <f>IFERROR(VLOOKUP($A32&amp;BW$1,纏め表!$D:$Q,4,FALSE),"")</f>
        <v/>
      </c>
      <c r="CC32" s="552" t="str">
        <f>IFERROR(VLOOKUP($A32&amp;BW$1,纏め表!$D:$Q,13,FALSE),"")</f>
        <v/>
      </c>
      <c r="CD32" s="552" t="str">
        <f>IFERROR(VLOOKUP($A32&amp;BW$1,纏め表!$D:$Q,14,FALSE),"")</f>
        <v/>
      </c>
      <c r="CE32" s="560" t="str">
        <f>IFERROR(IF(VLOOKUP($A32&amp;BW$1,纏め表!$D:$Q,2,FALSE)=0,"",VLOOKUP($A32&amp;BW$1,纏め表!$D:$Q,2,FALSE)),"")</f>
        <v/>
      </c>
      <c r="CF32" s="745"/>
      <c r="CG32" s="736"/>
      <c r="CH32" s="748"/>
      <c r="CI32" s="739"/>
      <c r="CJ32" s="714"/>
      <c r="CK32" s="581" t="str">
        <f>IFERROR(VLOOKUP($A32&amp;CF$1,纏め表!$D:$Q,4,FALSE),"")</f>
        <v/>
      </c>
      <c r="CL32" s="552" t="str">
        <f>IFERROR(VLOOKUP($A32&amp;CF$1,纏め表!$D:$Q,13,FALSE),"")</f>
        <v/>
      </c>
      <c r="CM32" s="552" t="str">
        <f>IFERROR(VLOOKUP($A32&amp;CF$1,纏め表!$D:$Q,14,FALSE),"")</f>
        <v/>
      </c>
      <c r="CN32" s="560" t="str">
        <f>IFERROR(IF(VLOOKUP($A32&amp;CF$1,纏め表!$D:$Q,2,FALSE)=0,"",VLOOKUP($A32&amp;CF$1,纏め表!$D:$Q,2,FALSE)),"")</f>
        <v/>
      </c>
      <c r="CO32" s="710"/>
      <c r="CP32" s="711"/>
      <c r="CQ32" s="712"/>
      <c r="CR32" s="713"/>
      <c r="CS32" s="714"/>
      <c r="CT32" s="613" t="str">
        <f>IFERROR(VLOOKUP($A32&amp;CO$1,纏め表!$D:$Q,4,FALSE),"")</f>
        <v/>
      </c>
      <c r="CU32" s="552" t="str">
        <f>IFERROR(VLOOKUP($A32&amp;CO$1,纏め表!$D:$Q,13,FALSE),"")</f>
        <v/>
      </c>
      <c r="CV32" s="552" t="str">
        <f>IFERROR(VLOOKUP($A32&amp;CO$1,纏め表!$D:$Q,14,FALSE),"")</f>
        <v/>
      </c>
      <c r="CW32" s="560" t="str">
        <f>IFERROR(IF(VLOOKUP($A32&amp;CO$1,纏め表!$D:$Q,2,FALSE)=0,"",VLOOKUP($A32&amp;CO$1,纏め表!$D:$Q,2,FALSE)),"")</f>
        <v/>
      </c>
      <c r="CX32" s="710"/>
      <c r="CY32" s="711"/>
      <c r="CZ32" s="712"/>
      <c r="DA32" s="713"/>
      <c r="DB32" s="714"/>
      <c r="DC32" s="613" t="str">
        <f>IFERROR(VLOOKUP($A32&amp;CX$1,纏め表!$D:$Q,4,FALSE),"")</f>
        <v/>
      </c>
      <c r="DD32" s="552" t="str">
        <f>IFERROR(VLOOKUP($A32&amp;CX$1,纏め表!$D:$Q,13,FALSE),"")</f>
        <v/>
      </c>
      <c r="DE32" s="552" t="str">
        <f>IFERROR(VLOOKUP($A32&amp;CX$1,纏め表!$D:$Q,14,FALSE),"")</f>
        <v/>
      </c>
      <c r="DF32" s="560" t="str">
        <f>IFERROR(IF(VLOOKUP($A32&amp;CX$1,纏め表!$D:$Q,2,FALSE)=0,"",VLOOKUP($A32&amp;CX$1,纏め表!$D:$Q,2,FALSE)),"")</f>
        <v/>
      </c>
      <c r="DG32" s="710"/>
      <c r="DH32" s="711"/>
      <c r="DI32" s="712"/>
      <c r="DJ32" s="713"/>
      <c r="DK32" s="714"/>
    </row>
    <row r="33" spans="1:115" s="580" customFormat="1">
      <c r="A33" s="558" t="s">
        <v>2189</v>
      </c>
      <c r="B33" s="677"/>
      <c r="C33" s="654"/>
      <c r="D33" s="649"/>
      <c r="E33" s="654"/>
      <c r="F33" s="649"/>
      <c r="G33" s="581" t="str">
        <f>IFERROR(VLOOKUP($A33&amp;B$1,纏め表!$D:$Q,4,FALSE),"")</f>
        <v/>
      </c>
      <c r="H33" s="552" t="str">
        <f>IFERROR(VLOOKUP($A33&amp;B$1,纏め表!$D:$Q,13,FALSE),"")</f>
        <v/>
      </c>
      <c r="I33" s="552" t="str">
        <f>IFERROR(VLOOKUP($A33&amp;B$1,纏め表!$D:$Q,14,FALSE),"")</f>
        <v/>
      </c>
      <c r="J33" s="666" t="str">
        <f>IFERROR(IF(VLOOKUP($A33&amp;B$1,纏め表!$D:$Q,2,FALSE)=0,"",VLOOKUP($A33&amp;B$1,纏め表!$D:$Q,2,FALSE)),"")</f>
        <v/>
      </c>
      <c r="K33" s="560"/>
      <c r="L33" s="746"/>
      <c r="M33" s="737"/>
      <c r="N33" s="749"/>
      <c r="O33" s="740"/>
      <c r="P33" s="709"/>
      <c r="Q33" s="648" t="str">
        <f>IFERROR(VLOOKUP($A33&amp;L$1,纏め表!$D:$Q,4,FALSE),"")</f>
        <v/>
      </c>
      <c r="R33" s="555" t="str">
        <f>IFERROR(VLOOKUP($A33&amp;L$1,纏め表!$D:$Q,13,FALSE),"")</f>
        <v/>
      </c>
      <c r="S33" s="555" t="str">
        <f>IFERROR(VLOOKUP($A33&amp;L$1,纏め表!$D:$Q,14,FALSE),"")</f>
        <v/>
      </c>
      <c r="T33" s="548" t="str">
        <f>IFERROR(IF(VLOOKUP($A33&amp;L$1,纏め表!$D:$Q,2,FALSE)=0,"",VLOOKUP($A33&amp;L$1,纏め表!$D:$Q,2,FALSE)),"")</f>
        <v/>
      </c>
      <c r="U33" s="746"/>
      <c r="V33" s="737"/>
      <c r="W33" s="749"/>
      <c r="X33" s="740"/>
      <c r="Y33" s="709"/>
      <c r="Z33" s="648" t="str">
        <f>IFERROR(VLOOKUP($A33&amp;U$1,纏め表!$D:$Q,4,FALSE),"")</f>
        <v/>
      </c>
      <c r="AA33" s="555" t="str">
        <f>IFERROR(VLOOKUP($A33&amp;U$1,纏め表!$D:$Q,13,FALSE),"")</f>
        <v/>
      </c>
      <c r="AB33" s="555" t="str">
        <f>IFERROR(VLOOKUP($A33&amp;U$1,纏め表!$D:$Q,14,FALSE),"")</f>
        <v/>
      </c>
      <c r="AC33" s="548" t="str">
        <f>IFERROR(IF(VLOOKUP($A33&amp;U$1,纏め表!$D:$Q,2,FALSE)=0,"",VLOOKUP($A33&amp;U$1,纏め表!$D:$Q,2,FALSE)),"")</f>
        <v/>
      </c>
      <c r="AD33" s="746"/>
      <c r="AE33" s="737"/>
      <c r="AF33" s="749"/>
      <c r="AG33" s="740"/>
      <c r="AH33" s="709"/>
      <c r="AI33" s="648" t="str">
        <f>IFERROR(VLOOKUP($A33&amp;AD$1,纏め表!$D:$Q,4,FALSE),"")</f>
        <v/>
      </c>
      <c r="AJ33" s="555" t="str">
        <f>IFERROR(VLOOKUP($A33&amp;AD$1,纏め表!$D:$Q,13,FALSE),"")</f>
        <v/>
      </c>
      <c r="AK33" s="555" t="str">
        <f>IFERROR(VLOOKUP($A33&amp;AD$1,纏め表!$D:$Q,14,FALSE),"")</f>
        <v/>
      </c>
      <c r="AL33" s="548" t="str">
        <f>IFERROR(IF(VLOOKUP($A33&amp;AD$1,纏め表!$D:$Q,2,FALSE)=0,"",VLOOKUP($A33&amp;AD$1,纏め表!$D:$Q,2,FALSE)),"")</f>
        <v/>
      </c>
      <c r="AM33" s="746"/>
      <c r="AN33" s="737"/>
      <c r="AO33" s="749"/>
      <c r="AP33" s="740"/>
      <c r="AQ33" s="709"/>
      <c r="AR33" s="648" t="str">
        <f>IFERROR(VLOOKUP($A33&amp;AM$1,纏め表!$D:$Q,4,FALSE),"")</f>
        <v/>
      </c>
      <c r="AS33" s="555" t="str">
        <f>IFERROR(VLOOKUP($A33&amp;AM$1,纏め表!$D:$Q,13,FALSE),"")</f>
        <v/>
      </c>
      <c r="AT33" s="555" t="str">
        <f>IFERROR(VLOOKUP($A33&amp;AM$1,纏め表!$D:$Q,14,FALSE),"")</f>
        <v/>
      </c>
      <c r="AU33" s="548" t="str">
        <f>IFERROR(IF(VLOOKUP($A33&amp;AM$1,纏め表!$D:$Q,2,FALSE)=0,"",VLOOKUP($A33&amp;AM$1,纏め表!$D:$Q,2,FALSE)),"")</f>
        <v/>
      </c>
      <c r="AV33" s="746"/>
      <c r="AW33" s="737"/>
      <c r="AX33" s="749"/>
      <c r="AY33" s="740"/>
      <c r="AZ33" s="709"/>
      <c r="BA33" s="615" t="str">
        <f>IFERROR(VLOOKUP($A33&amp;AV$1,纏め表!$D:$Q,4,FALSE),"")</f>
        <v/>
      </c>
      <c r="BB33" s="555" t="str">
        <f>IFERROR(VLOOKUP($A33&amp;AV$1,纏め表!$D:$Q,13,FALSE),"")</f>
        <v/>
      </c>
      <c r="BC33" s="555" t="str">
        <f>IFERROR(VLOOKUP($A33&amp;AV$1,纏め表!$D:$Q,14,FALSE),"")</f>
        <v/>
      </c>
      <c r="BD33" s="548" t="str">
        <f>IFERROR(IF(VLOOKUP($A33&amp;AV$1,纏め表!$D:$Q,2,FALSE)=0,"",VLOOKUP($A33&amp;AV$1,纏め表!$D:$Q,2,FALSE)),"")</f>
        <v/>
      </c>
      <c r="BE33" s="746"/>
      <c r="BF33" s="737"/>
      <c r="BG33" s="749"/>
      <c r="BH33" s="740"/>
      <c r="BI33" s="709"/>
      <c r="BJ33" s="648" t="str">
        <f>IFERROR(VLOOKUP($A33&amp;BE$1,纏め表!$D:$Q,4,FALSE),"")</f>
        <v/>
      </c>
      <c r="BK33" s="555" t="str">
        <f>IFERROR(VLOOKUP($A33&amp;BE$1,纏め表!$D:$Q,13,FALSE),"")</f>
        <v/>
      </c>
      <c r="BL33" s="555" t="str">
        <f>IFERROR(VLOOKUP($A33&amp;BE$1,纏め表!$D:$Q,14,FALSE),"")</f>
        <v/>
      </c>
      <c r="BM33" s="548" t="str">
        <f>IFERROR(IF(VLOOKUP($A33&amp;BE$1,纏め表!$D:$Q,2,FALSE)=0,"",VLOOKUP($A33&amp;BE$1,纏め表!$D:$Q,2,FALSE)),"")</f>
        <v/>
      </c>
      <c r="BN33" s="746"/>
      <c r="BO33" s="737"/>
      <c r="BP33" s="749"/>
      <c r="BQ33" s="740"/>
      <c r="BR33" s="709"/>
      <c r="BS33" s="648" t="str">
        <f>IFERROR(VLOOKUP($A33&amp;BN$1,纏め表!$D:$Q,4,FALSE),"")</f>
        <v/>
      </c>
      <c r="BT33" s="555" t="str">
        <f>IFERROR(VLOOKUP($A33&amp;BN$1,纏め表!$D:$Q,13,FALSE),"")</f>
        <v/>
      </c>
      <c r="BU33" s="555" t="str">
        <f>IFERROR(VLOOKUP($A33&amp;BN$1,纏め表!$D:$Q,14,FALSE),"")</f>
        <v/>
      </c>
      <c r="BV33" s="548" t="str">
        <f>IFERROR(IF(VLOOKUP($A33&amp;BN$1,纏め表!$D:$Q,2,FALSE)=0,"",VLOOKUP($A33&amp;BN$1,纏め表!$D:$Q,2,FALSE)),"")</f>
        <v/>
      </c>
      <c r="BW33" s="746"/>
      <c r="BX33" s="737"/>
      <c r="BY33" s="749"/>
      <c r="BZ33" s="740"/>
      <c r="CA33" s="709"/>
      <c r="CB33" s="648" t="str">
        <f>IFERROR(VLOOKUP($A33&amp;BW$1,纏め表!$D:$Q,4,FALSE),"")</f>
        <v/>
      </c>
      <c r="CC33" s="555" t="str">
        <f>IFERROR(VLOOKUP($A33&amp;BW$1,纏め表!$D:$Q,13,FALSE),"")</f>
        <v/>
      </c>
      <c r="CD33" s="555" t="str">
        <f>IFERROR(VLOOKUP($A33&amp;BW$1,纏め表!$D:$Q,14,FALSE),"")</f>
        <v/>
      </c>
      <c r="CE33" s="548" t="str">
        <f>IFERROR(IF(VLOOKUP($A33&amp;BW$1,纏め表!$D:$Q,2,FALSE)=0,"",VLOOKUP($A33&amp;BW$1,纏め表!$D:$Q,2,FALSE)),"")</f>
        <v/>
      </c>
      <c r="CF33" s="746"/>
      <c r="CG33" s="737"/>
      <c r="CH33" s="749"/>
      <c r="CI33" s="740"/>
      <c r="CJ33" s="709"/>
      <c r="CK33" s="648" t="str">
        <f>IFERROR(VLOOKUP($A33&amp;CF$1,纏め表!$D:$Q,4,FALSE),"")</f>
        <v/>
      </c>
      <c r="CL33" s="555" t="str">
        <f>IFERROR(VLOOKUP($A33&amp;CF$1,纏め表!$D:$Q,13,FALSE),"")</f>
        <v/>
      </c>
      <c r="CM33" s="555" t="str">
        <f>IFERROR(VLOOKUP($A33&amp;CF$1,纏め表!$D:$Q,14,FALSE),"")</f>
        <v/>
      </c>
      <c r="CN33" s="548" t="str">
        <f>IFERROR(IF(VLOOKUP($A33&amp;CF$1,纏め表!$D:$Q,2,FALSE)=0,"",VLOOKUP($A33&amp;CF$1,纏め表!$D:$Q,2,FALSE)),"")</f>
        <v/>
      </c>
      <c r="CO33" s="705"/>
      <c r="CP33" s="706"/>
      <c r="CQ33" s="707"/>
      <c r="CR33" s="708"/>
      <c r="CS33" s="709"/>
      <c r="CT33" s="614" t="str">
        <f>IFERROR(VLOOKUP($A33&amp;CO$1,纏め表!$D:$Q,4,FALSE),"")</f>
        <v/>
      </c>
      <c r="CU33" s="555" t="str">
        <f>IFERROR(VLOOKUP($A33&amp;CO$1,纏め表!$D:$Q,13,FALSE),"")</f>
        <v/>
      </c>
      <c r="CV33" s="555" t="str">
        <f>IFERROR(VLOOKUP($A33&amp;CO$1,纏め表!$D:$Q,14,FALSE),"")</f>
        <v/>
      </c>
      <c r="CW33" s="548" t="str">
        <f>IFERROR(IF(VLOOKUP($A33&amp;CO$1,纏め表!$D:$Q,2,FALSE)=0,"",VLOOKUP($A33&amp;CO$1,纏め表!$D:$Q,2,FALSE)),"")</f>
        <v/>
      </c>
      <c r="CX33" s="705"/>
      <c r="CY33" s="706"/>
      <c r="CZ33" s="707"/>
      <c r="DA33" s="708"/>
      <c r="DB33" s="709"/>
      <c r="DC33" s="614" t="str">
        <f>IFERROR(VLOOKUP($A33&amp;CX$1,纏め表!$D:$Q,4,FALSE),"")</f>
        <v/>
      </c>
      <c r="DD33" s="555" t="str">
        <f>IFERROR(VLOOKUP($A33&amp;CX$1,纏め表!$D:$Q,13,FALSE),"")</f>
        <v/>
      </c>
      <c r="DE33" s="555" t="str">
        <f>IFERROR(VLOOKUP($A33&amp;CX$1,纏め表!$D:$Q,14,FALSE),"")</f>
        <v/>
      </c>
      <c r="DF33" s="548" t="str">
        <f>IFERROR(IF(VLOOKUP($A33&amp;CX$1,纏め表!$D:$Q,2,FALSE)=0,"",VLOOKUP($A33&amp;CX$1,纏め表!$D:$Q,2,FALSE)),"")</f>
        <v/>
      </c>
      <c r="DG33" s="705"/>
      <c r="DH33" s="706"/>
      <c r="DI33" s="707"/>
      <c r="DJ33" s="708"/>
      <c r="DK33" s="709"/>
    </row>
    <row r="34" spans="1:115" s="580" customFormat="1">
      <c r="A34" s="558" t="s">
        <v>2189</v>
      </c>
      <c r="B34" s="676">
        <f>員数サマリ!I14</f>
        <v>10</v>
      </c>
      <c r="C34" s="653">
        <f>員数サマリ!J14</f>
        <v>12</v>
      </c>
      <c r="D34" s="672">
        <f>IF(B34&gt;=C34,ROUND(B34/5,1),ROUND(C34/5,1))</f>
        <v>2.4</v>
      </c>
      <c r="E34" s="653">
        <f>6-COUNTIF(H34:H39,"")-COUNTIF(J34:J39,"休")</f>
        <v>0</v>
      </c>
      <c r="F34" s="649">
        <f t="shared" si="21"/>
        <v>-2.4</v>
      </c>
      <c r="G34" s="604" t="str">
        <f>IFERROR(VLOOKUP($A34&amp;B$1,纏め表!$D:$Q,4,FALSE),"")</f>
        <v/>
      </c>
      <c r="H34" s="552" t="str">
        <f>IFERROR(VLOOKUP($A34&amp;B$1,纏め表!$D:$Q,13,FALSE),"")</f>
        <v/>
      </c>
      <c r="I34" s="552" t="str">
        <f>IFERROR(VLOOKUP($A34&amp;B$1,纏め表!$D:$Q,14,FALSE),"")</f>
        <v/>
      </c>
      <c r="J34" s="666" t="str">
        <f>IFERROR(IF(VLOOKUP($A34&amp;B$1,纏め表!$D:$Q,2,FALSE)=0,"",VLOOKUP($A34&amp;B$1,纏め表!$D:$Q,2,FALSE)),"")</f>
        <v/>
      </c>
      <c r="K34" s="560"/>
      <c r="L34" s="693">
        <f>員数サマリ!M14</f>
        <v>15</v>
      </c>
      <c r="M34" s="695">
        <f>員数サマリ!N14</f>
        <v>16</v>
      </c>
      <c r="N34" s="697">
        <f>IF(L34&gt;=M34,ROUND(L34/5,1),ROUND(M34/5,1))</f>
        <v>3.2</v>
      </c>
      <c r="O34" s="699">
        <f>6-COUNTIF(R34:R39,"")-COUNTIF(T34:T39,"休")</f>
        <v>0</v>
      </c>
      <c r="P34" s="701">
        <f>O34-N34</f>
        <v>-3.2</v>
      </c>
      <c r="Q34" s="604" t="str">
        <f>IFERROR(VLOOKUP($A34&amp;L$1,纏め表!$D:$Q,4,FALSE),"")</f>
        <v/>
      </c>
      <c r="R34" s="552" t="str">
        <f>IFERROR(VLOOKUP($A34&amp;L$1,纏め表!$D:$Q,13,FALSE),"")</f>
        <v/>
      </c>
      <c r="S34" s="552" t="str">
        <f>IFERROR(VLOOKUP($A34&amp;L$1,纏め表!$D:$Q,14,FALSE),"")</f>
        <v/>
      </c>
      <c r="T34" s="560" t="str">
        <f>IFERROR(IF(VLOOKUP($A34&amp;L$1,纏め表!$D:$Q,2,FALSE)=0,"",VLOOKUP($A34&amp;L$1,纏め表!$D:$Q,2,FALSE)),"")</f>
        <v/>
      </c>
      <c r="U34" s="693">
        <f>員数サマリ!P14</f>
        <v>10</v>
      </c>
      <c r="V34" s="695">
        <f>員数サマリ!Q14</f>
        <v>20</v>
      </c>
      <c r="W34" s="697">
        <f>IF(U34&gt;=V34,ROUND(U34/5,1),ROUND(V34/5,1))</f>
        <v>4</v>
      </c>
      <c r="X34" s="699">
        <f>6-COUNTIF(AA34:AA39,"")-COUNTIF(AC34:AC39,"休")</f>
        <v>0</v>
      </c>
      <c r="Y34" s="701">
        <f>X34-W34</f>
        <v>-4</v>
      </c>
      <c r="Z34" s="604" t="str">
        <f>IFERROR(VLOOKUP($A34&amp;U$1,纏め表!$D:$Q,4,FALSE),"")</f>
        <v/>
      </c>
      <c r="AA34" s="552" t="str">
        <f>IFERROR(VLOOKUP($A34&amp;U$1,纏め表!$D:$Q,13,FALSE),"")</f>
        <v/>
      </c>
      <c r="AB34" s="552" t="str">
        <f>IFERROR(VLOOKUP($A34&amp;U$1,纏め表!$D:$Q,14,FALSE),"")</f>
        <v/>
      </c>
      <c r="AC34" s="560" t="str">
        <f>IFERROR(IF(VLOOKUP($A34&amp;U$1,纏め表!$D:$Q,2,FALSE)=0,"",VLOOKUP($A34&amp;U$1,纏め表!$D:$Q,2,FALSE)),"")</f>
        <v/>
      </c>
      <c r="AD34" s="693">
        <f>員数サマリ!S14</f>
        <v>20</v>
      </c>
      <c r="AE34" s="695">
        <f>員数サマリ!T14</f>
        <v>15</v>
      </c>
      <c r="AF34" s="697">
        <f>IF(AD34&gt;=AE34,ROUND(AD34/5,1),ROUND(AE34/5,1))</f>
        <v>4</v>
      </c>
      <c r="AG34" s="699">
        <f>6-COUNTIF(AJ34:AJ39,"")-COUNTIF(AL34:AL39,"休")</f>
        <v>0</v>
      </c>
      <c r="AH34" s="701">
        <f t="shared" ref="AH34" si="80">AG34-AF34</f>
        <v>-4</v>
      </c>
      <c r="AI34" s="604" t="str">
        <f>IFERROR(VLOOKUP($A34&amp;AD$1,纏め表!$D:$Q,4,FALSE),"")</f>
        <v/>
      </c>
      <c r="AJ34" s="552" t="str">
        <f>IFERROR(VLOOKUP($A34&amp;AD$1,纏め表!$D:$Q,13,FALSE),"")</f>
        <v/>
      </c>
      <c r="AK34" s="552" t="str">
        <f>IFERROR(VLOOKUP($A34&amp;AD$1,纏め表!$D:$Q,14,FALSE),"")</f>
        <v/>
      </c>
      <c r="AL34" s="560" t="str">
        <f>IFERROR(IF(VLOOKUP($A34&amp;AD$1,纏め表!$D:$Q,2,FALSE)=0,"",VLOOKUP($A34&amp;AD$1,纏め表!$D:$Q,2,FALSE)),"")</f>
        <v/>
      </c>
      <c r="AM34" s="693">
        <f>員数サマリ!V14</f>
        <v>20</v>
      </c>
      <c r="AN34" s="695">
        <f>員数サマリ!W14</f>
        <v>20</v>
      </c>
      <c r="AO34" s="697">
        <f>IF(AM34&gt;=AN34,ROUND(AM34/5,1),ROUND(AN34/5,1))</f>
        <v>4</v>
      </c>
      <c r="AP34" s="699">
        <f>6-COUNTIF(AS34:AS39,"")-COUNTIF(AU34:AU39,"休")</f>
        <v>0</v>
      </c>
      <c r="AQ34" s="701">
        <f t="shared" ref="AQ34" si="81">AP34-AO34</f>
        <v>-4</v>
      </c>
      <c r="AR34" s="604" t="str">
        <f>IFERROR(VLOOKUP($A34&amp;AM$1,纏め表!$D:$Q,4,FALSE),"")</f>
        <v/>
      </c>
      <c r="AS34" s="552" t="str">
        <f>IFERROR(VLOOKUP($A34&amp;AM$1,纏め表!$D:$Q,13,FALSE),"")</f>
        <v/>
      </c>
      <c r="AT34" s="552" t="str">
        <f>IFERROR(VLOOKUP($A34&amp;AM$1,纏め表!$D:$Q,14,FALSE),"")</f>
        <v/>
      </c>
      <c r="AU34" s="560" t="str">
        <f>IFERROR(IF(VLOOKUP($A34&amp;AM$1,纏め表!$D:$Q,2,FALSE)=0,"",VLOOKUP($A34&amp;AM$1,纏め表!$D:$Q,2,FALSE)),"")</f>
        <v/>
      </c>
      <c r="AV34" s="693">
        <f>員数サマリ!Y14</f>
        <v>28</v>
      </c>
      <c r="AW34" s="695">
        <f>員数サマリ!Z14</f>
        <v>28</v>
      </c>
      <c r="AX34" s="697">
        <f>IF(AV34&gt;=AW34,ROUND(AV34/5,1),ROUND(AW34/5,1))</f>
        <v>5.6</v>
      </c>
      <c r="AY34" s="699">
        <f>6-COUNTIF(BB34:BB39,"")-COUNTIF(BD34:BD39,"休")</f>
        <v>0</v>
      </c>
      <c r="AZ34" s="701">
        <f t="shared" ref="AZ34" si="82">AY34-AX34</f>
        <v>-5.6</v>
      </c>
      <c r="BA34" s="604" t="str">
        <f>IFERROR(VLOOKUP($A34&amp;AV$1,纏め表!$D:$Q,4,FALSE),"")</f>
        <v/>
      </c>
      <c r="BB34" s="552" t="str">
        <f>IFERROR(VLOOKUP($A34&amp;AV$1,纏め表!$D:$Q,13,FALSE),"")</f>
        <v/>
      </c>
      <c r="BC34" s="552" t="str">
        <f>IFERROR(VLOOKUP($A34&amp;AV$1,纏め表!$D:$Q,14,FALSE),"")</f>
        <v/>
      </c>
      <c r="BD34" s="560" t="str">
        <f>IFERROR(IF(VLOOKUP($A34&amp;AV$1,纏め表!$D:$Q,2,FALSE)=0,"",VLOOKUP($A34&amp;AV$1,纏め表!$D:$Q,2,FALSE)),"")</f>
        <v/>
      </c>
      <c r="BE34" s="693">
        <f>員数サマリ!AB14</f>
        <v>16</v>
      </c>
      <c r="BF34" s="695">
        <f>員数サマリ!AC14</f>
        <v>16</v>
      </c>
      <c r="BG34" s="697">
        <f>IF(BE34&gt;=BF34,ROUND(BE34/5,1),ROUND(BF34/5,1))</f>
        <v>3.2</v>
      </c>
      <c r="BH34" s="699">
        <f>6-COUNTIF(BK34:BK39,"")-COUNTIF(BM34:BM39,"休")</f>
        <v>0</v>
      </c>
      <c r="BI34" s="701">
        <f t="shared" ref="BI34" si="83">BH34-BG34</f>
        <v>-3.2</v>
      </c>
      <c r="BJ34" s="604" t="str">
        <f>IFERROR(VLOOKUP($A34&amp;BE$1,纏め表!$D:$Q,4,FALSE),"")</f>
        <v/>
      </c>
      <c r="BK34" s="552" t="str">
        <f>IFERROR(VLOOKUP($A34&amp;BE$1,纏め表!$D:$Q,13,FALSE),"")</f>
        <v/>
      </c>
      <c r="BL34" s="552" t="str">
        <f>IFERROR(VLOOKUP($A34&amp;BE$1,纏め表!$D:$Q,14,FALSE),"")</f>
        <v/>
      </c>
      <c r="BM34" s="560" t="str">
        <f>IFERROR(IF(VLOOKUP($A34&amp;BE$1,纏め表!$D:$Q,2,FALSE)=0,"",VLOOKUP($A34&amp;BE$1,纏め表!$D:$Q,2,FALSE)),"")</f>
        <v/>
      </c>
      <c r="BN34" s="693">
        <f>員数サマリ!AE14</f>
        <v>18</v>
      </c>
      <c r="BO34" s="695">
        <f>員数サマリ!AF14</f>
        <v>18</v>
      </c>
      <c r="BP34" s="697">
        <f>IF(BN34&gt;=BO34,ROUND(BN34/5,1),ROUND(BO34/5,1))</f>
        <v>3.6</v>
      </c>
      <c r="BQ34" s="699">
        <f>6-COUNTIF(BT34:BT39,"")-COUNTIF(BV34:BV39,"休")</f>
        <v>0</v>
      </c>
      <c r="BR34" s="701">
        <f t="shared" ref="BR34" si="84">BQ34-BP34</f>
        <v>-3.6</v>
      </c>
      <c r="BS34" s="604" t="str">
        <f>IFERROR(VLOOKUP($A34&amp;BN$1,纏め表!$D:$Q,4,FALSE),"")</f>
        <v/>
      </c>
      <c r="BT34" s="552" t="str">
        <f>IFERROR(VLOOKUP($A34&amp;BN$1,纏め表!$D:$Q,13,FALSE),"")</f>
        <v/>
      </c>
      <c r="BU34" s="552" t="str">
        <f>IFERROR(VLOOKUP($A34&amp;BN$1,纏め表!$D:$Q,14,FALSE),"")</f>
        <v/>
      </c>
      <c r="BV34" s="560" t="str">
        <f>IFERROR(IF(VLOOKUP($A34&amp;BN$1,纏め表!$D:$Q,2,FALSE)=0,"",VLOOKUP($A34&amp;BN$1,纏め表!$D:$Q,2,FALSE)),"")</f>
        <v/>
      </c>
      <c r="BW34" s="693">
        <f>員数サマリ!AH14</f>
        <v>20</v>
      </c>
      <c r="BX34" s="695">
        <f>員数サマリ!AI14</f>
        <v>21</v>
      </c>
      <c r="BY34" s="697">
        <f>IF(BW34&gt;=BX34,ROUND(BW34/5,1),ROUND(BX34/5,1))</f>
        <v>4.2</v>
      </c>
      <c r="BZ34" s="699">
        <f>6-COUNTIF(CC34:CC39,"")-COUNTIF(CE34:CE39,"休")</f>
        <v>0</v>
      </c>
      <c r="CA34" s="701">
        <f t="shared" ref="CA34" si="85">BZ34-BY34</f>
        <v>-4.2</v>
      </c>
      <c r="CB34" s="604" t="str">
        <f>IFERROR(VLOOKUP($A34&amp;BW$1,纏め表!$D:$Q,4,FALSE),"")</f>
        <v/>
      </c>
      <c r="CC34" s="552" t="str">
        <f>IFERROR(VLOOKUP($A34&amp;BW$1,纏め表!$D:$Q,13,FALSE),"")</f>
        <v/>
      </c>
      <c r="CD34" s="552" t="str">
        <f>IFERROR(VLOOKUP($A34&amp;BW$1,纏め表!$D:$Q,14,FALSE),"")</f>
        <v/>
      </c>
      <c r="CE34" s="560" t="str">
        <f>IFERROR(IF(VLOOKUP($A34&amp;BW$1,纏め表!$D:$Q,2,FALSE)=0,"",VLOOKUP($A34&amp;BW$1,纏め表!$D:$Q,2,FALSE)),"")</f>
        <v/>
      </c>
      <c r="CF34" s="693">
        <f>員数サマリ!AK14</f>
        <v>30</v>
      </c>
      <c r="CG34" s="695">
        <f>員数サマリ!AL14</f>
        <v>32</v>
      </c>
      <c r="CH34" s="697">
        <f>IF(CF34&gt;=CG34,ROUND(CF34/5,1),ROUND(CG34/5,1))</f>
        <v>6.4</v>
      </c>
      <c r="CI34" s="699">
        <f>6-COUNTIF(CL34:CL39,"")-COUNTIF(CN34:CN39,"休")</f>
        <v>0</v>
      </c>
      <c r="CJ34" s="701">
        <f t="shared" ref="CJ34" si="86">CI34-CH34</f>
        <v>-6.4</v>
      </c>
      <c r="CK34" s="604" t="str">
        <f>IFERROR(VLOOKUP($A34&amp;CF$1,纏め表!$D:$Q,4,FALSE),"")</f>
        <v/>
      </c>
      <c r="CL34" s="552" t="str">
        <f>IFERROR(VLOOKUP($A34&amp;CF$1,纏め表!$D:$Q,13,FALSE),"")</f>
        <v/>
      </c>
      <c r="CM34" s="552" t="str">
        <f>IFERROR(VLOOKUP($A34&amp;CF$1,纏め表!$D:$Q,14,FALSE),"")</f>
        <v/>
      </c>
      <c r="CN34" s="560" t="str">
        <f>IFERROR(IF(VLOOKUP($A34&amp;CF$1,纏め表!$D:$Q,2,FALSE)=0,"",VLOOKUP($A34&amp;CF$1,纏め表!$D:$Q,2,FALSE)),"")</f>
        <v/>
      </c>
      <c r="CO34" s="693">
        <f>員数サマリ!AN14</f>
        <v>8</v>
      </c>
      <c r="CP34" s="695">
        <f>員数サマリ!AO14</f>
        <v>8</v>
      </c>
      <c r="CQ34" s="697">
        <f>IF(CO34&gt;=CP34,ROUND(CO34/5,1),ROUND(CP34/5,1))</f>
        <v>1.6</v>
      </c>
      <c r="CR34" s="699">
        <f>6-COUNTIF(CU34:CU39,"")-COUNTIF(CW34:CW39,"休")</f>
        <v>0</v>
      </c>
      <c r="CS34" s="701">
        <f t="shared" ref="CS34" si="87">CR34-CQ34</f>
        <v>-1.6</v>
      </c>
      <c r="CT34" s="604" t="str">
        <f>IFERROR(VLOOKUP($A34&amp;CO$1,纏め表!$D:$Q,4,FALSE),"")</f>
        <v/>
      </c>
      <c r="CU34" s="552" t="str">
        <f>IFERROR(VLOOKUP($A34&amp;CO$1,纏め表!$D:$Q,13,FALSE),"")</f>
        <v/>
      </c>
      <c r="CV34" s="552" t="str">
        <f>IFERROR(VLOOKUP($A34&amp;CO$1,纏め表!$D:$Q,14,FALSE),"")</f>
        <v/>
      </c>
      <c r="CW34" s="560" t="str">
        <f>IFERROR(IF(VLOOKUP($A34&amp;CO$1,纏め表!$D:$Q,2,FALSE)=0,"",VLOOKUP($A34&amp;CO$1,纏め表!$D:$Q,2,FALSE)),"")</f>
        <v/>
      </c>
      <c r="CX34" s="693">
        <f>員数サマリ!AQ14</f>
        <v>0</v>
      </c>
      <c r="CY34" s="695">
        <f>員数サマリ!AR14</f>
        <v>0</v>
      </c>
      <c r="CZ34" s="697">
        <v>1</v>
      </c>
      <c r="DA34" s="699">
        <f>6-COUNTIF(DD34:DD39,"")-COUNTIF(DF34:DF39,"休")</f>
        <v>0</v>
      </c>
      <c r="DB34" s="701">
        <f t="shared" ref="DB34" si="88">DA34-CZ34</f>
        <v>-1</v>
      </c>
      <c r="DC34" s="604" t="str">
        <f>IFERROR(VLOOKUP($A34&amp;CX$1,纏め表!$D:$Q,4,FALSE),"")</f>
        <v/>
      </c>
      <c r="DD34" s="552" t="str">
        <f>IFERROR(VLOOKUP($A34&amp;CX$1,纏め表!$D:$Q,13,FALSE),"")</f>
        <v/>
      </c>
      <c r="DE34" s="552" t="str">
        <f>IFERROR(VLOOKUP($A34&amp;CX$1,纏め表!$D:$Q,14,FALSE),"")</f>
        <v/>
      </c>
      <c r="DF34" s="560" t="str">
        <f>IFERROR(IF(VLOOKUP($A34&amp;CX$1,纏め表!$D:$Q,2,FALSE)=0,"",VLOOKUP($A34&amp;CX$1,纏め表!$D:$Q,2,FALSE)),"")</f>
        <v/>
      </c>
      <c r="DG34" s="693">
        <f>員数サマリ!AZ14</f>
        <v>0</v>
      </c>
      <c r="DH34" s="695">
        <f>員数サマリ!BA14</f>
        <v>0</v>
      </c>
      <c r="DI34" s="697">
        <v>1</v>
      </c>
      <c r="DJ34" s="699">
        <f>6-COUNTIF(DM34:DM39,"")-COUNTIF(DO34:DO39,"休")</f>
        <v>0</v>
      </c>
      <c r="DK34" s="701">
        <f t="shared" ref="DK34" si="89">DJ34-DI34</f>
        <v>-1</v>
      </c>
    </row>
    <row r="35" spans="1:115" s="580" customFormat="1">
      <c r="A35" s="558" t="s">
        <v>2189</v>
      </c>
      <c r="B35" s="676"/>
      <c r="C35" s="653"/>
      <c r="D35" s="672"/>
      <c r="E35" s="653"/>
      <c r="F35" s="649"/>
      <c r="G35" s="604" t="str">
        <f>IFERROR(VLOOKUP($A35&amp;B$1,纏め表!$D:$Q,4,FALSE),"")</f>
        <v/>
      </c>
      <c r="H35" s="552" t="str">
        <f>IFERROR(VLOOKUP($A35&amp;B$1,纏め表!$D:$Q,13,FALSE),"")</f>
        <v/>
      </c>
      <c r="I35" s="552" t="str">
        <f>IFERROR(VLOOKUP($A35&amp;B$1,纏め表!$D:$Q,14,FALSE),"")</f>
        <v/>
      </c>
      <c r="J35" s="666" t="str">
        <f>IFERROR(IF(VLOOKUP($A35&amp;B$1,纏め表!$D:$Q,2,FALSE)=0,"",VLOOKUP($A35&amp;B$1,纏め表!$D:$Q,2,FALSE)),"")</f>
        <v/>
      </c>
      <c r="K35" s="560"/>
      <c r="L35" s="710"/>
      <c r="M35" s="711"/>
      <c r="N35" s="712"/>
      <c r="O35" s="713"/>
      <c r="P35" s="714"/>
      <c r="Q35" s="604" t="str">
        <f>IFERROR(VLOOKUP($A35&amp;L$1,纏め表!$D:$Q,4,FALSE),"")</f>
        <v/>
      </c>
      <c r="R35" s="552" t="str">
        <f>IFERROR(VLOOKUP($A35&amp;L$1,纏め表!$D:$Q,13,FALSE),"")</f>
        <v/>
      </c>
      <c r="S35" s="552" t="str">
        <f>IFERROR(VLOOKUP($A35&amp;L$1,纏め表!$D:$Q,14,FALSE),"")</f>
        <v/>
      </c>
      <c r="T35" s="560" t="str">
        <f>IFERROR(IF(VLOOKUP($A35&amp;L$1,纏め表!$D:$Q,2,FALSE)=0,"",VLOOKUP($A35&amp;L$1,纏め表!$D:$Q,2,FALSE)),"")</f>
        <v/>
      </c>
      <c r="U35" s="710"/>
      <c r="V35" s="711"/>
      <c r="W35" s="712"/>
      <c r="X35" s="713"/>
      <c r="Y35" s="714"/>
      <c r="Z35" s="604" t="str">
        <f>IFERROR(VLOOKUP($A35&amp;U$1,纏め表!$D:$Q,4,FALSE),"")</f>
        <v/>
      </c>
      <c r="AA35" s="552" t="str">
        <f>IFERROR(VLOOKUP($A35&amp;U$1,纏め表!$D:$Q,13,FALSE),"")</f>
        <v/>
      </c>
      <c r="AB35" s="552" t="str">
        <f>IFERROR(VLOOKUP($A35&amp;U$1,纏め表!$D:$Q,14,FALSE),"")</f>
        <v/>
      </c>
      <c r="AC35" s="560" t="str">
        <f>IFERROR(IF(VLOOKUP($A35&amp;U$1,纏め表!$D:$Q,2,FALSE)=0,"",VLOOKUP($A35&amp;U$1,纏め表!$D:$Q,2,FALSE)),"")</f>
        <v/>
      </c>
      <c r="AD35" s="710"/>
      <c r="AE35" s="711"/>
      <c r="AF35" s="712"/>
      <c r="AG35" s="713"/>
      <c r="AH35" s="714"/>
      <c r="AI35" s="604" t="str">
        <f>IFERROR(VLOOKUP($A35&amp;AD$1,纏め表!$D:$Q,4,FALSE),"")</f>
        <v/>
      </c>
      <c r="AJ35" s="552" t="str">
        <f>IFERROR(VLOOKUP($A35&amp;AD$1,纏め表!$D:$Q,13,FALSE),"")</f>
        <v/>
      </c>
      <c r="AK35" s="552" t="str">
        <f>IFERROR(VLOOKUP($A35&amp;AD$1,纏め表!$D:$Q,14,FALSE),"")</f>
        <v/>
      </c>
      <c r="AL35" s="560" t="str">
        <f>IFERROR(IF(VLOOKUP($A35&amp;AD$1,纏め表!$D:$Q,2,FALSE)=0,"",VLOOKUP($A35&amp;AD$1,纏め表!$D:$Q,2,FALSE)),"")</f>
        <v/>
      </c>
      <c r="AM35" s="710"/>
      <c r="AN35" s="711"/>
      <c r="AO35" s="712"/>
      <c r="AP35" s="713"/>
      <c r="AQ35" s="714"/>
      <c r="AR35" s="604" t="str">
        <f>IFERROR(VLOOKUP($A35&amp;AM$1,纏め表!$D:$Q,4,FALSE),"")</f>
        <v/>
      </c>
      <c r="AS35" s="552" t="str">
        <f>IFERROR(VLOOKUP($A35&amp;AM$1,纏め表!$D:$Q,13,FALSE),"")</f>
        <v/>
      </c>
      <c r="AT35" s="552" t="str">
        <f>IFERROR(VLOOKUP($A35&amp;AM$1,纏め表!$D:$Q,14,FALSE),"")</f>
        <v/>
      </c>
      <c r="AU35" s="560" t="str">
        <f>IFERROR(IF(VLOOKUP($A35&amp;AM$1,纏め表!$D:$Q,2,FALSE)=0,"",VLOOKUP($A35&amp;AM$1,纏め表!$D:$Q,2,FALSE)),"")</f>
        <v/>
      </c>
      <c r="AV35" s="710"/>
      <c r="AW35" s="711"/>
      <c r="AX35" s="712"/>
      <c r="AY35" s="713"/>
      <c r="AZ35" s="714"/>
      <c r="BA35" s="604" t="str">
        <f>IFERROR(VLOOKUP($A35&amp;AV$1,纏め表!$D:$Q,4,FALSE),"")</f>
        <v/>
      </c>
      <c r="BB35" s="552" t="str">
        <f>IFERROR(VLOOKUP($A35&amp;AV$1,纏め表!$D:$Q,13,FALSE),"")</f>
        <v/>
      </c>
      <c r="BC35" s="552" t="str">
        <f>IFERROR(VLOOKUP($A35&amp;AV$1,纏め表!$D:$Q,14,FALSE),"")</f>
        <v/>
      </c>
      <c r="BD35" s="560" t="str">
        <f>IFERROR(IF(VLOOKUP($A35&amp;AV$1,纏め表!$D:$Q,2,FALSE)=0,"",VLOOKUP($A35&amp;AV$1,纏め表!$D:$Q,2,FALSE)),"")</f>
        <v/>
      </c>
      <c r="BE35" s="710"/>
      <c r="BF35" s="711"/>
      <c r="BG35" s="712"/>
      <c r="BH35" s="713"/>
      <c r="BI35" s="714"/>
      <c r="BJ35" s="604" t="str">
        <f>IFERROR(VLOOKUP($A35&amp;BE$1,纏め表!$D:$Q,4,FALSE),"")</f>
        <v/>
      </c>
      <c r="BK35" s="552" t="str">
        <f>IFERROR(VLOOKUP($A35&amp;BE$1,纏め表!$D:$Q,13,FALSE),"")</f>
        <v/>
      </c>
      <c r="BL35" s="552" t="str">
        <f>IFERROR(VLOOKUP($A35&amp;BE$1,纏め表!$D:$Q,14,FALSE),"")</f>
        <v/>
      </c>
      <c r="BM35" s="560" t="str">
        <f>IFERROR(IF(VLOOKUP($A35&amp;BE$1,纏め表!$D:$Q,2,FALSE)=0,"",VLOOKUP($A35&amp;BE$1,纏め表!$D:$Q,2,FALSE)),"")</f>
        <v/>
      </c>
      <c r="BN35" s="710"/>
      <c r="BO35" s="711"/>
      <c r="BP35" s="712"/>
      <c r="BQ35" s="713"/>
      <c r="BR35" s="714"/>
      <c r="BS35" s="604" t="str">
        <f>IFERROR(VLOOKUP($A35&amp;BN$1,纏め表!$D:$Q,4,FALSE),"")</f>
        <v/>
      </c>
      <c r="BT35" s="552" t="str">
        <f>IFERROR(VLOOKUP($A35&amp;BN$1,纏め表!$D:$Q,13,FALSE),"")</f>
        <v/>
      </c>
      <c r="BU35" s="552" t="str">
        <f>IFERROR(VLOOKUP($A35&amp;BN$1,纏め表!$D:$Q,14,FALSE),"")</f>
        <v/>
      </c>
      <c r="BV35" s="560" t="str">
        <f>IFERROR(IF(VLOOKUP($A35&amp;BN$1,纏め表!$D:$Q,2,FALSE)=0,"",VLOOKUP($A35&amp;BN$1,纏め表!$D:$Q,2,FALSE)),"")</f>
        <v/>
      </c>
      <c r="BW35" s="710"/>
      <c r="BX35" s="711"/>
      <c r="BY35" s="712"/>
      <c r="BZ35" s="713"/>
      <c r="CA35" s="714"/>
      <c r="CB35" s="604" t="str">
        <f>IFERROR(VLOOKUP($A35&amp;BW$1,纏め表!$D:$Q,4,FALSE),"")</f>
        <v/>
      </c>
      <c r="CC35" s="552" t="str">
        <f>IFERROR(VLOOKUP($A35&amp;BW$1,纏め表!$D:$Q,13,FALSE),"")</f>
        <v/>
      </c>
      <c r="CD35" s="552" t="str">
        <f>IFERROR(VLOOKUP($A35&amp;BW$1,纏め表!$D:$Q,14,FALSE),"")</f>
        <v/>
      </c>
      <c r="CE35" s="560" t="str">
        <f>IFERROR(IF(VLOOKUP($A35&amp;BW$1,纏め表!$D:$Q,2,FALSE)=0,"",VLOOKUP($A35&amp;BW$1,纏め表!$D:$Q,2,FALSE)),"")</f>
        <v/>
      </c>
      <c r="CF35" s="710"/>
      <c r="CG35" s="711"/>
      <c r="CH35" s="712"/>
      <c r="CI35" s="713"/>
      <c r="CJ35" s="714"/>
      <c r="CK35" s="604" t="str">
        <f>IFERROR(VLOOKUP($A35&amp;CF$1,纏め表!$D:$Q,4,FALSE),"")</f>
        <v/>
      </c>
      <c r="CL35" s="552" t="str">
        <f>IFERROR(VLOOKUP($A35&amp;CF$1,纏め表!$D:$Q,13,FALSE),"")</f>
        <v/>
      </c>
      <c r="CM35" s="552" t="str">
        <f>IFERROR(VLOOKUP($A35&amp;CF$1,纏め表!$D:$Q,14,FALSE),"")</f>
        <v/>
      </c>
      <c r="CN35" s="560" t="str">
        <f>IFERROR(IF(VLOOKUP($A35&amp;CF$1,纏め表!$D:$Q,2,FALSE)=0,"",VLOOKUP($A35&amp;CF$1,纏め表!$D:$Q,2,FALSE)),"")</f>
        <v/>
      </c>
      <c r="CO35" s="710"/>
      <c r="CP35" s="711"/>
      <c r="CQ35" s="712"/>
      <c r="CR35" s="713"/>
      <c r="CS35" s="714"/>
      <c r="CT35" s="604" t="str">
        <f>IFERROR(VLOOKUP($A35&amp;CO$1,纏め表!$D:$Q,4,FALSE),"")</f>
        <v/>
      </c>
      <c r="CU35" s="552" t="str">
        <f>IFERROR(VLOOKUP($A35&amp;CO$1,纏め表!$D:$Q,13,FALSE),"")</f>
        <v/>
      </c>
      <c r="CV35" s="552" t="str">
        <f>IFERROR(VLOOKUP($A35&amp;CO$1,纏め表!$D:$Q,14,FALSE),"")</f>
        <v/>
      </c>
      <c r="CW35" s="560" t="str">
        <f>IFERROR(IF(VLOOKUP($A35&amp;CO$1,纏め表!$D:$Q,2,FALSE)=0,"",VLOOKUP($A35&amp;CO$1,纏め表!$D:$Q,2,FALSE)),"")</f>
        <v/>
      </c>
      <c r="CX35" s="710"/>
      <c r="CY35" s="711"/>
      <c r="CZ35" s="712"/>
      <c r="DA35" s="713"/>
      <c r="DB35" s="714"/>
      <c r="DC35" s="604" t="str">
        <f>IFERROR(VLOOKUP($A35&amp;CX$1,纏め表!$D:$Q,4,FALSE),"")</f>
        <v/>
      </c>
      <c r="DD35" s="552" t="str">
        <f>IFERROR(VLOOKUP($A35&amp;CX$1,纏め表!$D:$Q,13,FALSE),"")</f>
        <v/>
      </c>
      <c r="DE35" s="552" t="str">
        <f>IFERROR(VLOOKUP($A35&amp;CX$1,纏め表!$D:$Q,14,FALSE),"")</f>
        <v/>
      </c>
      <c r="DF35" s="560" t="str">
        <f>IFERROR(IF(VLOOKUP($A35&amp;CX$1,纏め表!$D:$Q,2,FALSE)=0,"",VLOOKUP($A35&amp;CX$1,纏め表!$D:$Q,2,FALSE)),"")</f>
        <v/>
      </c>
      <c r="DG35" s="710"/>
      <c r="DH35" s="711"/>
      <c r="DI35" s="712"/>
      <c r="DJ35" s="713"/>
      <c r="DK35" s="714"/>
    </row>
    <row r="36" spans="1:115" s="580" customFormat="1">
      <c r="A36" s="558" t="s">
        <v>2189</v>
      </c>
      <c r="B36" s="676"/>
      <c r="C36" s="653"/>
      <c r="D36" s="672"/>
      <c r="E36" s="653"/>
      <c r="F36" s="649"/>
      <c r="G36" s="604" t="str">
        <f>IFERROR(VLOOKUP($A36&amp;B$1,纏め表!$D:$Q,4,FALSE),"")</f>
        <v/>
      </c>
      <c r="H36" s="552" t="str">
        <f>IFERROR(VLOOKUP($A36&amp;B$1,纏め表!$D:$Q,13,FALSE),"")</f>
        <v/>
      </c>
      <c r="I36" s="552" t="str">
        <f>IFERROR(VLOOKUP($A36&amp;B$1,纏め表!$D:$Q,14,FALSE),"")</f>
        <v/>
      </c>
      <c r="J36" s="666" t="str">
        <f>IFERROR(IF(VLOOKUP($A36&amp;B$1,纏め表!$D:$Q,2,FALSE)=0,"",VLOOKUP($A36&amp;B$1,纏め表!$D:$Q,2,FALSE)),"")</f>
        <v/>
      </c>
      <c r="K36" s="560"/>
      <c r="L36" s="710"/>
      <c r="M36" s="711"/>
      <c r="N36" s="712"/>
      <c r="O36" s="713"/>
      <c r="P36" s="714"/>
      <c r="Q36" s="604" t="str">
        <f>IFERROR(VLOOKUP($A36&amp;L$1,纏め表!$D:$Q,4,FALSE),"")</f>
        <v/>
      </c>
      <c r="R36" s="552" t="str">
        <f>IFERROR(VLOOKUP($A36&amp;L$1,纏め表!$D:$Q,13,FALSE),"")</f>
        <v/>
      </c>
      <c r="S36" s="552" t="str">
        <f>IFERROR(VLOOKUP($A36&amp;L$1,纏め表!$D:$Q,14,FALSE),"")</f>
        <v/>
      </c>
      <c r="T36" s="560" t="str">
        <f>IFERROR(IF(VLOOKUP($A36&amp;L$1,纏め表!$D:$Q,2,FALSE)=0,"",VLOOKUP($A36&amp;L$1,纏め表!$D:$Q,2,FALSE)),"")</f>
        <v/>
      </c>
      <c r="U36" s="710"/>
      <c r="V36" s="711"/>
      <c r="W36" s="712"/>
      <c r="X36" s="713"/>
      <c r="Y36" s="714"/>
      <c r="Z36" s="604" t="str">
        <f>IFERROR(VLOOKUP($A36&amp;U$1,纏め表!$D:$Q,4,FALSE),"")</f>
        <v/>
      </c>
      <c r="AA36" s="552" t="str">
        <f>IFERROR(VLOOKUP($A36&amp;U$1,纏め表!$D:$Q,13,FALSE),"")</f>
        <v/>
      </c>
      <c r="AB36" s="552" t="str">
        <f>IFERROR(VLOOKUP($A36&amp;U$1,纏め表!$D:$Q,14,FALSE),"")</f>
        <v/>
      </c>
      <c r="AC36" s="560" t="str">
        <f>IFERROR(IF(VLOOKUP($A36&amp;U$1,纏め表!$D:$Q,2,FALSE)=0,"",VLOOKUP($A36&amp;U$1,纏め表!$D:$Q,2,FALSE)),"")</f>
        <v/>
      </c>
      <c r="AD36" s="710"/>
      <c r="AE36" s="711"/>
      <c r="AF36" s="712"/>
      <c r="AG36" s="713"/>
      <c r="AH36" s="714"/>
      <c r="AI36" s="604" t="str">
        <f>IFERROR(VLOOKUP($A36&amp;AD$1,纏め表!$D:$Q,4,FALSE),"")</f>
        <v/>
      </c>
      <c r="AJ36" s="552" t="str">
        <f>IFERROR(VLOOKUP($A36&amp;AD$1,纏め表!$D:$Q,13,FALSE),"")</f>
        <v/>
      </c>
      <c r="AK36" s="552" t="str">
        <f>IFERROR(VLOOKUP($A36&amp;AD$1,纏め表!$D:$Q,14,FALSE),"")</f>
        <v/>
      </c>
      <c r="AL36" s="560" t="str">
        <f>IFERROR(IF(VLOOKUP($A36&amp;AD$1,纏め表!$D:$Q,2,FALSE)=0,"",VLOOKUP($A36&amp;AD$1,纏め表!$D:$Q,2,FALSE)),"")</f>
        <v/>
      </c>
      <c r="AM36" s="710"/>
      <c r="AN36" s="711"/>
      <c r="AO36" s="712"/>
      <c r="AP36" s="713"/>
      <c r="AQ36" s="714"/>
      <c r="AR36" s="604" t="str">
        <f>IFERROR(VLOOKUP($A36&amp;AM$1,纏め表!$D:$Q,4,FALSE),"")</f>
        <v/>
      </c>
      <c r="AS36" s="552" t="str">
        <f>IFERROR(VLOOKUP($A36&amp;AM$1,纏め表!$D:$Q,13,FALSE),"")</f>
        <v/>
      </c>
      <c r="AT36" s="552" t="str">
        <f>IFERROR(VLOOKUP($A36&amp;AM$1,纏め表!$D:$Q,14,FALSE),"")</f>
        <v/>
      </c>
      <c r="AU36" s="560" t="str">
        <f>IFERROR(IF(VLOOKUP($A36&amp;AM$1,纏め表!$D:$Q,2,FALSE)=0,"",VLOOKUP($A36&amp;AM$1,纏め表!$D:$Q,2,FALSE)),"")</f>
        <v/>
      </c>
      <c r="AV36" s="710"/>
      <c r="AW36" s="711"/>
      <c r="AX36" s="712"/>
      <c r="AY36" s="713"/>
      <c r="AZ36" s="714"/>
      <c r="BA36" s="604" t="str">
        <f>IFERROR(VLOOKUP($A36&amp;AV$1,纏め表!$D:$Q,4,FALSE),"")</f>
        <v/>
      </c>
      <c r="BB36" s="552" t="str">
        <f>IFERROR(VLOOKUP($A36&amp;AV$1,纏め表!$D:$Q,13,FALSE),"")</f>
        <v/>
      </c>
      <c r="BC36" s="552" t="str">
        <f>IFERROR(VLOOKUP($A36&amp;AV$1,纏め表!$D:$Q,14,FALSE),"")</f>
        <v/>
      </c>
      <c r="BD36" s="560" t="str">
        <f>IFERROR(IF(VLOOKUP($A36&amp;AV$1,纏め表!$D:$Q,2,FALSE)=0,"",VLOOKUP($A36&amp;AV$1,纏め表!$D:$Q,2,FALSE)),"")</f>
        <v/>
      </c>
      <c r="BE36" s="710"/>
      <c r="BF36" s="711"/>
      <c r="BG36" s="712"/>
      <c r="BH36" s="713"/>
      <c r="BI36" s="714"/>
      <c r="BJ36" s="604" t="str">
        <f>IFERROR(VLOOKUP($A36&amp;BE$1,纏め表!$D:$Q,4,FALSE),"")</f>
        <v/>
      </c>
      <c r="BK36" s="552" t="str">
        <f>IFERROR(VLOOKUP($A36&amp;BE$1,纏め表!$D:$Q,13,FALSE),"")</f>
        <v/>
      </c>
      <c r="BL36" s="552" t="str">
        <f>IFERROR(VLOOKUP($A36&amp;BE$1,纏め表!$D:$Q,14,FALSE),"")</f>
        <v/>
      </c>
      <c r="BM36" s="560" t="str">
        <f>IFERROR(IF(VLOOKUP($A36&amp;BE$1,纏め表!$D:$Q,2,FALSE)=0,"",VLOOKUP($A36&amp;BE$1,纏め表!$D:$Q,2,FALSE)),"")</f>
        <v/>
      </c>
      <c r="BN36" s="710"/>
      <c r="BO36" s="711"/>
      <c r="BP36" s="712"/>
      <c r="BQ36" s="713"/>
      <c r="BR36" s="714"/>
      <c r="BS36" s="604" t="str">
        <f>IFERROR(VLOOKUP($A36&amp;BN$1,纏め表!$D:$Q,4,FALSE),"")</f>
        <v/>
      </c>
      <c r="BT36" s="552" t="str">
        <f>IFERROR(VLOOKUP($A36&amp;BN$1,纏め表!$D:$Q,13,FALSE),"")</f>
        <v/>
      </c>
      <c r="BU36" s="552" t="str">
        <f>IFERROR(VLOOKUP($A36&amp;BN$1,纏め表!$D:$Q,14,FALSE),"")</f>
        <v/>
      </c>
      <c r="BV36" s="560" t="str">
        <f>IFERROR(IF(VLOOKUP($A36&amp;BN$1,纏め表!$D:$Q,2,FALSE)=0,"",VLOOKUP($A36&amp;BN$1,纏め表!$D:$Q,2,FALSE)),"")</f>
        <v/>
      </c>
      <c r="BW36" s="710"/>
      <c r="BX36" s="711"/>
      <c r="BY36" s="712"/>
      <c r="BZ36" s="713"/>
      <c r="CA36" s="714"/>
      <c r="CB36" s="604" t="str">
        <f>IFERROR(VLOOKUP($A36&amp;BW$1,纏め表!$D:$Q,4,FALSE),"")</f>
        <v/>
      </c>
      <c r="CC36" s="552" t="str">
        <f>IFERROR(VLOOKUP($A36&amp;BW$1,纏め表!$D:$Q,13,FALSE),"")</f>
        <v/>
      </c>
      <c r="CD36" s="552" t="str">
        <f>IFERROR(VLOOKUP($A36&amp;BW$1,纏め表!$D:$Q,14,FALSE),"")</f>
        <v/>
      </c>
      <c r="CE36" s="560" t="str">
        <f>IFERROR(IF(VLOOKUP($A36&amp;BW$1,纏め表!$D:$Q,2,FALSE)=0,"",VLOOKUP($A36&amp;BW$1,纏め表!$D:$Q,2,FALSE)),"")</f>
        <v/>
      </c>
      <c r="CF36" s="710"/>
      <c r="CG36" s="711"/>
      <c r="CH36" s="712"/>
      <c r="CI36" s="713"/>
      <c r="CJ36" s="714"/>
      <c r="CK36" s="604" t="str">
        <f>IFERROR(VLOOKUP($A36&amp;CF$1,纏め表!$D:$Q,4,FALSE),"")</f>
        <v/>
      </c>
      <c r="CL36" s="552" t="str">
        <f>IFERROR(VLOOKUP($A36&amp;CF$1,纏め表!$D:$Q,13,FALSE),"")</f>
        <v/>
      </c>
      <c r="CM36" s="552" t="str">
        <f>IFERROR(VLOOKUP($A36&amp;CF$1,纏め表!$D:$Q,14,FALSE),"")</f>
        <v/>
      </c>
      <c r="CN36" s="560" t="str">
        <f>IFERROR(IF(VLOOKUP($A36&amp;CF$1,纏め表!$D:$Q,2,FALSE)=0,"",VLOOKUP($A36&amp;CF$1,纏め表!$D:$Q,2,FALSE)),"")</f>
        <v/>
      </c>
      <c r="CO36" s="710"/>
      <c r="CP36" s="711"/>
      <c r="CQ36" s="712"/>
      <c r="CR36" s="713"/>
      <c r="CS36" s="714"/>
      <c r="CT36" s="604" t="str">
        <f>IFERROR(VLOOKUP($A36&amp;CO$1,纏め表!$D:$Q,4,FALSE),"")</f>
        <v/>
      </c>
      <c r="CU36" s="552" t="str">
        <f>IFERROR(VLOOKUP($A36&amp;CO$1,纏め表!$D:$Q,13,FALSE),"")</f>
        <v/>
      </c>
      <c r="CV36" s="552" t="str">
        <f>IFERROR(VLOOKUP($A36&amp;CO$1,纏め表!$D:$Q,14,FALSE),"")</f>
        <v/>
      </c>
      <c r="CW36" s="560" t="str">
        <f>IFERROR(IF(VLOOKUP($A36&amp;CO$1,纏め表!$D:$Q,2,FALSE)=0,"",VLOOKUP($A36&amp;CO$1,纏め表!$D:$Q,2,FALSE)),"")</f>
        <v/>
      </c>
      <c r="CX36" s="710"/>
      <c r="CY36" s="711"/>
      <c r="CZ36" s="712"/>
      <c r="DA36" s="713"/>
      <c r="DB36" s="714"/>
      <c r="DC36" s="604" t="str">
        <f>IFERROR(VLOOKUP($A36&amp;CX$1,纏め表!$D:$Q,4,FALSE),"")</f>
        <v/>
      </c>
      <c r="DD36" s="552" t="str">
        <f>IFERROR(VLOOKUP($A36&amp;CX$1,纏め表!$D:$Q,13,FALSE),"")</f>
        <v/>
      </c>
      <c r="DE36" s="552" t="str">
        <f>IFERROR(VLOOKUP($A36&amp;CX$1,纏め表!$D:$Q,14,FALSE),"")</f>
        <v/>
      </c>
      <c r="DF36" s="560" t="str">
        <f>IFERROR(IF(VLOOKUP($A36&amp;CX$1,纏め表!$D:$Q,2,FALSE)=0,"",VLOOKUP($A36&amp;CX$1,纏め表!$D:$Q,2,FALSE)),"")</f>
        <v/>
      </c>
      <c r="DG36" s="710"/>
      <c r="DH36" s="711"/>
      <c r="DI36" s="712"/>
      <c r="DJ36" s="713"/>
      <c r="DK36" s="714"/>
    </row>
    <row r="37" spans="1:115" s="580" customFormat="1">
      <c r="A37" s="558" t="s">
        <v>2189</v>
      </c>
      <c r="B37" s="676"/>
      <c r="C37" s="653"/>
      <c r="D37" s="672"/>
      <c r="E37" s="653"/>
      <c r="F37" s="649"/>
      <c r="G37" s="604" t="str">
        <f>IFERROR(VLOOKUP($A37&amp;B$1,纏め表!$D:$Q,4,FALSE),"")</f>
        <v/>
      </c>
      <c r="H37" s="552" t="str">
        <f>IFERROR(VLOOKUP($A37&amp;B$1,纏め表!$D:$Q,13,FALSE),"")</f>
        <v/>
      </c>
      <c r="I37" s="552" t="str">
        <f>IFERROR(VLOOKUP($A37&amp;B$1,纏め表!$D:$Q,14,FALSE),"")</f>
        <v/>
      </c>
      <c r="J37" s="666" t="str">
        <f>IFERROR(IF(VLOOKUP($A37&amp;B$1,纏め表!$D:$Q,2,FALSE)=0,"",VLOOKUP($A37&amp;B$1,纏め表!$D:$Q,2,FALSE)),"")</f>
        <v/>
      </c>
      <c r="K37" s="560"/>
      <c r="L37" s="710"/>
      <c r="M37" s="711"/>
      <c r="N37" s="712"/>
      <c r="O37" s="713"/>
      <c r="P37" s="714"/>
      <c r="Q37" s="604" t="str">
        <f>IFERROR(VLOOKUP($A37&amp;L$1,纏め表!$D:$Q,4,FALSE),"")</f>
        <v/>
      </c>
      <c r="R37" s="552" t="str">
        <f>IFERROR(VLOOKUP($A37&amp;L$1,纏め表!$D:$Q,13,FALSE),"")</f>
        <v/>
      </c>
      <c r="S37" s="552" t="str">
        <f>IFERROR(VLOOKUP($A37&amp;L$1,纏め表!$D:$Q,14,FALSE),"")</f>
        <v/>
      </c>
      <c r="T37" s="560" t="str">
        <f>IFERROR(IF(VLOOKUP($A37&amp;L$1,纏め表!$D:$Q,2,FALSE)=0,"",VLOOKUP($A37&amp;L$1,纏め表!$D:$Q,2,FALSE)),"")</f>
        <v/>
      </c>
      <c r="U37" s="710"/>
      <c r="V37" s="711"/>
      <c r="W37" s="712"/>
      <c r="X37" s="713"/>
      <c r="Y37" s="714"/>
      <c r="Z37" s="604" t="str">
        <f>IFERROR(VLOOKUP($A37&amp;U$1,纏め表!$D:$Q,4,FALSE),"")</f>
        <v/>
      </c>
      <c r="AA37" s="552" t="str">
        <f>IFERROR(VLOOKUP($A37&amp;U$1,纏め表!$D:$Q,13,FALSE),"")</f>
        <v/>
      </c>
      <c r="AB37" s="552" t="str">
        <f>IFERROR(VLOOKUP($A37&amp;U$1,纏め表!$D:$Q,14,FALSE),"")</f>
        <v/>
      </c>
      <c r="AC37" s="560" t="str">
        <f>IFERROR(IF(VLOOKUP($A37&amp;U$1,纏め表!$D:$Q,2,FALSE)=0,"",VLOOKUP($A37&amp;U$1,纏め表!$D:$Q,2,FALSE)),"")</f>
        <v/>
      </c>
      <c r="AD37" s="710"/>
      <c r="AE37" s="711"/>
      <c r="AF37" s="712"/>
      <c r="AG37" s="713"/>
      <c r="AH37" s="714"/>
      <c r="AI37" s="604" t="str">
        <f>IFERROR(VLOOKUP($A37&amp;AD$1,纏め表!$D:$Q,4,FALSE),"")</f>
        <v/>
      </c>
      <c r="AJ37" s="552" t="str">
        <f>IFERROR(VLOOKUP($A37&amp;AD$1,纏め表!$D:$Q,13,FALSE),"")</f>
        <v/>
      </c>
      <c r="AK37" s="552" t="str">
        <f>IFERROR(VLOOKUP($A37&amp;AD$1,纏め表!$D:$Q,14,FALSE),"")</f>
        <v/>
      </c>
      <c r="AL37" s="560" t="str">
        <f>IFERROR(IF(VLOOKUP($A37&amp;AD$1,纏め表!$D:$Q,2,FALSE)=0,"",VLOOKUP($A37&amp;AD$1,纏め表!$D:$Q,2,FALSE)),"")</f>
        <v/>
      </c>
      <c r="AM37" s="710"/>
      <c r="AN37" s="711"/>
      <c r="AO37" s="712"/>
      <c r="AP37" s="713"/>
      <c r="AQ37" s="714"/>
      <c r="AR37" s="604" t="str">
        <f>IFERROR(VLOOKUP($A37&amp;AM$1,纏め表!$D:$Q,4,FALSE),"")</f>
        <v/>
      </c>
      <c r="AS37" s="552" t="str">
        <f>IFERROR(VLOOKUP($A37&amp;AM$1,纏め表!$D:$Q,13,FALSE),"")</f>
        <v/>
      </c>
      <c r="AT37" s="552" t="str">
        <f>IFERROR(VLOOKUP($A37&amp;AM$1,纏め表!$D:$Q,14,FALSE),"")</f>
        <v/>
      </c>
      <c r="AU37" s="560" t="str">
        <f>IFERROR(IF(VLOOKUP($A37&amp;AM$1,纏め表!$D:$Q,2,FALSE)=0,"",VLOOKUP($A37&amp;AM$1,纏め表!$D:$Q,2,FALSE)),"")</f>
        <v/>
      </c>
      <c r="AV37" s="710"/>
      <c r="AW37" s="711"/>
      <c r="AX37" s="712"/>
      <c r="AY37" s="713"/>
      <c r="AZ37" s="714"/>
      <c r="BA37" s="604" t="str">
        <f>IFERROR(VLOOKUP($A37&amp;AV$1,纏め表!$D:$Q,4,FALSE),"")</f>
        <v/>
      </c>
      <c r="BB37" s="552" t="str">
        <f>IFERROR(VLOOKUP($A37&amp;AV$1,纏め表!$D:$Q,13,FALSE),"")</f>
        <v/>
      </c>
      <c r="BC37" s="552" t="str">
        <f>IFERROR(VLOOKUP($A37&amp;AV$1,纏め表!$D:$Q,14,FALSE),"")</f>
        <v/>
      </c>
      <c r="BD37" s="560" t="str">
        <f>IFERROR(IF(VLOOKUP($A37&amp;AV$1,纏め表!$D:$Q,2,FALSE)=0,"",VLOOKUP($A37&amp;AV$1,纏め表!$D:$Q,2,FALSE)),"")</f>
        <v/>
      </c>
      <c r="BE37" s="710"/>
      <c r="BF37" s="711"/>
      <c r="BG37" s="712"/>
      <c r="BH37" s="713"/>
      <c r="BI37" s="714"/>
      <c r="BJ37" s="604" t="str">
        <f>IFERROR(VLOOKUP($A37&amp;BE$1,纏め表!$D:$Q,4,FALSE),"")</f>
        <v/>
      </c>
      <c r="BK37" s="552" t="str">
        <f>IFERROR(VLOOKUP($A37&amp;BE$1,纏め表!$D:$Q,13,FALSE),"")</f>
        <v/>
      </c>
      <c r="BL37" s="552" t="str">
        <f>IFERROR(VLOOKUP($A37&amp;BE$1,纏め表!$D:$Q,14,FALSE),"")</f>
        <v/>
      </c>
      <c r="BM37" s="560" t="str">
        <f>IFERROR(IF(VLOOKUP($A37&amp;BE$1,纏め表!$D:$Q,2,FALSE)=0,"",VLOOKUP($A37&amp;BE$1,纏め表!$D:$Q,2,FALSE)),"")</f>
        <v/>
      </c>
      <c r="BN37" s="710"/>
      <c r="BO37" s="711"/>
      <c r="BP37" s="712"/>
      <c r="BQ37" s="713"/>
      <c r="BR37" s="714"/>
      <c r="BS37" s="604" t="str">
        <f>IFERROR(VLOOKUP($A37&amp;BN$1,纏め表!$D:$Q,4,FALSE),"")</f>
        <v/>
      </c>
      <c r="BT37" s="552" t="str">
        <f>IFERROR(VLOOKUP($A37&amp;BN$1,纏め表!$D:$Q,13,FALSE),"")</f>
        <v/>
      </c>
      <c r="BU37" s="552" t="str">
        <f>IFERROR(VLOOKUP($A37&amp;BN$1,纏め表!$D:$Q,14,FALSE),"")</f>
        <v/>
      </c>
      <c r="BV37" s="560" t="str">
        <f>IFERROR(IF(VLOOKUP($A37&amp;BN$1,纏め表!$D:$Q,2,FALSE)=0,"",VLOOKUP($A37&amp;BN$1,纏め表!$D:$Q,2,FALSE)),"")</f>
        <v/>
      </c>
      <c r="BW37" s="710"/>
      <c r="BX37" s="711"/>
      <c r="BY37" s="712"/>
      <c r="BZ37" s="713"/>
      <c r="CA37" s="714"/>
      <c r="CB37" s="604" t="str">
        <f>IFERROR(VLOOKUP($A37&amp;BW$1,纏め表!$D:$Q,4,FALSE),"")</f>
        <v/>
      </c>
      <c r="CC37" s="552" t="str">
        <f>IFERROR(VLOOKUP($A37&amp;BW$1,纏め表!$D:$Q,13,FALSE),"")</f>
        <v/>
      </c>
      <c r="CD37" s="552" t="str">
        <f>IFERROR(VLOOKUP($A37&amp;BW$1,纏め表!$D:$Q,14,FALSE),"")</f>
        <v/>
      </c>
      <c r="CE37" s="560" t="str">
        <f>IFERROR(IF(VLOOKUP($A37&amp;BW$1,纏め表!$D:$Q,2,FALSE)=0,"",VLOOKUP($A37&amp;BW$1,纏め表!$D:$Q,2,FALSE)),"")</f>
        <v/>
      </c>
      <c r="CF37" s="710"/>
      <c r="CG37" s="711"/>
      <c r="CH37" s="712"/>
      <c r="CI37" s="713"/>
      <c r="CJ37" s="714"/>
      <c r="CK37" s="604" t="str">
        <f>IFERROR(VLOOKUP($A37&amp;CF$1,纏め表!$D:$Q,4,FALSE),"")</f>
        <v/>
      </c>
      <c r="CL37" s="552" t="str">
        <f>IFERROR(VLOOKUP($A37&amp;CF$1,纏め表!$D:$Q,13,FALSE),"")</f>
        <v/>
      </c>
      <c r="CM37" s="552" t="str">
        <f>IFERROR(VLOOKUP($A37&amp;CF$1,纏め表!$D:$Q,14,FALSE),"")</f>
        <v/>
      </c>
      <c r="CN37" s="560" t="str">
        <f>IFERROR(IF(VLOOKUP($A37&amp;CF$1,纏め表!$D:$Q,2,FALSE)=0,"",VLOOKUP($A37&amp;CF$1,纏め表!$D:$Q,2,FALSE)),"")</f>
        <v/>
      </c>
      <c r="CO37" s="710"/>
      <c r="CP37" s="711"/>
      <c r="CQ37" s="712"/>
      <c r="CR37" s="713"/>
      <c r="CS37" s="714"/>
      <c r="CT37" s="604" t="str">
        <f>IFERROR(VLOOKUP($A37&amp;CO$1,纏め表!$D:$Q,4,FALSE),"")</f>
        <v/>
      </c>
      <c r="CU37" s="552" t="str">
        <f>IFERROR(VLOOKUP($A37&amp;CO$1,纏め表!$D:$Q,13,FALSE),"")</f>
        <v/>
      </c>
      <c r="CV37" s="552" t="str">
        <f>IFERROR(VLOOKUP($A37&amp;CO$1,纏め表!$D:$Q,14,FALSE),"")</f>
        <v/>
      </c>
      <c r="CW37" s="560" t="str">
        <f>IFERROR(IF(VLOOKUP($A37&amp;CO$1,纏め表!$D:$Q,2,FALSE)=0,"",VLOOKUP($A37&amp;CO$1,纏め表!$D:$Q,2,FALSE)),"")</f>
        <v/>
      </c>
      <c r="CX37" s="710"/>
      <c r="CY37" s="711"/>
      <c r="CZ37" s="712"/>
      <c r="DA37" s="713"/>
      <c r="DB37" s="714"/>
      <c r="DC37" s="604" t="str">
        <f>IFERROR(VLOOKUP($A37&amp;CX$1,纏め表!$D:$Q,4,FALSE),"")</f>
        <v/>
      </c>
      <c r="DD37" s="552" t="str">
        <f>IFERROR(VLOOKUP($A37&amp;CX$1,纏め表!$D:$Q,13,FALSE),"")</f>
        <v/>
      </c>
      <c r="DE37" s="552" t="str">
        <f>IFERROR(VLOOKUP($A37&amp;CX$1,纏め表!$D:$Q,14,FALSE),"")</f>
        <v/>
      </c>
      <c r="DF37" s="560" t="str">
        <f>IFERROR(IF(VLOOKUP($A37&amp;CX$1,纏め表!$D:$Q,2,FALSE)=0,"",VLOOKUP($A37&amp;CX$1,纏め表!$D:$Q,2,FALSE)),"")</f>
        <v/>
      </c>
      <c r="DG37" s="710"/>
      <c r="DH37" s="711"/>
      <c r="DI37" s="712"/>
      <c r="DJ37" s="713"/>
      <c r="DK37" s="714"/>
    </row>
    <row r="38" spans="1:115" s="580" customFormat="1">
      <c r="A38" s="558" t="s">
        <v>2189</v>
      </c>
      <c r="B38" s="676"/>
      <c r="C38" s="653"/>
      <c r="D38" s="672"/>
      <c r="E38" s="653"/>
      <c r="F38" s="649"/>
      <c r="G38" s="604" t="str">
        <f>IFERROR(VLOOKUP($A38&amp;B$1,纏め表!$D:$Q,4,FALSE),"")</f>
        <v/>
      </c>
      <c r="H38" s="552" t="str">
        <f>IFERROR(VLOOKUP($A38&amp;B$1,纏め表!$D:$Q,13,FALSE),"")</f>
        <v/>
      </c>
      <c r="I38" s="552" t="str">
        <f>IFERROR(VLOOKUP($A38&amp;B$1,纏め表!$D:$Q,14,FALSE),"")</f>
        <v/>
      </c>
      <c r="J38" s="666" t="str">
        <f>IFERROR(IF(VLOOKUP($A38&amp;B$1,纏め表!$D:$Q,2,FALSE)=0,"",VLOOKUP($A38&amp;B$1,纏め表!$D:$Q,2,FALSE)),"")</f>
        <v/>
      </c>
      <c r="K38" s="560"/>
      <c r="L38" s="710"/>
      <c r="M38" s="711"/>
      <c r="N38" s="712"/>
      <c r="O38" s="713"/>
      <c r="P38" s="714"/>
      <c r="Q38" s="604" t="str">
        <f>IFERROR(VLOOKUP($A38&amp;L$1,纏め表!$D:$Q,4,FALSE),"")</f>
        <v/>
      </c>
      <c r="R38" s="552" t="str">
        <f>IFERROR(VLOOKUP($A38&amp;L$1,纏め表!$D:$Q,13,FALSE),"")</f>
        <v/>
      </c>
      <c r="S38" s="552" t="str">
        <f>IFERROR(VLOOKUP($A38&amp;L$1,纏め表!$D:$Q,14,FALSE),"")</f>
        <v/>
      </c>
      <c r="T38" s="560" t="str">
        <f>IFERROR(IF(VLOOKUP($A38&amp;L$1,纏め表!$D:$Q,2,FALSE)=0,"",VLOOKUP($A38&amp;L$1,纏め表!$D:$Q,2,FALSE)),"")</f>
        <v/>
      </c>
      <c r="U38" s="710"/>
      <c r="V38" s="711"/>
      <c r="W38" s="712"/>
      <c r="X38" s="713"/>
      <c r="Y38" s="714"/>
      <c r="Z38" s="604" t="str">
        <f>IFERROR(VLOOKUP($A38&amp;U$1,纏め表!$D:$Q,4,FALSE),"")</f>
        <v/>
      </c>
      <c r="AA38" s="552" t="str">
        <f>IFERROR(VLOOKUP($A38&amp;U$1,纏め表!$D:$Q,13,FALSE),"")</f>
        <v/>
      </c>
      <c r="AB38" s="552" t="str">
        <f>IFERROR(VLOOKUP($A38&amp;U$1,纏め表!$D:$Q,14,FALSE),"")</f>
        <v/>
      </c>
      <c r="AC38" s="560" t="str">
        <f>IFERROR(IF(VLOOKUP($A38&amp;U$1,纏め表!$D:$Q,2,FALSE)=0,"",VLOOKUP($A38&amp;U$1,纏め表!$D:$Q,2,FALSE)),"")</f>
        <v/>
      </c>
      <c r="AD38" s="710"/>
      <c r="AE38" s="711"/>
      <c r="AF38" s="712"/>
      <c r="AG38" s="713"/>
      <c r="AH38" s="714"/>
      <c r="AI38" s="604" t="str">
        <f>IFERROR(VLOOKUP($A38&amp;AD$1,纏め表!$D:$Q,4,FALSE),"")</f>
        <v/>
      </c>
      <c r="AJ38" s="552" t="str">
        <f>IFERROR(VLOOKUP($A38&amp;AD$1,纏め表!$D:$Q,13,FALSE),"")</f>
        <v/>
      </c>
      <c r="AK38" s="552" t="str">
        <f>IFERROR(VLOOKUP($A38&amp;AD$1,纏め表!$D:$Q,14,FALSE),"")</f>
        <v/>
      </c>
      <c r="AL38" s="560" t="str">
        <f>IFERROR(IF(VLOOKUP($A38&amp;AD$1,纏め表!$D:$Q,2,FALSE)=0,"",VLOOKUP($A38&amp;AD$1,纏め表!$D:$Q,2,FALSE)),"")</f>
        <v/>
      </c>
      <c r="AM38" s="710"/>
      <c r="AN38" s="711"/>
      <c r="AO38" s="712"/>
      <c r="AP38" s="713"/>
      <c r="AQ38" s="714"/>
      <c r="AR38" s="604" t="str">
        <f>IFERROR(VLOOKUP($A38&amp;AM$1,纏め表!$D:$Q,4,FALSE),"")</f>
        <v/>
      </c>
      <c r="AS38" s="552" t="str">
        <f>IFERROR(VLOOKUP($A38&amp;AM$1,纏め表!$D:$Q,13,FALSE),"")</f>
        <v/>
      </c>
      <c r="AT38" s="552" t="str">
        <f>IFERROR(VLOOKUP($A38&amp;AM$1,纏め表!$D:$Q,14,FALSE),"")</f>
        <v/>
      </c>
      <c r="AU38" s="560" t="str">
        <f>IFERROR(IF(VLOOKUP($A38&amp;AM$1,纏め表!$D:$Q,2,FALSE)=0,"",VLOOKUP($A38&amp;AM$1,纏め表!$D:$Q,2,FALSE)),"")</f>
        <v/>
      </c>
      <c r="AV38" s="710"/>
      <c r="AW38" s="711"/>
      <c r="AX38" s="712"/>
      <c r="AY38" s="713"/>
      <c r="AZ38" s="714"/>
      <c r="BA38" s="604" t="str">
        <f>IFERROR(VLOOKUP($A38&amp;AV$1,纏め表!$D:$Q,4,FALSE),"")</f>
        <v/>
      </c>
      <c r="BB38" s="552" t="str">
        <f>IFERROR(VLOOKUP($A38&amp;AV$1,纏め表!$D:$Q,13,FALSE),"")</f>
        <v/>
      </c>
      <c r="BC38" s="552" t="str">
        <f>IFERROR(VLOOKUP($A38&amp;AV$1,纏め表!$D:$Q,14,FALSE),"")</f>
        <v/>
      </c>
      <c r="BD38" s="560" t="str">
        <f>IFERROR(IF(VLOOKUP($A38&amp;AV$1,纏め表!$D:$Q,2,FALSE)=0,"",VLOOKUP($A38&amp;AV$1,纏め表!$D:$Q,2,FALSE)),"")</f>
        <v/>
      </c>
      <c r="BE38" s="710"/>
      <c r="BF38" s="711"/>
      <c r="BG38" s="712"/>
      <c r="BH38" s="713"/>
      <c r="BI38" s="714"/>
      <c r="BJ38" s="604" t="str">
        <f>IFERROR(VLOOKUP($A38&amp;BE$1,纏め表!$D:$Q,4,FALSE),"")</f>
        <v/>
      </c>
      <c r="BK38" s="552" t="str">
        <f>IFERROR(VLOOKUP($A38&amp;BE$1,纏め表!$D:$Q,13,FALSE),"")</f>
        <v/>
      </c>
      <c r="BL38" s="552" t="str">
        <f>IFERROR(VLOOKUP($A38&amp;BE$1,纏め表!$D:$Q,14,FALSE),"")</f>
        <v/>
      </c>
      <c r="BM38" s="560" t="str">
        <f>IFERROR(IF(VLOOKUP($A38&amp;BE$1,纏め表!$D:$Q,2,FALSE)=0,"",VLOOKUP($A38&amp;BE$1,纏め表!$D:$Q,2,FALSE)),"")</f>
        <v/>
      </c>
      <c r="BN38" s="710"/>
      <c r="BO38" s="711"/>
      <c r="BP38" s="712"/>
      <c r="BQ38" s="713"/>
      <c r="BR38" s="714"/>
      <c r="BS38" s="604" t="str">
        <f>IFERROR(VLOOKUP($A38&amp;BN$1,纏め表!$D:$Q,4,FALSE),"")</f>
        <v/>
      </c>
      <c r="BT38" s="552" t="str">
        <f>IFERROR(VLOOKUP($A38&amp;BN$1,纏め表!$D:$Q,13,FALSE),"")</f>
        <v/>
      </c>
      <c r="BU38" s="552" t="str">
        <f>IFERROR(VLOOKUP($A38&amp;BN$1,纏め表!$D:$Q,14,FALSE),"")</f>
        <v/>
      </c>
      <c r="BV38" s="560" t="str">
        <f>IFERROR(IF(VLOOKUP($A38&amp;BN$1,纏め表!$D:$Q,2,FALSE)=0,"",VLOOKUP($A38&amp;BN$1,纏め表!$D:$Q,2,FALSE)),"")</f>
        <v/>
      </c>
      <c r="BW38" s="710"/>
      <c r="BX38" s="711"/>
      <c r="BY38" s="712"/>
      <c r="BZ38" s="713"/>
      <c r="CA38" s="714"/>
      <c r="CB38" s="604" t="str">
        <f>IFERROR(VLOOKUP($A38&amp;BW$1,纏め表!$D:$Q,4,FALSE),"")</f>
        <v/>
      </c>
      <c r="CC38" s="552" t="str">
        <f>IFERROR(VLOOKUP($A38&amp;BW$1,纏め表!$D:$Q,13,FALSE),"")</f>
        <v/>
      </c>
      <c r="CD38" s="552" t="str">
        <f>IFERROR(VLOOKUP($A38&amp;BW$1,纏め表!$D:$Q,14,FALSE),"")</f>
        <v/>
      </c>
      <c r="CE38" s="560" t="str">
        <f>IFERROR(IF(VLOOKUP($A38&amp;BW$1,纏め表!$D:$Q,2,FALSE)=0,"",VLOOKUP($A38&amp;BW$1,纏め表!$D:$Q,2,FALSE)),"")</f>
        <v/>
      </c>
      <c r="CF38" s="710"/>
      <c r="CG38" s="711"/>
      <c r="CH38" s="712"/>
      <c r="CI38" s="713"/>
      <c r="CJ38" s="714"/>
      <c r="CK38" s="604" t="str">
        <f>IFERROR(VLOOKUP($A38&amp;CF$1,纏め表!$D:$Q,4,FALSE),"")</f>
        <v/>
      </c>
      <c r="CL38" s="552" t="str">
        <f>IFERROR(VLOOKUP($A38&amp;CF$1,纏め表!$D:$Q,13,FALSE),"")</f>
        <v/>
      </c>
      <c r="CM38" s="552" t="str">
        <f>IFERROR(VLOOKUP($A38&amp;CF$1,纏め表!$D:$Q,14,FALSE),"")</f>
        <v/>
      </c>
      <c r="CN38" s="560" t="str">
        <f>IFERROR(IF(VLOOKUP($A38&amp;CF$1,纏め表!$D:$Q,2,FALSE)=0,"",VLOOKUP($A38&amp;CF$1,纏め表!$D:$Q,2,FALSE)),"")</f>
        <v/>
      </c>
      <c r="CO38" s="710"/>
      <c r="CP38" s="711"/>
      <c r="CQ38" s="712"/>
      <c r="CR38" s="713"/>
      <c r="CS38" s="714"/>
      <c r="CT38" s="604" t="str">
        <f>IFERROR(VLOOKUP($A38&amp;CO$1,纏め表!$D:$Q,4,FALSE),"")</f>
        <v/>
      </c>
      <c r="CU38" s="552" t="str">
        <f>IFERROR(VLOOKUP($A38&amp;CO$1,纏め表!$D:$Q,13,FALSE),"")</f>
        <v/>
      </c>
      <c r="CV38" s="552" t="str">
        <f>IFERROR(VLOOKUP($A38&amp;CO$1,纏め表!$D:$Q,14,FALSE),"")</f>
        <v/>
      </c>
      <c r="CW38" s="560" t="str">
        <f>IFERROR(IF(VLOOKUP($A38&amp;CO$1,纏め表!$D:$Q,2,FALSE)=0,"",VLOOKUP($A38&amp;CO$1,纏め表!$D:$Q,2,FALSE)),"")</f>
        <v/>
      </c>
      <c r="CX38" s="710"/>
      <c r="CY38" s="711"/>
      <c r="CZ38" s="712"/>
      <c r="DA38" s="713"/>
      <c r="DB38" s="714"/>
      <c r="DC38" s="604" t="str">
        <f>IFERROR(VLOOKUP($A38&amp;CX$1,纏め表!$D:$Q,4,FALSE),"")</f>
        <v/>
      </c>
      <c r="DD38" s="552" t="str">
        <f>IFERROR(VLOOKUP($A38&amp;CX$1,纏め表!$D:$Q,13,FALSE),"")</f>
        <v/>
      </c>
      <c r="DE38" s="552" t="str">
        <f>IFERROR(VLOOKUP($A38&amp;CX$1,纏め表!$D:$Q,14,FALSE),"")</f>
        <v/>
      </c>
      <c r="DF38" s="560" t="str">
        <f>IFERROR(IF(VLOOKUP($A38&amp;CX$1,纏め表!$D:$Q,2,FALSE)=0,"",VLOOKUP($A38&amp;CX$1,纏め表!$D:$Q,2,FALSE)),"")</f>
        <v/>
      </c>
      <c r="DG38" s="710"/>
      <c r="DH38" s="711"/>
      <c r="DI38" s="712"/>
      <c r="DJ38" s="713"/>
      <c r="DK38" s="714"/>
    </row>
    <row r="39" spans="1:115" s="580" customFormat="1">
      <c r="A39" s="558" t="s">
        <v>2189</v>
      </c>
      <c r="B39" s="676"/>
      <c r="C39" s="653"/>
      <c r="D39" s="672"/>
      <c r="E39" s="653"/>
      <c r="F39" s="649"/>
      <c r="G39" s="604" t="str">
        <f>IFERROR(VLOOKUP($A39&amp;B$1,纏め表!$D:$Q,4,FALSE),"")</f>
        <v/>
      </c>
      <c r="H39" s="552" t="str">
        <f>IFERROR(VLOOKUP($A39&amp;B$1,纏め表!$D:$Q,13,FALSE),"")</f>
        <v/>
      </c>
      <c r="I39" s="552" t="str">
        <f>IFERROR(VLOOKUP($A39&amp;B$1,纏め表!$D:$Q,14,FALSE),"")</f>
        <v/>
      </c>
      <c r="J39" s="666" t="str">
        <f>IFERROR(IF(VLOOKUP($A39&amp;B$1,纏め表!$D:$Q,2,FALSE)=0,"",VLOOKUP($A39&amp;B$1,纏め表!$D:$Q,2,FALSE)),"")</f>
        <v/>
      </c>
      <c r="K39" s="560"/>
      <c r="L39" s="705"/>
      <c r="M39" s="706"/>
      <c r="N39" s="707"/>
      <c r="O39" s="708"/>
      <c r="P39" s="709"/>
      <c r="Q39" s="606" t="str">
        <f>IFERROR(VLOOKUP($A39&amp;L$1,纏め表!$D:$Q,4,FALSE),"")</f>
        <v/>
      </c>
      <c r="R39" s="555" t="str">
        <f>IFERROR(VLOOKUP($A39&amp;L$1,纏め表!$D:$Q,13,FALSE),"")</f>
        <v/>
      </c>
      <c r="S39" s="555" t="str">
        <f>IFERROR(VLOOKUP($A39&amp;L$1,纏め表!$D:$Q,14,FALSE),"")</f>
        <v/>
      </c>
      <c r="T39" s="548" t="str">
        <f>IFERROR(IF(VLOOKUP($A39&amp;L$1,纏め表!$D:$Q,2,FALSE)=0,"",VLOOKUP($A39&amp;L$1,纏め表!$D:$Q,2,FALSE)),"")</f>
        <v/>
      </c>
      <c r="U39" s="705"/>
      <c r="V39" s="706"/>
      <c r="W39" s="707"/>
      <c r="X39" s="708"/>
      <c r="Y39" s="709"/>
      <c r="Z39" s="606" t="str">
        <f>IFERROR(VLOOKUP($A39&amp;U$1,纏め表!$D:$Q,4,FALSE),"")</f>
        <v/>
      </c>
      <c r="AA39" s="555" t="str">
        <f>IFERROR(VLOOKUP($A39&amp;U$1,纏め表!$D:$Q,13,FALSE),"")</f>
        <v/>
      </c>
      <c r="AB39" s="555" t="str">
        <f>IFERROR(VLOOKUP($A39&amp;U$1,纏め表!$D:$Q,14,FALSE),"")</f>
        <v/>
      </c>
      <c r="AC39" s="548" t="str">
        <f>IFERROR(IF(VLOOKUP($A39&amp;U$1,纏め表!$D:$Q,2,FALSE)=0,"",VLOOKUP($A39&amp;U$1,纏め表!$D:$Q,2,FALSE)),"")</f>
        <v/>
      </c>
      <c r="AD39" s="705"/>
      <c r="AE39" s="706"/>
      <c r="AF39" s="707"/>
      <c r="AG39" s="708"/>
      <c r="AH39" s="709"/>
      <c r="AI39" s="606" t="str">
        <f>IFERROR(VLOOKUP($A39&amp;AD$1,纏め表!$D:$Q,4,FALSE),"")</f>
        <v/>
      </c>
      <c r="AJ39" s="555" t="str">
        <f>IFERROR(VLOOKUP($A39&amp;AD$1,纏め表!$D:$Q,13,FALSE),"")</f>
        <v/>
      </c>
      <c r="AK39" s="555" t="str">
        <f>IFERROR(VLOOKUP($A39&amp;AD$1,纏め表!$D:$Q,14,FALSE),"")</f>
        <v/>
      </c>
      <c r="AL39" s="548" t="str">
        <f>IFERROR(IF(VLOOKUP($A39&amp;AD$1,纏め表!$D:$Q,2,FALSE)=0,"",VLOOKUP($A39&amp;AD$1,纏め表!$D:$Q,2,FALSE)),"")</f>
        <v/>
      </c>
      <c r="AM39" s="705"/>
      <c r="AN39" s="706"/>
      <c r="AO39" s="707"/>
      <c r="AP39" s="708"/>
      <c r="AQ39" s="709"/>
      <c r="AR39" s="604" t="str">
        <f>IFERROR(VLOOKUP($A39&amp;AM$1,纏め表!$D:$Q,4,FALSE),"")</f>
        <v/>
      </c>
      <c r="AS39" s="552" t="str">
        <f>IFERROR(VLOOKUP($A39&amp;AM$1,纏め表!$D:$Q,13,FALSE),"")</f>
        <v/>
      </c>
      <c r="AT39" s="552" t="str">
        <f>IFERROR(VLOOKUP($A39&amp;AM$1,纏め表!$D:$Q,14,FALSE),"")</f>
        <v/>
      </c>
      <c r="AU39" s="560" t="str">
        <f>IFERROR(IF(VLOOKUP($A39&amp;AM$1,纏め表!$D:$Q,2,FALSE)=0,"",VLOOKUP($A39&amp;AM$1,纏め表!$D:$Q,2,FALSE)),"")</f>
        <v/>
      </c>
      <c r="AV39" s="705"/>
      <c r="AW39" s="706"/>
      <c r="AX39" s="707"/>
      <c r="AY39" s="708"/>
      <c r="AZ39" s="709"/>
      <c r="BA39" s="604" t="str">
        <f>IFERROR(VLOOKUP($A39&amp;AV$1,纏め表!$D:$Q,4,FALSE),"")</f>
        <v/>
      </c>
      <c r="BB39" s="552" t="str">
        <f>IFERROR(VLOOKUP($A39&amp;AV$1,纏め表!$D:$Q,13,FALSE),"")</f>
        <v/>
      </c>
      <c r="BC39" s="552" t="str">
        <f>IFERROR(VLOOKUP($A39&amp;AV$1,纏め表!$D:$Q,14,FALSE),"")</f>
        <v/>
      </c>
      <c r="BD39" s="560" t="str">
        <f>IFERROR(IF(VLOOKUP($A39&amp;AV$1,纏め表!$D:$Q,2,FALSE)=0,"",VLOOKUP($A39&amp;AV$1,纏め表!$D:$Q,2,FALSE)),"")</f>
        <v/>
      </c>
      <c r="BE39" s="705"/>
      <c r="BF39" s="706"/>
      <c r="BG39" s="707"/>
      <c r="BH39" s="708"/>
      <c r="BI39" s="709"/>
      <c r="BJ39" s="604" t="str">
        <f>IFERROR(VLOOKUP($A39&amp;BE$1,纏め表!$D:$Q,4,FALSE),"")</f>
        <v/>
      </c>
      <c r="BK39" s="552" t="str">
        <f>IFERROR(VLOOKUP($A39&amp;BE$1,纏め表!$D:$Q,13,FALSE),"")</f>
        <v/>
      </c>
      <c r="BL39" s="552" t="str">
        <f>IFERROR(VLOOKUP($A39&amp;BE$1,纏め表!$D:$Q,14,FALSE),"")</f>
        <v/>
      </c>
      <c r="BM39" s="560" t="str">
        <f>IFERROR(IF(VLOOKUP($A39&amp;BE$1,纏め表!$D:$Q,2,FALSE)=0,"",VLOOKUP($A39&amp;BE$1,纏め表!$D:$Q,2,FALSE)),"")</f>
        <v/>
      </c>
      <c r="BN39" s="705"/>
      <c r="BO39" s="706"/>
      <c r="BP39" s="707"/>
      <c r="BQ39" s="708"/>
      <c r="BR39" s="709"/>
      <c r="BS39" s="604" t="str">
        <f>IFERROR(VLOOKUP($A39&amp;BN$1,纏め表!$D:$Q,4,FALSE),"")</f>
        <v/>
      </c>
      <c r="BT39" s="552" t="str">
        <f>IFERROR(VLOOKUP($A39&amp;BN$1,纏め表!$D:$Q,13,FALSE),"")</f>
        <v/>
      </c>
      <c r="BU39" s="552" t="str">
        <f>IFERROR(VLOOKUP($A39&amp;BN$1,纏め表!$D:$Q,14,FALSE),"")</f>
        <v/>
      </c>
      <c r="BV39" s="560" t="str">
        <f>IFERROR(IF(VLOOKUP($A39&amp;BN$1,纏め表!$D:$Q,2,FALSE)=0,"",VLOOKUP($A39&amp;BN$1,纏め表!$D:$Q,2,FALSE)),"")</f>
        <v/>
      </c>
      <c r="BW39" s="705"/>
      <c r="BX39" s="706"/>
      <c r="BY39" s="707"/>
      <c r="BZ39" s="708"/>
      <c r="CA39" s="709"/>
      <c r="CB39" s="604" t="str">
        <f>IFERROR(VLOOKUP($A39&amp;BW$1,纏め表!$D:$Q,4,FALSE),"")</f>
        <v/>
      </c>
      <c r="CC39" s="552" t="str">
        <f>IFERROR(VLOOKUP($A39&amp;BW$1,纏め表!$D:$Q,13,FALSE),"")</f>
        <v/>
      </c>
      <c r="CD39" s="552" t="str">
        <f>IFERROR(VLOOKUP($A39&amp;BW$1,纏め表!$D:$Q,14,FALSE),"")</f>
        <v/>
      </c>
      <c r="CE39" s="560" t="str">
        <f>IFERROR(IF(VLOOKUP($A39&amp;BW$1,纏め表!$D:$Q,2,FALSE)=0,"",VLOOKUP($A39&amp;BW$1,纏め表!$D:$Q,2,FALSE)),"")</f>
        <v/>
      </c>
      <c r="CF39" s="705"/>
      <c r="CG39" s="706"/>
      <c r="CH39" s="707"/>
      <c r="CI39" s="708"/>
      <c r="CJ39" s="709"/>
      <c r="CK39" s="604" t="str">
        <f>IFERROR(VLOOKUP($A39&amp;CF$1,纏め表!$D:$Q,4,FALSE),"")</f>
        <v/>
      </c>
      <c r="CL39" s="552" t="str">
        <f>IFERROR(VLOOKUP($A39&amp;CF$1,纏め表!$D:$Q,13,FALSE),"")</f>
        <v/>
      </c>
      <c r="CM39" s="552" t="str">
        <f>IFERROR(VLOOKUP($A39&amp;CF$1,纏め表!$D:$Q,14,FALSE),"")</f>
        <v/>
      </c>
      <c r="CN39" s="560" t="str">
        <f>IFERROR(IF(VLOOKUP($A39&amp;CF$1,纏め表!$D:$Q,2,FALSE)=0,"",VLOOKUP($A39&amp;CF$1,纏め表!$D:$Q,2,FALSE)),"")</f>
        <v/>
      </c>
      <c r="CO39" s="705"/>
      <c r="CP39" s="706"/>
      <c r="CQ39" s="707"/>
      <c r="CR39" s="708"/>
      <c r="CS39" s="709"/>
      <c r="CT39" s="604" t="str">
        <f>IFERROR(VLOOKUP($A39&amp;CO$1,纏め表!$D:$Q,4,FALSE),"")</f>
        <v/>
      </c>
      <c r="CU39" s="552" t="str">
        <f>IFERROR(VLOOKUP($A39&amp;CO$1,纏め表!$D:$Q,13,FALSE),"")</f>
        <v/>
      </c>
      <c r="CV39" s="552" t="str">
        <f>IFERROR(VLOOKUP($A39&amp;CO$1,纏め表!$D:$Q,14,FALSE),"")</f>
        <v/>
      </c>
      <c r="CW39" s="560" t="str">
        <f>IFERROR(IF(VLOOKUP($A39&amp;CO$1,纏め表!$D:$Q,2,FALSE)=0,"",VLOOKUP($A39&amp;CO$1,纏め表!$D:$Q,2,FALSE)),"")</f>
        <v/>
      </c>
      <c r="CX39" s="705"/>
      <c r="CY39" s="706"/>
      <c r="CZ39" s="707"/>
      <c r="DA39" s="708"/>
      <c r="DB39" s="709"/>
      <c r="DC39" s="604" t="str">
        <f>IFERROR(VLOOKUP($A39&amp;CX$1,纏め表!$D:$Q,4,FALSE),"")</f>
        <v/>
      </c>
      <c r="DD39" s="552" t="str">
        <f>IFERROR(VLOOKUP($A39&amp;CX$1,纏め表!$D:$Q,13,FALSE),"")</f>
        <v/>
      </c>
      <c r="DE39" s="552" t="str">
        <f>IFERROR(VLOOKUP($A39&amp;CX$1,纏め表!$D:$Q,14,FALSE),"")</f>
        <v/>
      </c>
      <c r="DF39" s="560" t="str">
        <f>IFERROR(IF(VLOOKUP($A39&amp;CX$1,纏め表!$D:$Q,2,FALSE)=0,"",VLOOKUP($A39&amp;CX$1,纏め表!$D:$Q,2,FALSE)),"")</f>
        <v/>
      </c>
      <c r="DG39" s="705"/>
      <c r="DH39" s="706"/>
      <c r="DI39" s="707"/>
      <c r="DJ39" s="708"/>
      <c r="DK39" s="709"/>
    </row>
    <row r="40" spans="1:115" s="580" customFormat="1">
      <c r="A40" s="558" t="s">
        <v>2189</v>
      </c>
      <c r="B40" s="676">
        <f>員数サマリ!I15</f>
        <v>15</v>
      </c>
      <c r="C40" s="653">
        <f>員数サマリ!J15</f>
        <v>18</v>
      </c>
      <c r="D40" s="672">
        <f>IF(B40&gt;=C40,ROUND(B40/6,1),ROUND(C40/6,1))</f>
        <v>3</v>
      </c>
      <c r="E40" s="653">
        <f>5-COUNTIF(H40:H44,"")-COUNTIF(J40:J44,"休")</f>
        <v>0</v>
      </c>
      <c r="F40" s="649">
        <f t="shared" si="21"/>
        <v>-3</v>
      </c>
      <c r="G40" s="604" t="str">
        <f>IFERROR(VLOOKUP($A40&amp;B$1,纏め表!$D:$Q,4,FALSE),"")</f>
        <v/>
      </c>
      <c r="H40" s="552" t="str">
        <f>IFERROR(VLOOKUP($A40&amp;B$1,纏め表!$D:$Q,13,FALSE),"")</f>
        <v/>
      </c>
      <c r="I40" s="552" t="str">
        <f>IFERROR(VLOOKUP($A40&amp;B$1,纏め表!$D:$Q,14,FALSE),"")</f>
        <v/>
      </c>
      <c r="J40" s="666" t="str">
        <f>IFERROR(IF(VLOOKUP($A40&amp;B$1,纏め表!$D:$Q,2,FALSE)=0,"",VLOOKUP($A40&amp;B$1,纏め表!$D:$Q,2,FALSE)),"")</f>
        <v/>
      </c>
      <c r="K40" s="560"/>
      <c r="L40" s="693">
        <f>員数サマリ!M15</f>
        <v>16</v>
      </c>
      <c r="M40" s="695">
        <f>員数サマリ!N15</f>
        <v>16</v>
      </c>
      <c r="N40" s="697">
        <f>IF(L40&gt;=M40,ROUND(L40/6,1),ROUND(M40/6,1))</f>
        <v>2.7</v>
      </c>
      <c r="O40" s="699">
        <f>5-COUNTIF(R40:R44,"")-COUNTIF(T40:T44,"休")</f>
        <v>0</v>
      </c>
      <c r="P40" s="701">
        <f>O40-N40</f>
        <v>-2.7</v>
      </c>
      <c r="Q40" s="604" t="str">
        <f>IFERROR(VLOOKUP($A40&amp;L$1,纏め表!$D:$Q,4,FALSE),"")</f>
        <v/>
      </c>
      <c r="R40" s="552" t="str">
        <f>IFERROR(VLOOKUP($A40&amp;L$1,纏め表!$D:$Q,13,FALSE),"")</f>
        <v/>
      </c>
      <c r="S40" s="552" t="str">
        <f>IFERROR(VLOOKUP($A40&amp;L$1,纏め表!$D:$Q,14,FALSE),"")</f>
        <v/>
      </c>
      <c r="T40" s="560" t="str">
        <f>IFERROR(IF(VLOOKUP($A40&amp;L$1,纏め表!$D:$Q,2,FALSE)=0,"",VLOOKUP($A40&amp;L$1,纏め表!$D:$Q,2,FALSE)),"")</f>
        <v/>
      </c>
      <c r="U40" s="693">
        <f>員数サマリ!P15</f>
        <v>11</v>
      </c>
      <c r="V40" s="695">
        <f>員数サマリ!Q15</f>
        <v>29</v>
      </c>
      <c r="W40" s="697">
        <f>IF(U40&gt;=V40,ROUND(U40/6,1),ROUND(V40/6,1))</f>
        <v>4.8</v>
      </c>
      <c r="X40" s="699">
        <f>5-COUNTIF(AA40:AA44,"")-COUNTIF(AC40:AC44,"休")</f>
        <v>0</v>
      </c>
      <c r="Y40" s="701">
        <f t="shared" ref="Y40" si="90">X40-W40</f>
        <v>-4.8</v>
      </c>
      <c r="Z40" s="604" t="str">
        <f>IFERROR(VLOOKUP($A40&amp;U$1,纏め表!$D:$Q,4,FALSE),"")</f>
        <v/>
      </c>
      <c r="AA40" s="552" t="str">
        <f>IFERROR(VLOOKUP($A40&amp;U$1,纏め表!$D:$Q,13,FALSE),"")</f>
        <v/>
      </c>
      <c r="AB40" s="552" t="str">
        <f>IFERROR(VLOOKUP($A40&amp;U$1,纏め表!$D:$Q,14,FALSE),"")</f>
        <v/>
      </c>
      <c r="AC40" s="560" t="str">
        <f>IFERROR(IF(VLOOKUP($A40&amp;U$1,纏め表!$D:$Q,2,FALSE)=0,"",VLOOKUP($A40&amp;U$1,纏め表!$D:$Q,2,FALSE)),"")</f>
        <v/>
      </c>
      <c r="AD40" s="693">
        <f>員数サマリ!S15</f>
        <v>20</v>
      </c>
      <c r="AE40" s="695">
        <f>員数サマリ!T15</f>
        <v>15</v>
      </c>
      <c r="AF40" s="697">
        <f>IF(AD40&gt;=AE40,ROUND(AD40/6,1),ROUND(AE40/6,1))</f>
        <v>3.3</v>
      </c>
      <c r="AG40" s="699">
        <f>5-COUNTIF(AJ40:AJ44,"")-COUNTIF(AL40:AL44,"休")</f>
        <v>0</v>
      </c>
      <c r="AH40" s="701">
        <f t="shared" ref="AH40" si="91">AG40-AF40</f>
        <v>-3.3</v>
      </c>
      <c r="AI40" s="604" t="str">
        <f>IFERROR(VLOOKUP($A40&amp;AD$1,纏め表!$D:$Q,4,FALSE),"")</f>
        <v/>
      </c>
      <c r="AJ40" s="552" t="str">
        <f>IFERROR(VLOOKUP($A40&amp;AD$1,纏め表!$D:$Q,13,FALSE),"")</f>
        <v/>
      </c>
      <c r="AK40" s="552" t="str">
        <f>IFERROR(VLOOKUP($A40&amp;AD$1,纏め表!$D:$Q,14,FALSE),"")</f>
        <v/>
      </c>
      <c r="AL40" s="560" t="str">
        <f>IFERROR(IF(VLOOKUP($A40&amp;AD$1,纏め表!$D:$Q,2,FALSE)=0,"",VLOOKUP($A40&amp;AD$1,纏め表!$D:$Q,2,FALSE)),"")</f>
        <v/>
      </c>
      <c r="AM40" s="693">
        <f>員数サマリ!V15</f>
        <v>24</v>
      </c>
      <c r="AN40" s="695">
        <f>員数サマリ!W15</f>
        <v>24</v>
      </c>
      <c r="AO40" s="697">
        <f>IF(AM40&gt;=AN40,ROUND(AM40/6,1),ROUND(AN40/6,1))</f>
        <v>4</v>
      </c>
      <c r="AP40" s="699">
        <f>5-COUNTIF(AS40:AS44,"")-COUNTIF(AU40:AU44,"休")</f>
        <v>0</v>
      </c>
      <c r="AQ40" s="701">
        <f t="shared" ref="AQ40" si="92">AP40-AO40</f>
        <v>-4</v>
      </c>
      <c r="AR40" s="603" t="str">
        <f>IFERROR(VLOOKUP($A40&amp;AM$1,纏め表!$D:$Q,4,FALSE),"")</f>
        <v/>
      </c>
      <c r="AS40" s="557" t="str">
        <f>IFERROR(VLOOKUP($A40&amp;AM$1,纏め表!$D:$Q,13,FALSE),"")</f>
        <v/>
      </c>
      <c r="AT40" s="557" t="str">
        <f>IFERROR(VLOOKUP($A40&amp;AM$1,纏め表!$D:$Q,14,FALSE),"")</f>
        <v/>
      </c>
      <c r="AU40" s="553" t="str">
        <f>IFERROR(IF(VLOOKUP($A40&amp;AM$1,纏め表!$D:$Q,2,FALSE)=0,"",VLOOKUP($A40&amp;AM$1,纏め表!$D:$Q,2,FALSE)),"")</f>
        <v/>
      </c>
      <c r="AV40" s="693">
        <f>員数サマリ!Y15</f>
        <v>28</v>
      </c>
      <c r="AW40" s="695">
        <f>員数サマリ!Z15</f>
        <v>28</v>
      </c>
      <c r="AX40" s="697">
        <f>IF(AV40&gt;=AW40,ROUND(AV40/6,1),ROUND(AW40/6,1))</f>
        <v>4.7</v>
      </c>
      <c r="AY40" s="699">
        <f>5-COUNTIF(BB40:BB44,"")-COUNTIF(BD40:BD44,"休")</f>
        <v>0</v>
      </c>
      <c r="AZ40" s="701">
        <f t="shared" ref="AZ40" si="93">AY40-AX40</f>
        <v>-4.7</v>
      </c>
      <c r="BA40" s="603" t="str">
        <f>IFERROR(VLOOKUP($A40&amp;AV$1,纏め表!$D:$Q,4,FALSE),"")</f>
        <v/>
      </c>
      <c r="BB40" s="557" t="str">
        <f>IFERROR(VLOOKUP($A40&amp;AV$1,纏め表!$D:$Q,13,FALSE),"")</f>
        <v/>
      </c>
      <c r="BC40" s="557" t="str">
        <f>IFERROR(VLOOKUP($A40&amp;AV$1,纏め表!$D:$Q,14,FALSE),"")</f>
        <v/>
      </c>
      <c r="BD40" s="553" t="str">
        <f>IFERROR(IF(VLOOKUP($A40&amp;AV$1,纏め表!$D:$Q,2,FALSE)=0,"",VLOOKUP($A40&amp;AV$1,纏め表!$D:$Q,2,FALSE)),"")</f>
        <v/>
      </c>
      <c r="BE40" s="693">
        <f>員数サマリ!AB15</f>
        <v>16</v>
      </c>
      <c r="BF40" s="695">
        <f>員数サマリ!AC15</f>
        <v>16</v>
      </c>
      <c r="BG40" s="697">
        <f>IF(BE40&gt;=BF40,ROUND(BE40/6,1),ROUND(BF40/6,1))</f>
        <v>2.7</v>
      </c>
      <c r="BH40" s="699">
        <f>5-COUNTIF(BK40:BK44,"")-COUNTIF(BM40:BM44,"休")</f>
        <v>0</v>
      </c>
      <c r="BI40" s="701">
        <f t="shared" ref="BI40" si="94">BH40-BG40</f>
        <v>-2.7</v>
      </c>
      <c r="BJ40" s="603" t="str">
        <f>IFERROR(VLOOKUP($A40&amp;BE$1,纏め表!$D:$Q,4,FALSE),"")</f>
        <v/>
      </c>
      <c r="BK40" s="557" t="str">
        <f>IFERROR(VLOOKUP($A40&amp;BE$1,纏め表!$D:$Q,13,FALSE),"")</f>
        <v/>
      </c>
      <c r="BL40" s="557" t="str">
        <f>IFERROR(VLOOKUP($A40&amp;BE$1,纏め表!$D:$Q,14,FALSE),"")</f>
        <v/>
      </c>
      <c r="BM40" s="553" t="str">
        <f>IFERROR(IF(VLOOKUP($A40&amp;BE$1,纏め表!$D:$Q,2,FALSE)=0,"",VLOOKUP($A40&amp;BE$1,纏め表!$D:$Q,2,FALSE)),"")</f>
        <v/>
      </c>
      <c r="BN40" s="693">
        <f>員数サマリ!AE15</f>
        <v>24</v>
      </c>
      <c r="BO40" s="695">
        <f>員数サマリ!AF15</f>
        <v>24</v>
      </c>
      <c r="BP40" s="697">
        <f>IF(BN40&gt;=BO40,ROUND(BN40/6,1),ROUND(BO40/6,1))</f>
        <v>4</v>
      </c>
      <c r="BQ40" s="699">
        <f>5-COUNTIF(BT40:BT44,"")-COUNTIF(BV40:BV44,"休")</f>
        <v>0</v>
      </c>
      <c r="BR40" s="701">
        <f t="shared" ref="BR40" si="95">BQ40-BP40</f>
        <v>-4</v>
      </c>
      <c r="BS40" s="603" t="str">
        <f>IFERROR(VLOOKUP($A40&amp;BN$1,纏め表!$D:$Q,4,FALSE),"")</f>
        <v/>
      </c>
      <c r="BT40" s="557" t="str">
        <f>IFERROR(VLOOKUP($A40&amp;BN$1,纏め表!$D:$Q,13,FALSE),"")</f>
        <v/>
      </c>
      <c r="BU40" s="557" t="str">
        <f>IFERROR(VLOOKUP($A40&amp;BN$1,纏め表!$D:$Q,14,FALSE),"")</f>
        <v/>
      </c>
      <c r="BV40" s="553" t="str">
        <f>IFERROR(IF(VLOOKUP($A40&amp;BN$1,纏め表!$D:$Q,2,FALSE)=0,"",VLOOKUP($A40&amp;BN$1,纏め表!$D:$Q,2,FALSE)),"")</f>
        <v/>
      </c>
      <c r="BW40" s="693">
        <f>員数サマリ!AH15</f>
        <v>20</v>
      </c>
      <c r="BX40" s="695">
        <f>員数サマリ!AI15</f>
        <v>20</v>
      </c>
      <c r="BY40" s="697">
        <f>IF(BW40&gt;=BX40,ROUND(BW40/6,1),ROUND(BX40/6,1))</f>
        <v>3.3</v>
      </c>
      <c r="BZ40" s="699">
        <f>5-COUNTIF(CC40:CC44,"")-COUNTIF(CE40:CE44,"休")</f>
        <v>0</v>
      </c>
      <c r="CA40" s="701">
        <f t="shared" ref="CA40" si="96">BZ40-BY40</f>
        <v>-3.3</v>
      </c>
      <c r="CB40" s="603" t="str">
        <f>IFERROR(VLOOKUP($A40&amp;BW$1,纏め表!$D:$Q,4,FALSE),"")</f>
        <v/>
      </c>
      <c r="CC40" s="557" t="str">
        <f>IFERROR(VLOOKUP($A40&amp;BW$1,纏め表!$D:$Q,13,FALSE),"")</f>
        <v/>
      </c>
      <c r="CD40" s="557" t="str">
        <f>IFERROR(VLOOKUP($A40&amp;BW$1,纏め表!$D:$Q,14,FALSE),"")</f>
        <v/>
      </c>
      <c r="CE40" s="553" t="str">
        <f>IFERROR(IF(VLOOKUP($A40&amp;BW$1,纏め表!$D:$Q,2,FALSE)=0,"",VLOOKUP($A40&amp;BW$1,纏め表!$D:$Q,2,FALSE)),"")</f>
        <v/>
      </c>
      <c r="CF40" s="693">
        <f>員数サマリ!AK15</f>
        <v>32</v>
      </c>
      <c r="CG40" s="695">
        <f>員数サマリ!AL15</f>
        <v>32</v>
      </c>
      <c r="CH40" s="697">
        <f>IF(CF40&gt;=CG40,ROUND(CF40/6,1),ROUND(CG40/6,1))</f>
        <v>5.3</v>
      </c>
      <c r="CI40" s="699">
        <f>5-COUNTIF(CL40:CL44,"")-COUNTIF(CN40:CN44,"休")</f>
        <v>0</v>
      </c>
      <c r="CJ40" s="701">
        <f t="shared" ref="CJ40" si="97">CI40-CH40</f>
        <v>-5.3</v>
      </c>
      <c r="CK40" s="603" t="str">
        <f>IFERROR(VLOOKUP($A40&amp;CF$1,纏め表!$D:$Q,4,FALSE),"")</f>
        <v/>
      </c>
      <c r="CL40" s="557" t="str">
        <f>IFERROR(VLOOKUP($A40&amp;CF$1,纏め表!$D:$Q,13,FALSE),"")</f>
        <v/>
      </c>
      <c r="CM40" s="557" t="str">
        <f>IFERROR(VLOOKUP($A40&amp;CF$1,纏め表!$D:$Q,14,FALSE),"")</f>
        <v/>
      </c>
      <c r="CN40" s="553" t="str">
        <f>IFERROR(IF(VLOOKUP($A40&amp;CF$1,纏め表!$D:$Q,2,FALSE)=0,"",VLOOKUP($A40&amp;CF$1,纏め表!$D:$Q,2,FALSE)),"")</f>
        <v/>
      </c>
      <c r="CO40" s="693">
        <f>員数サマリ!AN15</f>
        <v>8</v>
      </c>
      <c r="CP40" s="695">
        <f>員数サマリ!AO15</f>
        <v>8</v>
      </c>
      <c r="CQ40" s="697">
        <f>IF(CO40&gt;=CP40,ROUND(CO40/6,1),ROUND(CP40/6,1))</f>
        <v>1.3</v>
      </c>
      <c r="CR40" s="699">
        <f>5-COUNTIF(CU40:CU44,"")-COUNTIF(CW40:CW44,"休")</f>
        <v>0</v>
      </c>
      <c r="CS40" s="701">
        <f t="shared" ref="CS40" si="98">CR40-CQ40</f>
        <v>-1.3</v>
      </c>
      <c r="CT40" s="603" t="str">
        <f>IFERROR(VLOOKUP($A40&amp;CO$1,纏め表!$D:$Q,4,FALSE),"")</f>
        <v/>
      </c>
      <c r="CU40" s="557" t="str">
        <f>IFERROR(VLOOKUP($A40&amp;CO$1,纏め表!$D:$Q,13,FALSE),"")</f>
        <v/>
      </c>
      <c r="CV40" s="557" t="str">
        <f>IFERROR(VLOOKUP($A40&amp;CO$1,纏め表!$D:$Q,14,FALSE),"")</f>
        <v/>
      </c>
      <c r="CW40" s="553" t="str">
        <f>IFERROR(IF(VLOOKUP($A40&amp;CO$1,纏め表!$D:$Q,2,FALSE)=0,"",VLOOKUP($A40&amp;CO$1,纏め表!$D:$Q,2,FALSE)),"")</f>
        <v/>
      </c>
      <c r="CX40" s="693">
        <f>員数サマリ!AQ15</f>
        <v>0</v>
      </c>
      <c r="CY40" s="695">
        <f>員数サマリ!AR15</f>
        <v>0</v>
      </c>
      <c r="CZ40" s="697">
        <v>1</v>
      </c>
      <c r="DA40" s="699">
        <f>5-COUNTIF(DD40:DD44,"")-COUNTIF(DF40:DF44,"休")</f>
        <v>0</v>
      </c>
      <c r="DB40" s="701">
        <f t="shared" ref="DB40" si="99">DA40-CZ40</f>
        <v>-1</v>
      </c>
      <c r="DC40" s="603" t="str">
        <f>IFERROR(VLOOKUP($A40&amp;CX$1,纏め表!$D:$Q,4,FALSE),"")</f>
        <v/>
      </c>
      <c r="DD40" s="557" t="str">
        <f>IFERROR(VLOOKUP($A40&amp;CX$1,纏め表!$D:$Q,13,FALSE),"")</f>
        <v/>
      </c>
      <c r="DE40" s="557" t="str">
        <f>IFERROR(VLOOKUP($A40&amp;CX$1,纏め表!$D:$Q,14,FALSE),"")</f>
        <v/>
      </c>
      <c r="DF40" s="553" t="str">
        <f>IFERROR(IF(VLOOKUP($A40&amp;CX$1,纏め表!$D:$Q,2,FALSE)=0,"",VLOOKUP($A40&amp;CX$1,纏め表!$D:$Q,2,FALSE)),"")</f>
        <v/>
      </c>
      <c r="DG40" s="693">
        <f>員数サマリ!AZ15</f>
        <v>0</v>
      </c>
      <c r="DH40" s="695">
        <f>員数サマリ!BA15</f>
        <v>0</v>
      </c>
      <c r="DI40" s="697">
        <v>1</v>
      </c>
      <c r="DJ40" s="699">
        <f>5-COUNTIF(DM40:DM44,"")-COUNTIF(DO40:DO44,"休")</f>
        <v>0</v>
      </c>
      <c r="DK40" s="701">
        <f t="shared" ref="DK40" si="100">DJ40-DI40</f>
        <v>-1</v>
      </c>
    </row>
    <row r="41" spans="1:115" s="580" customFormat="1">
      <c r="A41" s="558" t="s">
        <v>2189</v>
      </c>
      <c r="B41" s="676"/>
      <c r="C41" s="653"/>
      <c r="D41" s="672"/>
      <c r="E41" s="653"/>
      <c r="F41" s="649"/>
      <c r="G41" s="604" t="str">
        <f>IFERROR(VLOOKUP($A41&amp;B$1,纏め表!$D:$Q,4,FALSE),"")</f>
        <v/>
      </c>
      <c r="H41" s="552" t="str">
        <f>IFERROR(VLOOKUP($A41&amp;B$1,纏め表!$D:$Q,13,FALSE),"")</f>
        <v/>
      </c>
      <c r="I41" s="552" t="str">
        <f>IFERROR(VLOOKUP($A41&amp;B$1,纏め表!$D:$Q,14,FALSE),"")</f>
        <v/>
      </c>
      <c r="J41" s="666" t="str">
        <f>IFERROR(IF(VLOOKUP($A41&amp;B$1,纏め表!$D:$Q,2,FALSE)=0,"",VLOOKUP($A41&amp;B$1,纏め表!$D:$Q,2,FALSE)),"")</f>
        <v/>
      </c>
      <c r="K41" s="560"/>
      <c r="L41" s="710"/>
      <c r="M41" s="711"/>
      <c r="N41" s="712"/>
      <c r="O41" s="713"/>
      <c r="P41" s="714"/>
      <c r="Q41" s="604" t="str">
        <f>IFERROR(VLOOKUP($A41&amp;L$1,纏め表!$D:$Q,4,FALSE),"")</f>
        <v/>
      </c>
      <c r="R41" s="552" t="str">
        <f>IFERROR(VLOOKUP($A41&amp;L$1,纏め表!$D:$Q,13,FALSE),"")</f>
        <v/>
      </c>
      <c r="S41" s="552" t="str">
        <f>IFERROR(VLOOKUP($A41&amp;L$1,纏め表!$D:$Q,14,FALSE),"")</f>
        <v/>
      </c>
      <c r="T41" s="560" t="str">
        <f>IFERROR(IF(VLOOKUP($A41&amp;L$1,纏め表!$D:$Q,2,FALSE)=0,"",VLOOKUP($A41&amp;L$1,纏め表!$D:$Q,2,FALSE)),"")</f>
        <v/>
      </c>
      <c r="U41" s="710"/>
      <c r="V41" s="711"/>
      <c r="W41" s="712"/>
      <c r="X41" s="713"/>
      <c r="Y41" s="714"/>
      <c r="Z41" s="604" t="str">
        <f>IFERROR(VLOOKUP($A41&amp;U$1,纏め表!$D:$Q,4,FALSE),"")</f>
        <v/>
      </c>
      <c r="AA41" s="552" t="str">
        <f>IFERROR(VLOOKUP($A41&amp;U$1,纏め表!$D:$Q,13,FALSE),"")</f>
        <v/>
      </c>
      <c r="AB41" s="552" t="str">
        <f>IFERROR(VLOOKUP($A41&amp;U$1,纏め表!$D:$Q,14,FALSE),"")</f>
        <v/>
      </c>
      <c r="AC41" s="560" t="str">
        <f>IFERROR(IF(VLOOKUP($A41&amp;U$1,纏め表!$D:$Q,2,FALSE)=0,"",VLOOKUP($A41&amp;U$1,纏め表!$D:$Q,2,FALSE)),"")</f>
        <v/>
      </c>
      <c r="AD41" s="710"/>
      <c r="AE41" s="711"/>
      <c r="AF41" s="712"/>
      <c r="AG41" s="713"/>
      <c r="AH41" s="714"/>
      <c r="AI41" s="604" t="str">
        <f>IFERROR(VLOOKUP($A41&amp;AD$1,纏め表!$D:$Q,4,FALSE),"")</f>
        <v/>
      </c>
      <c r="AJ41" s="552" t="str">
        <f>IFERROR(VLOOKUP($A41&amp;AD$1,纏め表!$D:$Q,13,FALSE),"")</f>
        <v/>
      </c>
      <c r="AK41" s="552" t="str">
        <f>IFERROR(VLOOKUP($A41&amp;AD$1,纏め表!$D:$Q,14,FALSE),"")</f>
        <v/>
      </c>
      <c r="AL41" s="560" t="str">
        <f>IFERROR(IF(VLOOKUP($A41&amp;AD$1,纏め表!$D:$Q,2,FALSE)=0,"",VLOOKUP($A41&amp;AD$1,纏め表!$D:$Q,2,FALSE)),"")</f>
        <v/>
      </c>
      <c r="AM41" s="710"/>
      <c r="AN41" s="711"/>
      <c r="AO41" s="712"/>
      <c r="AP41" s="713"/>
      <c r="AQ41" s="714"/>
      <c r="AR41" s="604" t="str">
        <f>IFERROR(VLOOKUP($A41&amp;AM$1,纏め表!$D:$Q,4,FALSE),"")</f>
        <v/>
      </c>
      <c r="AS41" s="552" t="str">
        <f>IFERROR(VLOOKUP($A41&amp;AM$1,纏め表!$D:$Q,13,FALSE),"")</f>
        <v/>
      </c>
      <c r="AT41" s="552" t="str">
        <f>IFERROR(VLOOKUP($A41&amp;AM$1,纏め表!$D:$Q,14,FALSE),"")</f>
        <v/>
      </c>
      <c r="AU41" s="560" t="str">
        <f>IFERROR(IF(VLOOKUP($A41&amp;AM$1,纏め表!$D:$Q,2,FALSE)=0,"",VLOOKUP($A41&amp;AM$1,纏め表!$D:$Q,2,FALSE)),"")</f>
        <v/>
      </c>
      <c r="AV41" s="710"/>
      <c r="AW41" s="711"/>
      <c r="AX41" s="712"/>
      <c r="AY41" s="713"/>
      <c r="AZ41" s="714"/>
      <c r="BA41" s="604" t="str">
        <f>IFERROR(VLOOKUP($A41&amp;AV$1,纏め表!$D:$Q,4,FALSE),"")</f>
        <v/>
      </c>
      <c r="BB41" s="552" t="str">
        <f>IFERROR(VLOOKUP($A41&amp;AV$1,纏め表!$D:$Q,13,FALSE),"")</f>
        <v/>
      </c>
      <c r="BC41" s="552" t="str">
        <f>IFERROR(VLOOKUP($A41&amp;AV$1,纏め表!$D:$Q,14,FALSE),"")</f>
        <v/>
      </c>
      <c r="BD41" s="560" t="str">
        <f>IFERROR(IF(VLOOKUP($A41&amp;AV$1,纏め表!$D:$Q,2,FALSE)=0,"",VLOOKUP($A41&amp;AV$1,纏め表!$D:$Q,2,FALSE)),"")</f>
        <v/>
      </c>
      <c r="BE41" s="710"/>
      <c r="BF41" s="711"/>
      <c r="BG41" s="712"/>
      <c r="BH41" s="713"/>
      <c r="BI41" s="714"/>
      <c r="BJ41" s="604" t="str">
        <f>IFERROR(VLOOKUP($A41&amp;BE$1,纏め表!$D:$Q,4,FALSE),"")</f>
        <v/>
      </c>
      <c r="BK41" s="552" t="str">
        <f>IFERROR(VLOOKUP($A41&amp;BE$1,纏め表!$D:$Q,13,FALSE),"")</f>
        <v/>
      </c>
      <c r="BL41" s="552" t="str">
        <f>IFERROR(VLOOKUP($A41&amp;BE$1,纏め表!$D:$Q,14,FALSE),"")</f>
        <v/>
      </c>
      <c r="BM41" s="560" t="str">
        <f>IFERROR(IF(VLOOKUP($A41&amp;BE$1,纏め表!$D:$Q,2,FALSE)=0,"",VLOOKUP($A41&amp;BE$1,纏め表!$D:$Q,2,FALSE)),"")</f>
        <v/>
      </c>
      <c r="BN41" s="710"/>
      <c r="BO41" s="711"/>
      <c r="BP41" s="712"/>
      <c r="BQ41" s="713"/>
      <c r="BR41" s="714"/>
      <c r="BS41" s="604" t="str">
        <f>IFERROR(VLOOKUP($A41&amp;BN$1,纏め表!$D:$Q,4,FALSE),"")</f>
        <v/>
      </c>
      <c r="BT41" s="552" t="str">
        <f>IFERROR(VLOOKUP($A41&amp;BN$1,纏め表!$D:$Q,13,FALSE),"")</f>
        <v/>
      </c>
      <c r="BU41" s="552" t="str">
        <f>IFERROR(VLOOKUP($A41&amp;BN$1,纏め表!$D:$Q,14,FALSE),"")</f>
        <v/>
      </c>
      <c r="BV41" s="560" t="str">
        <f>IFERROR(IF(VLOOKUP($A41&amp;BN$1,纏め表!$D:$Q,2,FALSE)=0,"",VLOOKUP($A41&amp;BN$1,纏め表!$D:$Q,2,FALSE)),"")</f>
        <v/>
      </c>
      <c r="BW41" s="710"/>
      <c r="BX41" s="711"/>
      <c r="BY41" s="712"/>
      <c r="BZ41" s="713"/>
      <c r="CA41" s="714"/>
      <c r="CB41" s="604" t="str">
        <f>IFERROR(VLOOKUP($A41&amp;BW$1,纏め表!$D:$Q,4,FALSE),"")</f>
        <v/>
      </c>
      <c r="CC41" s="552" t="str">
        <f>IFERROR(VLOOKUP($A41&amp;BW$1,纏め表!$D:$Q,13,FALSE),"")</f>
        <v/>
      </c>
      <c r="CD41" s="552" t="str">
        <f>IFERROR(VLOOKUP($A41&amp;BW$1,纏め表!$D:$Q,14,FALSE),"")</f>
        <v/>
      </c>
      <c r="CE41" s="560" t="str">
        <f>IFERROR(IF(VLOOKUP($A41&amp;BW$1,纏め表!$D:$Q,2,FALSE)=0,"",VLOOKUP($A41&amp;BW$1,纏め表!$D:$Q,2,FALSE)),"")</f>
        <v/>
      </c>
      <c r="CF41" s="710"/>
      <c r="CG41" s="711"/>
      <c r="CH41" s="712"/>
      <c r="CI41" s="713"/>
      <c r="CJ41" s="714"/>
      <c r="CK41" s="604" t="str">
        <f>IFERROR(VLOOKUP($A41&amp;CF$1,纏め表!$D:$Q,4,FALSE),"")</f>
        <v/>
      </c>
      <c r="CL41" s="552" t="str">
        <f>IFERROR(VLOOKUP($A41&amp;CF$1,纏め表!$D:$Q,13,FALSE),"")</f>
        <v/>
      </c>
      <c r="CM41" s="552" t="str">
        <f>IFERROR(VLOOKUP($A41&amp;CF$1,纏め表!$D:$Q,14,FALSE),"")</f>
        <v/>
      </c>
      <c r="CN41" s="560" t="str">
        <f>IFERROR(IF(VLOOKUP($A41&amp;CF$1,纏め表!$D:$Q,2,FALSE)=0,"",VLOOKUP($A41&amp;CF$1,纏め表!$D:$Q,2,FALSE)),"")</f>
        <v/>
      </c>
      <c r="CO41" s="710"/>
      <c r="CP41" s="711"/>
      <c r="CQ41" s="712"/>
      <c r="CR41" s="713"/>
      <c r="CS41" s="714"/>
      <c r="CT41" s="604" t="str">
        <f>IFERROR(VLOOKUP($A41&amp;CO$1,纏め表!$D:$Q,4,FALSE),"")</f>
        <v/>
      </c>
      <c r="CU41" s="552" t="str">
        <f>IFERROR(VLOOKUP($A41&amp;CO$1,纏め表!$D:$Q,13,FALSE),"")</f>
        <v/>
      </c>
      <c r="CV41" s="552" t="str">
        <f>IFERROR(VLOOKUP($A41&amp;CO$1,纏め表!$D:$Q,14,FALSE),"")</f>
        <v/>
      </c>
      <c r="CW41" s="560" t="str">
        <f>IFERROR(IF(VLOOKUP($A41&amp;CO$1,纏め表!$D:$Q,2,FALSE)=0,"",VLOOKUP($A41&amp;CO$1,纏め表!$D:$Q,2,FALSE)),"")</f>
        <v/>
      </c>
      <c r="CX41" s="710"/>
      <c r="CY41" s="711"/>
      <c r="CZ41" s="712"/>
      <c r="DA41" s="713"/>
      <c r="DB41" s="714"/>
      <c r="DC41" s="604" t="str">
        <f>IFERROR(VLOOKUP($A41&amp;CX$1,纏め表!$D:$Q,4,FALSE),"")</f>
        <v/>
      </c>
      <c r="DD41" s="552" t="str">
        <f>IFERROR(VLOOKUP($A41&amp;CX$1,纏め表!$D:$Q,13,FALSE),"")</f>
        <v/>
      </c>
      <c r="DE41" s="552" t="str">
        <f>IFERROR(VLOOKUP($A41&amp;CX$1,纏め表!$D:$Q,14,FALSE),"")</f>
        <v/>
      </c>
      <c r="DF41" s="560" t="str">
        <f>IFERROR(IF(VLOOKUP($A41&amp;CX$1,纏め表!$D:$Q,2,FALSE)=0,"",VLOOKUP($A41&amp;CX$1,纏め表!$D:$Q,2,FALSE)),"")</f>
        <v/>
      </c>
      <c r="DG41" s="710"/>
      <c r="DH41" s="711"/>
      <c r="DI41" s="712"/>
      <c r="DJ41" s="713"/>
      <c r="DK41" s="714"/>
    </row>
    <row r="42" spans="1:115" s="580" customFormat="1">
      <c r="A42" s="558" t="s">
        <v>2189</v>
      </c>
      <c r="B42" s="676"/>
      <c r="C42" s="653"/>
      <c r="D42" s="672"/>
      <c r="E42" s="653"/>
      <c r="F42" s="649"/>
      <c r="G42" s="604" t="str">
        <f>IFERROR(VLOOKUP($A42&amp;B$1,纏め表!$D:$Q,4,FALSE),"")</f>
        <v/>
      </c>
      <c r="H42" s="552" t="str">
        <f>IFERROR(VLOOKUP($A42&amp;B$1,纏め表!$D:$Q,13,FALSE),"")</f>
        <v/>
      </c>
      <c r="I42" s="552" t="str">
        <f>IFERROR(VLOOKUP($A42&amp;B$1,纏め表!$D:$Q,14,FALSE),"")</f>
        <v/>
      </c>
      <c r="J42" s="666" t="str">
        <f>IFERROR(IF(VLOOKUP($A42&amp;B$1,纏め表!$D:$Q,2,FALSE)=0,"",VLOOKUP($A42&amp;B$1,纏め表!$D:$Q,2,FALSE)),"")</f>
        <v/>
      </c>
      <c r="K42" s="560"/>
      <c r="L42" s="710"/>
      <c r="M42" s="711"/>
      <c r="N42" s="712"/>
      <c r="O42" s="713"/>
      <c r="P42" s="714"/>
      <c r="Q42" s="604" t="str">
        <f>IFERROR(VLOOKUP($A42&amp;L$1,纏め表!$D:$Q,4,FALSE),"")</f>
        <v/>
      </c>
      <c r="R42" s="552" t="str">
        <f>IFERROR(VLOOKUP($A42&amp;L$1,纏め表!$D:$Q,13,FALSE),"")</f>
        <v/>
      </c>
      <c r="S42" s="552" t="str">
        <f>IFERROR(VLOOKUP($A42&amp;L$1,纏め表!$D:$Q,14,FALSE),"")</f>
        <v/>
      </c>
      <c r="T42" s="560" t="str">
        <f>IFERROR(IF(VLOOKUP($A42&amp;L$1,纏め表!$D:$Q,2,FALSE)=0,"",VLOOKUP($A42&amp;L$1,纏め表!$D:$Q,2,FALSE)),"")</f>
        <v/>
      </c>
      <c r="U42" s="710"/>
      <c r="V42" s="711"/>
      <c r="W42" s="712"/>
      <c r="X42" s="713"/>
      <c r="Y42" s="714"/>
      <c r="Z42" s="604" t="str">
        <f>IFERROR(VLOOKUP($A42&amp;U$1,纏め表!$D:$Q,4,FALSE),"")</f>
        <v/>
      </c>
      <c r="AA42" s="552" t="str">
        <f>IFERROR(VLOOKUP($A42&amp;U$1,纏め表!$D:$Q,13,FALSE),"")</f>
        <v/>
      </c>
      <c r="AB42" s="552" t="str">
        <f>IFERROR(VLOOKUP($A42&amp;U$1,纏め表!$D:$Q,14,FALSE),"")</f>
        <v/>
      </c>
      <c r="AC42" s="560" t="str">
        <f>IFERROR(IF(VLOOKUP($A42&amp;U$1,纏め表!$D:$Q,2,FALSE)=0,"",VLOOKUP($A42&amp;U$1,纏め表!$D:$Q,2,FALSE)),"")</f>
        <v/>
      </c>
      <c r="AD42" s="710"/>
      <c r="AE42" s="711"/>
      <c r="AF42" s="712"/>
      <c r="AG42" s="713"/>
      <c r="AH42" s="714"/>
      <c r="AI42" s="604" t="str">
        <f>IFERROR(VLOOKUP($A42&amp;AD$1,纏め表!$D:$Q,4,FALSE),"")</f>
        <v/>
      </c>
      <c r="AJ42" s="552" t="str">
        <f>IFERROR(VLOOKUP($A42&amp;AD$1,纏め表!$D:$Q,13,FALSE),"")</f>
        <v/>
      </c>
      <c r="AK42" s="552" t="str">
        <f>IFERROR(VLOOKUP($A42&amp;AD$1,纏め表!$D:$Q,14,FALSE),"")</f>
        <v/>
      </c>
      <c r="AL42" s="560" t="str">
        <f>IFERROR(IF(VLOOKUP($A42&amp;AD$1,纏め表!$D:$Q,2,FALSE)=0,"",VLOOKUP($A42&amp;AD$1,纏め表!$D:$Q,2,FALSE)),"")</f>
        <v/>
      </c>
      <c r="AM42" s="710"/>
      <c r="AN42" s="711"/>
      <c r="AO42" s="712"/>
      <c r="AP42" s="713"/>
      <c r="AQ42" s="714"/>
      <c r="AR42" s="604" t="str">
        <f>IFERROR(VLOOKUP($A42&amp;AM$1,纏め表!$D:$Q,4,FALSE),"")</f>
        <v/>
      </c>
      <c r="AS42" s="552" t="str">
        <f>IFERROR(VLOOKUP($A42&amp;AM$1,纏め表!$D:$Q,13,FALSE),"")</f>
        <v/>
      </c>
      <c r="AT42" s="552" t="str">
        <f>IFERROR(VLOOKUP($A42&amp;AM$1,纏め表!$D:$Q,14,FALSE),"")</f>
        <v/>
      </c>
      <c r="AU42" s="560" t="str">
        <f>IFERROR(IF(VLOOKUP($A42&amp;AM$1,纏め表!$D:$Q,2,FALSE)=0,"",VLOOKUP($A42&amp;AM$1,纏め表!$D:$Q,2,FALSE)),"")</f>
        <v/>
      </c>
      <c r="AV42" s="710"/>
      <c r="AW42" s="711"/>
      <c r="AX42" s="712"/>
      <c r="AY42" s="713"/>
      <c r="AZ42" s="714"/>
      <c r="BA42" s="604" t="str">
        <f>IFERROR(VLOOKUP($A42&amp;AV$1,纏め表!$D:$Q,4,FALSE),"")</f>
        <v/>
      </c>
      <c r="BB42" s="552" t="str">
        <f>IFERROR(VLOOKUP($A42&amp;AV$1,纏め表!$D:$Q,13,FALSE),"")</f>
        <v/>
      </c>
      <c r="BC42" s="552" t="str">
        <f>IFERROR(VLOOKUP($A42&amp;AV$1,纏め表!$D:$Q,14,FALSE),"")</f>
        <v/>
      </c>
      <c r="BD42" s="560" t="str">
        <f>IFERROR(IF(VLOOKUP($A42&amp;AV$1,纏め表!$D:$Q,2,FALSE)=0,"",VLOOKUP($A42&amp;AV$1,纏め表!$D:$Q,2,FALSE)),"")</f>
        <v/>
      </c>
      <c r="BE42" s="710"/>
      <c r="BF42" s="711"/>
      <c r="BG42" s="712"/>
      <c r="BH42" s="713"/>
      <c r="BI42" s="714"/>
      <c r="BJ42" s="604" t="str">
        <f>IFERROR(VLOOKUP($A42&amp;BE$1,纏め表!$D:$Q,4,FALSE),"")</f>
        <v/>
      </c>
      <c r="BK42" s="552" t="str">
        <f>IFERROR(VLOOKUP($A42&amp;BE$1,纏め表!$D:$Q,13,FALSE),"")</f>
        <v/>
      </c>
      <c r="BL42" s="552" t="str">
        <f>IFERROR(VLOOKUP($A42&amp;BE$1,纏め表!$D:$Q,14,FALSE),"")</f>
        <v/>
      </c>
      <c r="BM42" s="560" t="str">
        <f>IFERROR(IF(VLOOKUP($A42&amp;BE$1,纏め表!$D:$Q,2,FALSE)=0,"",VLOOKUP($A42&amp;BE$1,纏め表!$D:$Q,2,FALSE)),"")</f>
        <v/>
      </c>
      <c r="BN42" s="710"/>
      <c r="BO42" s="711"/>
      <c r="BP42" s="712"/>
      <c r="BQ42" s="713"/>
      <c r="BR42" s="714"/>
      <c r="BS42" s="604" t="str">
        <f>IFERROR(VLOOKUP($A42&amp;BN$1,纏め表!$D:$Q,4,FALSE),"")</f>
        <v/>
      </c>
      <c r="BT42" s="552" t="str">
        <f>IFERROR(VLOOKUP($A42&amp;BN$1,纏め表!$D:$Q,13,FALSE),"")</f>
        <v/>
      </c>
      <c r="BU42" s="552" t="str">
        <f>IFERROR(VLOOKUP($A42&amp;BN$1,纏め表!$D:$Q,14,FALSE),"")</f>
        <v/>
      </c>
      <c r="BV42" s="560" t="str">
        <f>IFERROR(IF(VLOOKUP($A42&amp;BN$1,纏め表!$D:$Q,2,FALSE)=0,"",VLOOKUP($A42&amp;BN$1,纏め表!$D:$Q,2,FALSE)),"")</f>
        <v/>
      </c>
      <c r="BW42" s="710"/>
      <c r="BX42" s="711"/>
      <c r="BY42" s="712"/>
      <c r="BZ42" s="713"/>
      <c r="CA42" s="714"/>
      <c r="CB42" s="604" t="str">
        <f>IFERROR(VLOOKUP($A42&amp;BW$1,纏め表!$D:$Q,4,FALSE),"")</f>
        <v/>
      </c>
      <c r="CC42" s="552" t="str">
        <f>IFERROR(VLOOKUP($A42&amp;BW$1,纏め表!$D:$Q,13,FALSE),"")</f>
        <v/>
      </c>
      <c r="CD42" s="552" t="str">
        <f>IFERROR(VLOOKUP($A42&amp;BW$1,纏め表!$D:$Q,14,FALSE),"")</f>
        <v/>
      </c>
      <c r="CE42" s="560" t="str">
        <f>IFERROR(IF(VLOOKUP($A42&amp;BW$1,纏め表!$D:$Q,2,FALSE)=0,"",VLOOKUP($A42&amp;BW$1,纏め表!$D:$Q,2,FALSE)),"")</f>
        <v/>
      </c>
      <c r="CF42" s="710"/>
      <c r="CG42" s="711"/>
      <c r="CH42" s="712"/>
      <c r="CI42" s="713"/>
      <c r="CJ42" s="714"/>
      <c r="CK42" s="604" t="str">
        <f>IFERROR(VLOOKUP($A42&amp;CF$1,纏め表!$D:$Q,4,FALSE),"")</f>
        <v/>
      </c>
      <c r="CL42" s="552" t="str">
        <f>IFERROR(VLOOKUP($A42&amp;CF$1,纏め表!$D:$Q,13,FALSE),"")</f>
        <v/>
      </c>
      <c r="CM42" s="552" t="str">
        <f>IFERROR(VLOOKUP($A42&amp;CF$1,纏め表!$D:$Q,14,FALSE),"")</f>
        <v/>
      </c>
      <c r="CN42" s="560" t="str">
        <f>IFERROR(IF(VLOOKUP($A42&amp;CF$1,纏め表!$D:$Q,2,FALSE)=0,"",VLOOKUP($A42&amp;CF$1,纏め表!$D:$Q,2,FALSE)),"")</f>
        <v/>
      </c>
      <c r="CO42" s="710"/>
      <c r="CP42" s="711"/>
      <c r="CQ42" s="712"/>
      <c r="CR42" s="713"/>
      <c r="CS42" s="714"/>
      <c r="CT42" s="604" t="str">
        <f>IFERROR(VLOOKUP($A42&amp;CO$1,纏め表!$D:$Q,4,FALSE),"")</f>
        <v/>
      </c>
      <c r="CU42" s="552" t="str">
        <f>IFERROR(VLOOKUP($A42&amp;CO$1,纏め表!$D:$Q,13,FALSE),"")</f>
        <v/>
      </c>
      <c r="CV42" s="552" t="str">
        <f>IFERROR(VLOOKUP($A42&amp;CO$1,纏め表!$D:$Q,14,FALSE),"")</f>
        <v/>
      </c>
      <c r="CW42" s="560" t="str">
        <f>IFERROR(IF(VLOOKUP($A42&amp;CO$1,纏め表!$D:$Q,2,FALSE)=0,"",VLOOKUP($A42&amp;CO$1,纏め表!$D:$Q,2,FALSE)),"")</f>
        <v/>
      </c>
      <c r="CX42" s="710"/>
      <c r="CY42" s="711"/>
      <c r="CZ42" s="712"/>
      <c r="DA42" s="713"/>
      <c r="DB42" s="714"/>
      <c r="DC42" s="604" t="str">
        <f>IFERROR(VLOOKUP($A42&amp;CX$1,纏め表!$D:$Q,4,FALSE),"")</f>
        <v/>
      </c>
      <c r="DD42" s="552" t="str">
        <f>IFERROR(VLOOKUP($A42&amp;CX$1,纏め表!$D:$Q,13,FALSE),"")</f>
        <v/>
      </c>
      <c r="DE42" s="552" t="str">
        <f>IFERROR(VLOOKUP($A42&amp;CX$1,纏め表!$D:$Q,14,FALSE),"")</f>
        <v/>
      </c>
      <c r="DF42" s="560" t="str">
        <f>IFERROR(IF(VLOOKUP($A42&amp;CX$1,纏め表!$D:$Q,2,FALSE)=0,"",VLOOKUP($A42&amp;CX$1,纏め表!$D:$Q,2,FALSE)),"")</f>
        <v/>
      </c>
      <c r="DG42" s="710"/>
      <c r="DH42" s="711"/>
      <c r="DI42" s="712"/>
      <c r="DJ42" s="713"/>
      <c r="DK42" s="714"/>
    </row>
    <row r="43" spans="1:115" s="580" customFormat="1">
      <c r="A43" s="558" t="s">
        <v>2189</v>
      </c>
      <c r="B43" s="676"/>
      <c r="C43" s="653"/>
      <c r="D43" s="672"/>
      <c r="E43" s="653"/>
      <c r="F43" s="649"/>
      <c r="G43" s="604" t="str">
        <f>IFERROR(VLOOKUP($A43&amp;B$1,纏め表!$D:$Q,4,FALSE),"")</f>
        <v/>
      </c>
      <c r="H43" s="552" t="str">
        <f>IFERROR(VLOOKUP($A43&amp;B$1,纏め表!$D:$Q,13,FALSE),"")</f>
        <v/>
      </c>
      <c r="I43" s="552" t="str">
        <f>IFERROR(VLOOKUP($A43&amp;B$1,纏め表!$D:$Q,14,FALSE),"")</f>
        <v/>
      </c>
      <c r="J43" s="666" t="str">
        <f>IFERROR(IF(VLOOKUP($A43&amp;B$1,纏め表!$D:$Q,2,FALSE)=0,"",VLOOKUP($A43&amp;B$1,纏め表!$D:$Q,2,FALSE)),"")</f>
        <v/>
      </c>
      <c r="K43" s="560"/>
      <c r="L43" s="710"/>
      <c r="M43" s="711"/>
      <c r="N43" s="712"/>
      <c r="O43" s="713"/>
      <c r="P43" s="714"/>
      <c r="Q43" s="604" t="str">
        <f>IFERROR(VLOOKUP($A43&amp;L$1,纏め表!$D:$Q,4,FALSE),"")</f>
        <v/>
      </c>
      <c r="R43" s="552" t="str">
        <f>IFERROR(VLOOKUP($A43&amp;L$1,纏め表!$D:$Q,13,FALSE),"")</f>
        <v/>
      </c>
      <c r="S43" s="552" t="str">
        <f>IFERROR(VLOOKUP($A43&amp;L$1,纏め表!$D:$Q,14,FALSE),"")</f>
        <v/>
      </c>
      <c r="T43" s="560" t="str">
        <f>IFERROR(IF(VLOOKUP($A43&amp;L$1,纏め表!$D:$Q,2,FALSE)=0,"",VLOOKUP($A43&amp;L$1,纏め表!$D:$Q,2,FALSE)),"")</f>
        <v/>
      </c>
      <c r="U43" s="710"/>
      <c r="V43" s="711"/>
      <c r="W43" s="712"/>
      <c r="X43" s="713"/>
      <c r="Y43" s="714"/>
      <c r="Z43" s="604" t="str">
        <f>IFERROR(VLOOKUP($A43&amp;U$1,纏め表!$D:$Q,4,FALSE),"")</f>
        <v/>
      </c>
      <c r="AA43" s="552" t="str">
        <f>IFERROR(VLOOKUP($A43&amp;U$1,纏め表!$D:$Q,13,FALSE),"")</f>
        <v/>
      </c>
      <c r="AB43" s="552" t="str">
        <f>IFERROR(VLOOKUP($A43&amp;U$1,纏め表!$D:$Q,14,FALSE),"")</f>
        <v/>
      </c>
      <c r="AC43" s="560" t="str">
        <f>IFERROR(IF(VLOOKUP($A43&amp;U$1,纏め表!$D:$Q,2,FALSE)=0,"",VLOOKUP($A43&amp;U$1,纏め表!$D:$Q,2,FALSE)),"")</f>
        <v/>
      </c>
      <c r="AD43" s="710"/>
      <c r="AE43" s="711"/>
      <c r="AF43" s="712"/>
      <c r="AG43" s="713"/>
      <c r="AH43" s="714"/>
      <c r="AI43" s="604" t="str">
        <f>IFERROR(VLOOKUP($A43&amp;AD$1,纏め表!$D:$Q,4,FALSE),"")</f>
        <v/>
      </c>
      <c r="AJ43" s="552" t="str">
        <f>IFERROR(VLOOKUP($A43&amp;AD$1,纏め表!$D:$Q,13,FALSE),"")</f>
        <v/>
      </c>
      <c r="AK43" s="552" t="str">
        <f>IFERROR(VLOOKUP($A43&amp;AD$1,纏め表!$D:$Q,14,FALSE),"")</f>
        <v/>
      </c>
      <c r="AL43" s="560" t="str">
        <f>IFERROR(IF(VLOOKUP($A43&amp;AD$1,纏め表!$D:$Q,2,FALSE)=0,"",VLOOKUP($A43&amp;AD$1,纏め表!$D:$Q,2,FALSE)),"")</f>
        <v/>
      </c>
      <c r="AM43" s="710"/>
      <c r="AN43" s="711"/>
      <c r="AO43" s="712"/>
      <c r="AP43" s="713"/>
      <c r="AQ43" s="714"/>
      <c r="AR43" s="604" t="str">
        <f>IFERROR(VLOOKUP($A43&amp;AM$1,纏め表!$D:$Q,4,FALSE),"")</f>
        <v/>
      </c>
      <c r="AS43" s="552" t="str">
        <f>IFERROR(VLOOKUP($A43&amp;AM$1,纏め表!$D:$Q,13,FALSE),"")</f>
        <v/>
      </c>
      <c r="AT43" s="552" t="str">
        <f>IFERROR(VLOOKUP($A43&amp;AM$1,纏め表!$D:$Q,14,FALSE),"")</f>
        <v/>
      </c>
      <c r="AU43" s="560" t="str">
        <f>IFERROR(IF(VLOOKUP($A43&amp;AM$1,纏め表!$D:$Q,2,FALSE)=0,"",VLOOKUP($A43&amp;AM$1,纏め表!$D:$Q,2,FALSE)),"")</f>
        <v/>
      </c>
      <c r="AV43" s="710"/>
      <c r="AW43" s="711"/>
      <c r="AX43" s="712"/>
      <c r="AY43" s="713"/>
      <c r="AZ43" s="714"/>
      <c r="BA43" s="604" t="str">
        <f>IFERROR(VLOOKUP($A43&amp;AV$1,纏め表!$D:$Q,4,FALSE),"")</f>
        <v/>
      </c>
      <c r="BB43" s="552" t="str">
        <f>IFERROR(VLOOKUP($A43&amp;AV$1,纏め表!$D:$Q,13,FALSE),"")</f>
        <v/>
      </c>
      <c r="BC43" s="552" t="str">
        <f>IFERROR(VLOOKUP($A43&amp;AV$1,纏め表!$D:$Q,14,FALSE),"")</f>
        <v/>
      </c>
      <c r="BD43" s="560" t="str">
        <f>IFERROR(IF(VLOOKUP($A43&amp;AV$1,纏め表!$D:$Q,2,FALSE)=0,"",VLOOKUP($A43&amp;AV$1,纏め表!$D:$Q,2,FALSE)),"")</f>
        <v/>
      </c>
      <c r="BE43" s="710"/>
      <c r="BF43" s="711"/>
      <c r="BG43" s="712"/>
      <c r="BH43" s="713"/>
      <c r="BI43" s="714"/>
      <c r="BJ43" s="604" t="str">
        <f>IFERROR(VLOOKUP($A43&amp;BE$1,纏め表!$D:$Q,4,FALSE),"")</f>
        <v/>
      </c>
      <c r="BK43" s="552" t="str">
        <f>IFERROR(VLOOKUP($A43&amp;BE$1,纏め表!$D:$Q,13,FALSE),"")</f>
        <v/>
      </c>
      <c r="BL43" s="552" t="str">
        <f>IFERROR(VLOOKUP($A43&amp;BE$1,纏め表!$D:$Q,14,FALSE),"")</f>
        <v/>
      </c>
      <c r="BM43" s="560" t="str">
        <f>IFERROR(IF(VLOOKUP($A43&amp;BE$1,纏め表!$D:$Q,2,FALSE)=0,"",VLOOKUP($A43&amp;BE$1,纏め表!$D:$Q,2,FALSE)),"")</f>
        <v/>
      </c>
      <c r="BN43" s="710"/>
      <c r="BO43" s="711"/>
      <c r="BP43" s="712"/>
      <c r="BQ43" s="713"/>
      <c r="BR43" s="714"/>
      <c r="BS43" s="604" t="str">
        <f>IFERROR(VLOOKUP($A43&amp;BN$1,纏め表!$D:$Q,4,FALSE),"")</f>
        <v/>
      </c>
      <c r="BT43" s="552" t="str">
        <f>IFERROR(VLOOKUP($A43&amp;BN$1,纏め表!$D:$Q,13,FALSE),"")</f>
        <v/>
      </c>
      <c r="BU43" s="552" t="str">
        <f>IFERROR(VLOOKUP($A43&amp;BN$1,纏め表!$D:$Q,14,FALSE),"")</f>
        <v/>
      </c>
      <c r="BV43" s="560" t="str">
        <f>IFERROR(IF(VLOOKUP($A43&amp;BN$1,纏め表!$D:$Q,2,FALSE)=0,"",VLOOKUP($A43&amp;BN$1,纏め表!$D:$Q,2,FALSE)),"")</f>
        <v/>
      </c>
      <c r="BW43" s="710"/>
      <c r="BX43" s="711"/>
      <c r="BY43" s="712"/>
      <c r="BZ43" s="713"/>
      <c r="CA43" s="714"/>
      <c r="CB43" s="604" t="str">
        <f>IFERROR(VLOOKUP($A43&amp;BW$1,纏め表!$D:$Q,4,FALSE),"")</f>
        <v/>
      </c>
      <c r="CC43" s="552" t="str">
        <f>IFERROR(VLOOKUP($A43&amp;BW$1,纏め表!$D:$Q,13,FALSE),"")</f>
        <v/>
      </c>
      <c r="CD43" s="552" t="str">
        <f>IFERROR(VLOOKUP($A43&amp;BW$1,纏め表!$D:$Q,14,FALSE),"")</f>
        <v/>
      </c>
      <c r="CE43" s="560" t="str">
        <f>IFERROR(IF(VLOOKUP($A43&amp;BW$1,纏め表!$D:$Q,2,FALSE)=0,"",VLOOKUP($A43&amp;BW$1,纏め表!$D:$Q,2,FALSE)),"")</f>
        <v/>
      </c>
      <c r="CF43" s="710"/>
      <c r="CG43" s="711"/>
      <c r="CH43" s="712"/>
      <c r="CI43" s="713"/>
      <c r="CJ43" s="714"/>
      <c r="CK43" s="604" t="str">
        <f>IFERROR(VLOOKUP($A43&amp;CF$1,纏め表!$D:$Q,4,FALSE),"")</f>
        <v/>
      </c>
      <c r="CL43" s="552" t="str">
        <f>IFERROR(VLOOKUP($A43&amp;CF$1,纏め表!$D:$Q,13,FALSE),"")</f>
        <v/>
      </c>
      <c r="CM43" s="552" t="str">
        <f>IFERROR(VLOOKUP($A43&amp;CF$1,纏め表!$D:$Q,14,FALSE),"")</f>
        <v/>
      </c>
      <c r="CN43" s="560" t="str">
        <f>IFERROR(IF(VLOOKUP($A43&amp;CF$1,纏め表!$D:$Q,2,FALSE)=0,"",VLOOKUP($A43&amp;CF$1,纏め表!$D:$Q,2,FALSE)),"")</f>
        <v/>
      </c>
      <c r="CO43" s="710"/>
      <c r="CP43" s="711"/>
      <c r="CQ43" s="712"/>
      <c r="CR43" s="713"/>
      <c r="CS43" s="714"/>
      <c r="CT43" s="604" t="str">
        <f>IFERROR(VLOOKUP($A43&amp;CO$1,纏め表!$D:$Q,4,FALSE),"")</f>
        <v/>
      </c>
      <c r="CU43" s="552" t="str">
        <f>IFERROR(VLOOKUP($A43&amp;CO$1,纏め表!$D:$Q,13,FALSE),"")</f>
        <v/>
      </c>
      <c r="CV43" s="552" t="str">
        <f>IFERROR(VLOOKUP($A43&amp;CO$1,纏め表!$D:$Q,14,FALSE),"")</f>
        <v/>
      </c>
      <c r="CW43" s="560" t="str">
        <f>IFERROR(IF(VLOOKUP($A43&amp;CO$1,纏め表!$D:$Q,2,FALSE)=0,"",VLOOKUP($A43&amp;CO$1,纏め表!$D:$Q,2,FALSE)),"")</f>
        <v/>
      </c>
      <c r="CX43" s="710"/>
      <c r="CY43" s="711"/>
      <c r="CZ43" s="712"/>
      <c r="DA43" s="713"/>
      <c r="DB43" s="714"/>
      <c r="DC43" s="604" t="str">
        <f>IFERROR(VLOOKUP($A43&amp;CX$1,纏め表!$D:$Q,4,FALSE),"")</f>
        <v/>
      </c>
      <c r="DD43" s="552" t="str">
        <f>IFERROR(VLOOKUP($A43&amp;CX$1,纏め表!$D:$Q,13,FALSE),"")</f>
        <v/>
      </c>
      <c r="DE43" s="552" t="str">
        <f>IFERROR(VLOOKUP($A43&amp;CX$1,纏め表!$D:$Q,14,FALSE),"")</f>
        <v/>
      </c>
      <c r="DF43" s="560" t="str">
        <f>IFERROR(IF(VLOOKUP($A43&amp;CX$1,纏め表!$D:$Q,2,FALSE)=0,"",VLOOKUP($A43&amp;CX$1,纏め表!$D:$Q,2,FALSE)),"")</f>
        <v/>
      </c>
      <c r="DG43" s="710"/>
      <c r="DH43" s="711"/>
      <c r="DI43" s="712"/>
      <c r="DJ43" s="713"/>
      <c r="DK43" s="714"/>
    </row>
    <row r="44" spans="1:115" s="580" customFormat="1">
      <c r="A44" s="558" t="s">
        <v>2189</v>
      </c>
      <c r="B44" s="676"/>
      <c r="C44" s="653"/>
      <c r="D44" s="672"/>
      <c r="E44" s="653"/>
      <c r="F44" s="649"/>
      <c r="G44" s="604" t="str">
        <f>IFERROR(VLOOKUP($A44&amp;B$1,纏め表!$D:$Q,4,FALSE),"")</f>
        <v/>
      </c>
      <c r="H44" s="552" t="str">
        <f>IFERROR(VLOOKUP($A44&amp;B$1,纏め表!$D:$Q,13,FALSE),"")</f>
        <v/>
      </c>
      <c r="I44" s="552" t="str">
        <f>IFERROR(VLOOKUP($A44&amp;B$1,纏め表!$D:$Q,14,FALSE),"")</f>
        <v/>
      </c>
      <c r="J44" s="666" t="str">
        <f>IFERROR(IF(VLOOKUP($A44&amp;B$1,纏め表!$D:$Q,2,FALSE)=0,"",VLOOKUP($A44&amp;B$1,纏め表!$D:$Q,2,FALSE)),"")</f>
        <v/>
      </c>
      <c r="K44" s="560"/>
      <c r="L44" s="705"/>
      <c r="M44" s="706"/>
      <c r="N44" s="707"/>
      <c r="O44" s="708"/>
      <c r="P44" s="709"/>
      <c r="Q44" s="606" t="str">
        <f>IFERROR(VLOOKUP($A44&amp;L$1,纏め表!$D:$Q,4,FALSE),"")</f>
        <v/>
      </c>
      <c r="R44" s="555" t="str">
        <f>IFERROR(VLOOKUP($A44&amp;L$1,纏め表!$D:$Q,13,FALSE),"")</f>
        <v/>
      </c>
      <c r="S44" s="555" t="str">
        <f>IFERROR(VLOOKUP($A44&amp;L$1,纏め表!$D:$Q,14,FALSE),"")</f>
        <v/>
      </c>
      <c r="T44" s="548" t="str">
        <f>IFERROR(IF(VLOOKUP($A44&amp;L$1,纏め表!$D:$Q,2,FALSE)=0,"",VLOOKUP($A44&amp;L$1,纏め表!$D:$Q,2,FALSE)),"")</f>
        <v/>
      </c>
      <c r="U44" s="705"/>
      <c r="V44" s="706"/>
      <c r="W44" s="707"/>
      <c r="X44" s="708"/>
      <c r="Y44" s="709"/>
      <c r="Z44" s="606" t="str">
        <f>IFERROR(VLOOKUP($A44&amp;U$1,纏め表!$D:$Q,4,FALSE),"")</f>
        <v/>
      </c>
      <c r="AA44" s="555" t="str">
        <f>IFERROR(VLOOKUP($A44&amp;U$1,纏め表!$D:$Q,13,FALSE),"")</f>
        <v/>
      </c>
      <c r="AB44" s="555" t="str">
        <f>IFERROR(VLOOKUP($A44&amp;U$1,纏め表!$D:$Q,14,FALSE),"")</f>
        <v/>
      </c>
      <c r="AC44" s="548" t="str">
        <f>IFERROR(IF(VLOOKUP($A44&amp;U$1,纏め表!$D:$Q,2,FALSE)=0,"",VLOOKUP($A44&amp;U$1,纏め表!$D:$Q,2,FALSE)),"")</f>
        <v/>
      </c>
      <c r="AD44" s="705"/>
      <c r="AE44" s="706"/>
      <c r="AF44" s="707"/>
      <c r="AG44" s="708"/>
      <c r="AH44" s="709"/>
      <c r="AI44" s="606" t="str">
        <f>IFERROR(VLOOKUP($A44&amp;AD$1,纏め表!$D:$Q,4,FALSE),"")</f>
        <v/>
      </c>
      <c r="AJ44" s="555" t="str">
        <f>IFERROR(VLOOKUP($A44&amp;AD$1,纏め表!$D:$Q,13,FALSE),"")</f>
        <v/>
      </c>
      <c r="AK44" s="555" t="str">
        <f>IFERROR(VLOOKUP($A44&amp;AD$1,纏め表!$D:$Q,14,FALSE),"")</f>
        <v/>
      </c>
      <c r="AL44" s="548" t="str">
        <f>IFERROR(IF(VLOOKUP($A44&amp;AD$1,纏め表!$D:$Q,2,FALSE)=0,"",VLOOKUP($A44&amp;AD$1,纏め表!$D:$Q,2,FALSE)),"")</f>
        <v/>
      </c>
      <c r="AM44" s="705"/>
      <c r="AN44" s="706"/>
      <c r="AO44" s="707"/>
      <c r="AP44" s="708"/>
      <c r="AQ44" s="709"/>
      <c r="AR44" s="606" t="str">
        <f>IFERROR(VLOOKUP($A44&amp;AM$1,纏め表!$D:$Q,4,FALSE),"")</f>
        <v/>
      </c>
      <c r="AS44" s="555" t="str">
        <f>IFERROR(VLOOKUP($A44&amp;AM$1,纏め表!$D:$Q,13,FALSE),"")</f>
        <v/>
      </c>
      <c r="AT44" s="555" t="str">
        <f>IFERROR(VLOOKUP($A44&amp;AM$1,纏め表!$D:$Q,14,FALSE),"")</f>
        <v/>
      </c>
      <c r="AU44" s="548" t="str">
        <f>IFERROR(IF(VLOOKUP($A44&amp;AM$1,纏め表!$D:$Q,2,FALSE)=0,"",VLOOKUP($A44&amp;AM$1,纏め表!$D:$Q,2,FALSE)),"")</f>
        <v/>
      </c>
      <c r="AV44" s="705"/>
      <c r="AW44" s="706"/>
      <c r="AX44" s="707"/>
      <c r="AY44" s="708"/>
      <c r="AZ44" s="709"/>
      <c r="BA44" s="604" t="str">
        <f>IFERROR(VLOOKUP($A44&amp;AV$1,纏め表!$D:$Q,4,FALSE),"")</f>
        <v/>
      </c>
      <c r="BB44" s="552" t="str">
        <f>IFERROR(VLOOKUP($A44&amp;AV$1,纏め表!$D:$Q,13,FALSE),"")</f>
        <v/>
      </c>
      <c r="BC44" s="552" t="str">
        <f>IFERROR(VLOOKUP($A44&amp;AV$1,纏め表!$D:$Q,14,FALSE),"")</f>
        <v/>
      </c>
      <c r="BD44" s="560" t="str">
        <f>IFERROR(IF(VLOOKUP($A44&amp;AV$1,纏め表!$D:$Q,2,FALSE)=0,"",VLOOKUP($A44&amp;AV$1,纏め表!$D:$Q,2,FALSE)),"")</f>
        <v/>
      </c>
      <c r="BE44" s="705"/>
      <c r="BF44" s="706"/>
      <c r="BG44" s="707"/>
      <c r="BH44" s="708"/>
      <c r="BI44" s="709"/>
      <c r="BJ44" s="606" t="str">
        <f>IFERROR(VLOOKUP($A44&amp;BE$1,纏め表!$D:$Q,4,FALSE),"")</f>
        <v/>
      </c>
      <c r="BK44" s="555" t="str">
        <f>IFERROR(VLOOKUP($A44&amp;BE$1,纏め表!$D:$Q,13,FALSE),"")</f>
        <v/>
      </c>
      <c r="BL44" s="555" t="str">
        <f>IFERROR(VLOOKUP($A44&amp;BE$1,纏め表!$D:$Q,14,FALSE),"")</f>
        <v/>
      </c>
      <c r="BM44" s="548" t="str">
        <f>IFERROR(IF(VLOOKUP($A44&amp;BE$1,纏め表!$D:$Q,2,FALSE)=0,"",VLOOKUP($A44&amp;BE$1,纏め表!$D:$Q,2,FALSE)),"")</f>
        <v/>
      </c>
      <c r="BN44" s="705"/>
      <c r="BO44" s="706"/>
      <c r="BP44" s="707"/>
      <c r="BQ44" s="708"/>
      <c r="BR44" s="709"/>
      <c r="BS44" s="606" t="str">
        <f>IFERROR(VLOOKUP($A44&amp;BN$1,纏め表!$D:$Q,4,FALSE),"")</f>
        <v/>
      </c>
      <c r="BT44" s="555" t="str">
        <f>IFERROR(VLOOKUP($A44&amp;BN$1,纏め表!$D:$Q,13,FALSE),"")</f>
        <v/>
      </c>
      <c r="BU44" s="555" t="str">
        <f>IFERROR(VLOOKUP($A44&amp;BN$1,纏め表!$D:$Q,14,FALSE),"")</f>
        <v/>
      </c>
      <c r="BV44" s="548" t="str">
        <f>IFERROR(IF(VLOOKUP($A44&amp;BN$1,纏め表!$D:$Q,2,FALSE)=0,"",VLOOKUP($A44&amp;BN$1,纏め表!$D:$Q,2,FALSE)),"")</f>
        <v/>
      </c>
      <c r="BW44" s="705"/>
      <c r="BX44" s="706"/>
      <c r="BY44" s="707"/>
      <c r="BZ44" s="708"/>
      <c r="CA44" s="709"/>
      <c r="CB44" s="606" t="str">
        <f>IFERROR(VLOOKUP($A44&amp;BW$1,纏め表!$D:$Q,4,FALSE),"")</f>
        <v/>
      </c>
      <c r="CC44" s="555" t="str">
        <f>IFERROR(VLOOKUP($A44&amp;BW$1,纏め表!$D:$Q,13,FALSE),"")</f>
        <v/>
      </c>
      <c r="CD44" s="555" t="str">
        <f>IFERROR(VLOOKUP($A44&amp;BW$1,纏め表!$D:$Q,14,FALSE),"")</f>
        <v/>
      </c>
      <c r="CE44" s="548" t="str">
        <f>IFERROR(IF(VLOOKUP($A44&amp;BW$1,纏め表!$D:$Q,2,FALSE)=0,"",VLOOKUP($A44&amp;BW$1,纏め表!$D:$Q,2,FALSE)),"")</f>
        <v/>
      </c>
      <c r="CF44" s="705"/>
      <c r="CG44" s="706"/>
      <c r="CH44" s="707"/>
      <c r="CI44" s="708"/>
      <c r="CJ44" s="709"/>
      <c r="CK44" s="606" t="str">
        <f>IFERROR(VLOOKUP($A44&amp;CF$1,纏め表!$D:$Q,4,FALSE),"")</f>
        <v/>
      </c>
      <c r="CL44" s="555" t="str">
        <f>IFERROR(VLOOKUP($A44&amp;CF$1,纏め表!$D:$Q,13,FALSE),"")</f>
        <v/>
      </c>
      <c r="CM44" s="555" t="str">
        <f>IFERROR(VLOOKUP($A44&amp;CF$1,纏め表!$D:$Q,14,FALSE),"")</f>
        <v/>
      </c>
      <c r="CN44" s="548" t="str">
        <f>IFERROR(IF(VLOOKUP($A44&amp;CF$1,纏め表!$D:$Q,2,FALSE)=0,"",VLOOKUP($A44&amp;CF$1,纏め表!$D:$Q,2,FALSE)),"")</f>
        <v/>
      </c>
      <c r="CO44" s="705"/>
      <c r="CP44" s="706"/>
      <c r="CQ44" s="707"/>
      <c r="CR44" s="708"/>
      <c r="CS44" s="709"/>
      <c r="CT44" s="606" t="str">
        <f>IFERROR(VLOOKUP($A44&amp;CO$1,纏め表!$D:$Q,4,FALSE),"")</f>
        <v/>
      </c>
      <c r="CU44" s="555" t="str">
        <f>IFERROR(VLOOKUP($A44&amp;CO$1,纏め表!$D:$Q,13,FALSE),"")</f>
        <v/>
      </c>
      <c r="CV44" s="555" t="str">
        <f>IFERROR(VLOOKUP($A44&amp;CO$1,纏め表!$D:$Q,14,FALSE),"")</f>
        <v/>
      </c>
      <c r="CW44" s="548" t="str">
        <f>IFERROR(IF(VLOOKUP($A44&amp;CO$1,纏め表!$D:$Q,2,FALSE)=0,"",VLOOKUP($A44&amp;CO$1,纏め表!$D:$Q,2,FALSE)),"")</f>
        <v/>
      </c>
      <c r="CX44" s="705"/>
      <c r="CY44" s="706"/>
      <c r="CZ44" s="707"/>
      <c r="DA44" s="708"/>
      <c r="DB44" s="709"/>
      <c r="DC44" s="606" t="str">
        <f>IFERROR(VLOOKUP($A44&amp;CX$1,纏め表!$D:$Q,4,FALSE),"")</f>
        <v/>
      </c>
      <c r="DD44" s="555" t="str">
        <f>IFERROR(VLOOKUP($A44&amp;CX$1,纏め表!$D:$Q,13,FALSE),"")</f>
        <v/>
      </c>
      <c r="DE44" s="555" t="str">
        <f>IFERROR(VLOOKUP($A44&amp;CX$1,纏め表!$D:$Q,14,FALSE),"")</f>
        <v/>
      </c>
      <c r="DF44" s="548" t="str">
        <f>IFERROR(IF(VLOOKUP($A44&amp;CX$1,纏め表!$D:$Q,2,FALSE)=0,"",VLOOKUP($A44&amp;CX$1,纏め表!$D:$Q,2,FALSE)),"")</f>
        <v/>
      </c>
      <c r="DG44" s="705"/>
      <c r="DH44" s="706"/>
      <c r="DI44" s="707"/>
      <c r="DJ44" s="708"/>
      <c r="DK44" s="709"/>
    </row>
    <row r="45" spans="1:115" s="580" customFormat="1">
      <c r="A45" s="558" t="s">
        <v>2189</v>
      </c>
      <c r="B45" s="676">
        <f>員数サマリ!I16</f>
        <v>20</v>
      </c>
      <c r="C45" s="653">
        <f>員数サマリ!J16</f>
        <v>19</v>
      </c>
      <c r="D45" s="672">
        <f>IF(B45&gt;=C45,ROUND(B45/20,1),ROUND(C45/20,1))</f>
        <v>1</v>
      </c>
      <c r="E45" s="653">
        <f>2-COUNTIF(H45:H46,"")-COUNTIF(J45:J46,"休")</f>
        <v>0</v>
      </c>
      <c r="F45" s="649">
        <f t="shared" si="21"/>
        <v>-1</v>
      </c>
      <c r="G45" s="604" t="str">
        <f>IFERROR(VLOOKUP($A45&amp;B$1,纏め表!$D:$Q,4,FALSE),"")</f>
        <v/>
      </c>
      <c r="H45" s="552" t="str">
        <f>IFERROR(VLOOKUP($A45&amp;B$1,纏め表!$D:$Q,13,FALSE),"")</f>
        <v/>
      </c>
      <c r="I45" s="552" t="str">
        <f>IFERROR(VLOOKUP($A45&amp;B$1,纏め表!$D:$Q,14,FALSE),"")</f>
        <v/>
      </c>
      <c r="J45" s="666" t="str">
        <f>IFERROR(IF(VLOOKUP($A45&amp;B$1,纏め表!$D:$Q,2,FALSE)=0,"",VLOOKUP($A45&amp;B$1,纏め表!$D:$Q,2,FALSE)),"")</f>
        <v/>
      </c>
      <c r="K45" s="560"/>
      <c r="L45" s="693">
        <f>員数サマリ!M16</f>
        <v>17</v>
      </c>
      <c r="M45" s="695">
        <f>員数サマリ!N16</f>
        <v>15</v>
      </c>
      <c r="N45" s="697">
        <f>IF(L45&gt;=M45,ROUND(L45/20,1),ROUND(M45/20,1))</f>
        <v>0.9</v>
      </c>
      <c r="O45" s="699">
        <f>2-COUNTIF(R45:R46,"")-COUNTIF(T45:T46,"休")</f>
        <v>0</v>
      </c>
      <c r="P45" s="701">
        <f>O45-N45</f>
        <v>-0.9</v>
      </c>
      <c r="Q45" s="604" t="str">
        <f>IFERROR(VLOOKUP($A45&amp;L$1,纏め表!$D:$Q,4,FALSE),"")</f>
        <v/>
      </c>
      <c r="R45" s="552" t="str">
        <f>IFERROR(VLOOKUP($A45&amp;L$1,纏め表!$D:$Q,13,FALSE),"")</f>
        <v/>
      </c>
      <c r="S45" s="552" t="str">
        <f>IFERROR(VLOOKUP($A45&amp;L$1,纏め表!$D:$Q,14,FALSE),"")</f>
        <v/>
      </c>
      <c r="T45" s="560" t="str">
        <f>IFERROR(IF(VLOOKUP($A45&amp;L$1,纏め表!$D:$Q,2,FALSE)=0,"",VLOOKUP($A45&amp;L$1,纏め表!$D:$Q,2,FALSE)),"")</f>
        <v/>
      </c>
      <c r="U45" s="693">
        <f>員数サマリ!P16</f>
        <v>11</v>
      </c>
      <c r="V45" s="695">
        <f>員数サマリ!Q16</f>
        <v>10</v>
      </c>
      <c r="W45" s="697">
        <f>IF(U45&gt;=V45,ROUND(U45/20,1),ROUND(V45/20,1))</f>
        <v>0.6</v>
      </c>
      <c r="X45" s="699">
        <f>2-COUNTIF(AA45:AA46,"")-COUNTIF(AC45:AC46,"休")</f>
        <v>0</v>
      </c>
      <c r="Y45" s="701">
        <f t="shared" ref="Y45" si="101">X45-W45</f>
        <v>-0.6</v>
      </c>
      <c r="Z45" s="604" t="str">
        <f>IFERROR(VLOOKUP($A45&amp;U$1,纏め表!$D:$Q,4,FALSE),"")</f>
        <v/>
      </c>
      <c r="AA45" s="552" t="str">
        <f>IFERROR(VLOOKUP($A45&amp;U$1,纏め表!$D:$Q,13,FALSE),"")</f>
        <v/>
      </c>
      <c r="AB45" s="552" t="str">
        <f>IFERROR(VLOOKUP($A45&amp;U$1,纏め表!$D:$Q,14,FALSE),"")</f>
        <v/>
      </c>
      <c r="AC45" s="560" t="str">
        <f>IFERROR(IF(VLOOKUP($A45&amp;U$1,纏め表!$D:$Q,2,FALSE)=0,"",VLOOKUP($A45&amp;U$1,纏め表!$D:$Q,2,FALSE)),"")</f>
        <v/>
      </c>
      <c r="AD45" s="693">
        <f>員数サマリ!S16</f>
        <v>25</v>
      </c>
      <c r="AE45" s="695">
        <f>員数サマリ!T16</f>
        <v>25</v>
      </c>
      <c r="AF45" s="697">
        <f>IF(AD45&gt;=AE45,ROUND(AD45/20,1),ROUND(AE45/20,1))</f>
        <v>1.3</v>
      </c>
      <c r="AG45" s="699">
        <f>2-COUNTIF(AJ45:AJ46,"")-COUNTIF(AL45:AL46,"休")</f>
        <v>0</v>
      </c>
      <c r="AH45" s="701">
        <f t="shared" ref="AH45" si="102">AG45-AF45</f>
        <v>-1.3</v>
      </c>
      <c r="AI45" s="604" t="str">
        <f>IFERROR(VLOOKUP($A45&amp;AD$1,纏め表!$D:$Q,4,FALSE),"")</f>
        <v/>
      </c>
      <c r="AJ45" s="552" t="str">
        <f>IFERROR(VLOOKUP($A45&amp;AD$1,纏め表!$D:$Q,13,FALSE),"")</f>
        <v/>
      </c>
      <c r="AK45" s="552" t="str">
        <f>IFERROR(VLOOKUP($A45&amp;AD$1,纏め表!$D:$Q,14,FALSE),"")</f>
        <v/>
      </c>
      <c r="AL45" s="560" t="str">
        <f>IFERROR(IF(VLOOKUP($A45&amp;AD$1,纏め表!$D:$Q,2,FALSE)=0,"",VLOOKUP($A45&amp;AD$1,纏め表!$D:$Q,2,FALSE)),"")</f>
        <v/>
      </c>
      <c r="AM45" s="693">
        <f>員数サマリ!V16</f>
        <v>24</v>
      </c>
      <c r="AN45" s="695">
        <f>員数サマリ!W16</f>
        <v>24</v>
      </c>
      <c r="AO45" s="697">
        <f>IF(AM45&gt;=AN45,ROUND(AM45/20,1),ROUND(AN45/20,1))</f>
        <v>1.2</v>
      </c>
      <c r="AP45" s="699">
        <f>2-COUNTIF(AS45:AS46,"")-COUNTIF(AU45:AU46,"休")</f>
        <v>0</v>
      </c>
      <c r="AQ45" s="701">
        <f t="shared" ref="AQ45" si="103">AP45-AO45</f>
        <v>-1.2</v>
      </c>
      <c r="AR45" s="604" t="str">
        <f>IFERROR(VLOOKUP($A45&amp;AM$1,纏め表!$D:$Q,4,FALSE),"")</f>
        <v/>
      </c>
      <c r="AS45" s="552" t="str">
        <f>IFERROR(VLOOKUP($A45&amp;AM$1,纏め表!$D:$Q,13,FALSE),"")</f>
        <v/>
      </c>
      <c r="AT45" s="552" t="str">
        <f>IFERROR(VLOOKUP($A45&amp;AM$1,纏め表!$D:$Q,14,FALSE),"")</f>
        <v/>
      </c>
      <c r="AU45" s="560" t="str">
        <f>IFERROR(IF(VLOOKUP($A45&amp;AM$1,纏め表!$D:$Q,2,FALSE)=0,"",VLOOKUP($A45&amp;AM$1,纏め表!$D:$Q,2,FALSE)),"")</f>
        <v/>
      </c>
      <c r="AV45" s="693">
        <f>員数サマリ!Y16</f>
        <v>28</v>
      </c>
      <c r="AW45" s="695">
        <f>員数サマリ!Z16</f>
        <v>28</v>
      </c>
      <c r="AX45" s="697">
        <f>IF(AV45&gt;=AW45,ROUND(AV45/20,1),ROUND(AW45/20,1))</f>
        <v>1.4</v>
      </c>
      <c r="AY45" s="699">
        <f>2-COUNTIF(BB45:BB46,"")-COUNTIF(BD45:BD46,"休")</f>
        <v>0</v>
      </c>
      <c r="AZ45" s="701">
        <f t="shared" ref="AZ45" si="104">AY45-AX45</f>
        <v>-1.4</v>
      </c>
      <c r="BA45" s="603" t="str">
        <f>IFERROR(VLOOKUP($A45&amp;AV$1,纏め表!$D:$Q,4,FALSE),"")</f>
        <v/>
      </c>
      <c r="BB45" s="557" t="str">
        <f>IFERROR(VLOOKUP($A45&amp;AV$1,纏め表!$D:$Q,13,FALSE),"")</f>
        <v/>
      </c>
      <c r="BC45" s="557" t="str">
        <f>IFERROR(VLOOKUP($A45&amp;AV$1,纏め表!$D:$Q,14,FALSE),"")</f>
        <v/>
      </c>
      <c r="BD45" s="553" t="str">
        <f>IFERROR(IF(VLOOKUP($A45&amp;AV$1,纏め表!$D:$Q,2,FALSE)=0,"",VLOOKUP($A45&amp;AV$1,纏め表!$D:$Q,2,FALSE)),"")</f>
        <v/>
      </c>
      <c r="BE45" s="693">
        <f>員数サマリ!AB16</f>
        <v>20</v>
      </c>
      <c r="BF45" s="695">
        <f>員数サマリ!AC16</f>
        <v>18</v>
      </c>
      <c r="BG45" s="697">
        <f>IF(BE45&gt;=BF45,ROUND(BE45/20,1),ROUND(BF45/20,1))</f>
        <v>1</v>
      </c>
      <c r="BH45" s="699">
        <f>2-COUNTIF(BK45:BK46,"")-COUNTIF(BM45:BM46,"休")</f>
        <v>0</v>
      </c>
      <c r="BI45" s="701">
        <f t="shared" ref="BI45" si="105">BH45-BG45</f>
        <v>-1</v>
      </c>
      <c r="BJ45" s="604" t="str">
        <f>IFERROR(VLOOKUP($A45&amp;BE$1,纏め表!$D:$Q,4,FALSE),"")</f>
        <v/>
      </c>
      <c r="BK45" s="552" t="str">
        <f>IFERROR(VLOOKUP($A45&amp;BE$1,纏め表!$D:$Q,13,FALSE),"")</f>
        <v/>
      </c>
      <c r="BL45" s="552" t="str">
        <f>IFERROR(VLOOKUP($A45&amp;BE$1,纏め表!$D:$Q,14,FALSE),"")</f>
        <v/>
      </c>
      <c r="BM45" s="560" t="str">
        <f>IFERROR(IF(VLOOKUP($A45&amp;BE$1,纏め表!$D:$Q,2,FALSE)=0,"",VLOOKUP($A45&amp;BE$1,纏め表!$D:$Q,2,FALSE)),"")</f>
        <v/>
      </c>
      <c r="BN45" s="693">
        <f>員数サマリ!AE16</f>
        <v>24</v>
      </c>
      <c r="BO45" s="695">
        <f>員数サマリ!AF16</f>
        <v>24</v>
      </c>
      <c r="BP45" s="697">
        <f>IF(BN45&gt;=BO45,ROUND(BN45/20,1),ROUND(BO45/20,1))</f>
        <v>1.2</v>
      </c>
      <c r="BQ45" s="699">
        <f>2-COUNTIF(BT45:BT46,"")-COUNTIF(BV45:BV46,"休")</f>
        <v>0</v>
      </c>
      <c r="BR45" s="701">
        <f t="shared" ref="BR45" si="106">BQ45-BP45</f>
        <v>-1.2</v>
      </c>
      <c r="BS45" s="604" t="str">
        <f>IFERROR(VLOOKUP($A45&amp;BN$1,纏め表!$D:$Q,4,FALSE),"")</f>
        <v/>
      </c>
      <c r="BT45" s="552" t="str">
        <f>IFERROR(VLOOKUP($A45&amp;BN$1,纏め表!$D:$Q,13,FALSE),"")</f>
        <v/>
      </c>
      <c r="BU45" s="552" t="str">
        <f>IFERROR(VLOOKUP($A45&amp;BN$1,纏め表!$D:$Q,14,FALSE),"")</f>
        <v/>
      </c>
      <c r="BV45" s="560" t="str">
        <f>IFERROR(IF(VLOOKUP($A45&amp;BN$1,纏め表!$D:$Q,2,FALSE)=0,"",VLOOKUP($A45&amp;BN$1,纏め表!$D:$Q,2,FALSE)),"")</f>
        <v/>
      </c>
      <c r="BW45" s="693">
        <f>員数サマリ!AH16</f>
        <v>20</v>
      </c>
      <c r="BX45" s="695">
        <f>員数サマリ!AI16</f>
        <v>21</v>
      </c>
      <c r="BY45" s="697">
        <f>IF(BW45&gt;=BX45,ROUND(BW45/20,1),ROUND(BX45/20,1))</f>
        <v>1.1000000000000001</v>
      </c>
      <c r="BZ45" s="699">
        <f>2-COUNTIF(CC45:CC46,"")-COUNTIF(CE45:CE46,"休")</f>
        <v>0</v>
      </c>
      <c r="CA45" s="701">
        <f t="shared" ref="CA45" si="107">BZ45-BY45</f>
        <v>-1.1000000000000001</v>
      </c>
      <c r="CB45" s="604" t="str">
        <f>IFERROR(VLOOKUP($A45&amp;BW$1,纏め表!$D:$Q,4,FALSE),"")</f>
        <v/>
      </c>
      <c r="CC45" s="552" t="str">
        <f>IFERROR(VLOOKUP($A45&amp;BW$1,纏め表!$D:$Q,13,FALSE),"")</f>
        <v/>
      </c>
      <c r="CD45" s="552" t="str">
        <f>IFERROR(VLOOKUP($A45&amp;BW$1,纏め表!$D:$Q,14,FALSE),"")</f>
        <v/>
      </c>
      <c r="CE45" s="560" t="str">
        <f>IFERROR(IF(VLOOKUP($A45&amp;BW$1,纏め表!$D:$Q,2,FALSE)=0,"",VLOOKUP($A45&amp;BW$1,纏め表!$D:$Q,2,FALSE)),"")</f>
        <v/>
      </c>
      <c r="CF45" s="693">
        <f>員数サマリ!AK16</f>
        <v>40</v>
      </c>
      <c r="CG45" s="695">
        <f>員数サマリ!AL16</f>
        <v>33</v>
      </c>
      <c r="CH45" s="697">
        <f>IF(CF45&gt;=CG45,ROUND(CF45/20,1),ROUND(CG45/20,1))</f>
        <v>2</v>
      </c>
      <c r="CI45" s="699">
        <f>2-COUNTIF(CL45:CL46,"")-COUNTIF(CN45:CN46,"休")</f>
        <v>0</v>
      </c>
      <c r="CJ45" s="701">
        <f t="shared" ref="CJ45" si="108">CI45-CH45</f>
        <v>-2</v>
      </c>
      <c r="CK45" s="604" t="str">
        <f>IFERROR(VLOOKUP($A45&amp;CF$1,纏め表!$D:$Q,4,FALSE),"")</f>
        <v/>
      </c>
      <c r="CL45" s="552" t="str">
        <f>IFERROR(VLOOKUP($A45&amp;CF$1,纏め表!$D:$Q,13,FALSE),"")</f>
        <v/>
      </c>
      <c r="CM45" s="552" t="str">
        <f>IFERROR(VLOOKUP($A45&amp;CF$1,纏め表!$D:$Q,14,FALSE),"")</f>
        <v/>
      </c>
      <c r="CN45" s="560" t="str">
        <f>IFERROR(IF(VLOOKUP($A45&amp;CF$1,纏め表!$D:$Q,2,FALSE)=0,"",VLOOKUP($A45&amp;CF$1,纏め表!$D:$Q,2,FALSE)),"")</f>
        <v/>
      </c>
      <c r="CO45" s="693">
        <f>員数サマリ!AN16</f>
        <v>0</v>
      </c>
      <c r="CP45" s="695">
        <f>員数サマリ!AO16</f>
        <v>0</v>
      </c>
      <c r="CQ45" s="697">
        <f>IF(CO45&gt;=CP45,ROUND(CO45/20,1),ROUND(CP45/20,1))</f>
        <v>0</v>
      </c>
      <c r="CR45" s="699">
        <f>2-COUNTIF(CU45:CU46,"")-COUNTIF(CW45:CW46,"休")</f>
        <v>0</v>
      </c>
      <c r="CS45" s="701">
        <f t="shared" ref="CS45" si="109">CR45-CQ45</f>
        <v>0</v>
      </c>
      <c r="CT45" s="604" t="str">
        <f>IFERROR(VLOOKUP($A45&amp;CO$1,纏め表!$D:$Q,4,FALSE),"")</f>
        <v/>
      </c>
      <c r="CU45" s="552" t="str">
        <f>IFERROR(VLOOKUP($A45&amp;CO$1,纏め表!$D:$Q,13,FALSE),"")</f>
        <v/>
      </c>
      <c r="CV45" s="552" t="str">
        <f>IFERROR(VLOOKUP($A45&amp;CO$1,纏め表!$D:$Q,14,FALSE),"")</f>
        <v/>
      </c>
      <c r="CW45" s="560" t="str">
        <f>IFERROR(IF(VLOOKUP($A45&amp;CO$1,纏め表!$D:$Q,2,FALSE)=0,"",VLOOKUP($A45&amp;CO$1,纏め表!$D:$Q,2,FALSE)),"")</f>
        <v/>
      </c>
      <c r="CX45" s="693">
        <f>員数サマリ!AQ16</f>
        <v>0</v>
      </c>
      <c r="CY45" s="695">
        <f>員数サマリ!AR16</f>
        <v>0</v>
      </c>
      <c r="CZ45" s="697">
        <v>1</v>
      </c>
      <c r="DA45" s="699">
        <f>2-COUNTIF(DD45:DD46,"")-COUNTIF(DF45:DF46,"休")</f>
        <v>0</v>
      </c>
      <c r="DB45" s="701">
        <f t="shared" ref="DB45" si="110">DA45-CZ45</f>
        <v>-1</v>
      </c>
      <c r="DC45" s="604" t="str">
        <f>IFERROR(VLOOKUP($A45&amp;CX$1,纏め表!$D:$Q,4,FALSE),"")</f>
        <v/>
      </c>
      <c r="DD45" s="552" t="str">
        <f>IFERROR(VLOOKUP($A45&amp;CX$1,纏め表!$D:$Q,13,FALSE),"")</f>
        <v/>
      </c>
      <c r="DE45" s="552" t="str">
        <f>IFERROR(VLOOKUP($A45&amp;CX$1,纏め表!$D:$Q,14,FALSE),"")</f>
        <v/>
      </c>
      <c r="DF45" s="560" t="str">
        <f>IFERROR(IF(VLOOKUP($A45&amp;CX$1,纏め表!$D:$Q,2,FALSE)=0,"",VLOOKUP($A45&amp;CX$1,纏め表!$D:$Q,2,FALSE)),"")</f>
        <v/>
      </c>
      <c r="DG45" s="693">
        <f>員数サマリ!AZ16</f>
        <v>0</v>
      </c>
      <c r="DH45" s="695">
        <f>員数サマリ!BA16</f>
        <v>0</v>
      </c>
      <c r="DI45" s="697">
        <v>1</v>
      </c>
      <c r="DJ45" s="699">
        <f>2-COUNTIF(DM45:DM46,"")-COUNTIF(DO45:DO46,"休")</f>
        <v>0</v>
      </c>
      <c r="DK45" s="701">
        <f t="shared" ref="DK45" si="111">DJ45-DI45</f>
        <v>-1</v>
      </c>
    </row>
    <row r="46" spans="1:115" s="580" customFormat="1">
      <c r="A46" s="558" t="s">
        <v>2189</v>
      </c>
      <c r="B46" s="676"/>
      <c r="C46" s="653"/>
      <c r="D46" s="672"/>
      <c r="E46" s="653"/>
      <c r="F46" s="649"/>
      <c r="G46" s="604" t="str">
        <f>IFERROR(VLOOKUP($A46&amp;B$1,纏め表!$D:$Q,4,FALSE),"")</f>
        <v/>
      </c>
      <c r="H46" s="552" t="str">
        <f>IFERROR(VLOOKUP($A46&amp;B$1,纏め表!$D:$Q,13,FALSE),"")</f>
        <v/>
      </c>
      <c r="I46" s="552" t="str">
        <f>IFERROR(VLOOKUP($A46&amp;B$1,纏め表!$D:$Q,14,FALSE),"")</f>
        <v/>
      </c>
      <c r="J46" s="666" t="str">
        <f>IFERROR(IF(VLOOKUP($A46&amp;B$1,纏め表!$D:$Q,2,FALSE)=0,"",VLOOKUP($A46&amp;B$1,纏め表!$D:$Q,2,FALSE)),"")</f>
        <v/>
      </c>
      <c r="K46" s="560"/>
      <c r="L46" s="705"/>
      <c r="M46" s="706"/>
      <c r="N46" s="707"/>
      <c r="O46" s="708"/>
      <c r="P46" s="709"/>
      <c r="Q46" s="604" t="str">
        <f>IFERROR(VLOOKUP($A46&amp;L$1,纏め表!$D:$Q,4,FALSE),"")</f>
        <v/>
      </c>
      <c r="R46" s="552" t="str">
        <f>IFERROR(VLOOKUP($A46&amp;L$1,纏め表!$D:$Q,13,FALSE),"")</f>
        <v/>
      </c>
      <c r="S46" s="552" t="str">
        <f>IFERROR(VLOOKUP($A46&amp;L$1,纏め表!$D:$Q,14,FALSE),"")</f>
        <v/>
      </c>
      <c r="T46" s="560" t="str">
        <f>IFERROR(IF(VLOOKUP($A46&amp;L$1,纏め表!$D:$Q,2,FALSE)=0,"",VLOOKUP($A46&amp;L$1,纏め表!$D:$Q,2,FALSE)),"")</f>
        <v/>
      </c>
      <c r="U46" s="705"/>
      <c r="V46" s="706"/>
      <c r="W46" s="707"/>
      <c r="X46" s="708"/>
      <c r="Y46" s="709"/>
      <c r="Z46" s="604" t="str">
        <f>IFERROR(VLOOKUP($A46&amp;U$1,纏め表!$D:$Q,4,FALSE),"")</f>
        <v/>
      </c>
      <c r="AA46" s="552" t="str">
        <f>IFERROR(VLOOKUP($A46&amp;U$1,纏め表!$D:$Q,13,FALSE),"")</f>
        <v/>
      </c>
      <c r="AB46" s="552" t="str">
        <f>IFERROR(VLOOKUP($A46&amp;U$1,纏め表!$D:$Q,14,FALSE),"")</f>
        <v/>
      </c>
      <c r="AC46" s="560" t="str">
        <f>IFERROR(IF(VLOOKUP($A46&amp;U$1,纏め表!$D:$Q,2,FALSE)=0,"",VLOOKUP($A46&amp;U$1,纏め表!$D:$Q,2,FALSE)),"")</f>
        <v/>
      </c>
      <c r="AD46" s="705"/>
      <c r="AE46" s="706"/>
      <c r="AF46" s="707"/>
      <c r="AG46" s="708"/>
      <c r="AH46" s="709"/>
      <c r="AI46" s="604" t="str">
        <f>IFERROR(VLOOKUP($A46&amp;AD$1,纏め表!$D:$Q,4,FALSE),"")</f>
        <v/>
      </c>
      <c r="AJ46" s="552" t="str">
        <f>IFERROR(VLOOKUP($A46&amp;AD$1,纏め表!$D:$Q,13,FALSE),"")</f>
        <v/>
      </c>
      <c r="AK46" s="552" t="str">
        <f>IFERROR(VLOOKUP($A46&amp;AD$1,纏め表!$D:$Q,14,FALSE),"")</f>
        <v/>
      </c>
      <c r="AL46" s="560" t="str">
        <f>IFERROR(IF(VLOOKUP($A46&amp;AD$1,纏め表!$D:$Q,2,FALSE)=0,"",VLOOKUP($A46&amp;AD$1,纏め表!$D:$Q,2,FALSE)),"")</f>
        <v/>
      </c>
      <c r="AM46" s="705"/>
      <c r="AN46" s="706"/>
      <c r="AO46" s="707"/>
      <c r="AP46" s="708"/>
      <c r="AQ46" s="709"/>
      <c r="AR46" s="604" t="str">
        <f>IFERROR(VLOOKUP($A46&amp;AM$1,纏め表!$D:$Q,4,FALSE),"")</f>
        <v/>
      </c>
      <c r="AS46" s="552" t="str">
        <f>IFERROR(VLOOKUP($A46&amp;AM$1,纏め表!$D:$Q,13,FALSE),"")</f>
        <v/>
      </c>
      <c r="AT46" s="552" t="str">
        <f>IFERROR(VLOOKUP($A46&amp;AM$1,纏め表!$D:$Q,14,FALSE),"")</f>
        <v/>
      </c>
      <c r="AU46" s="560" t="str">
        <f>IFERROR(IF(VLOOKUP($A46&amp;AM$1,纏め表!$D:$Q,2,FALSE)=0,"",VLOOKUP($A46&amp;AM$1,纏め表!$D:$Q,2,FALSE)),"")</f>
        <v/>
      </c>
      <c r="AV46" s="705"/>
      <c r="AW46" s="706"/>
      <c r="AX46" s="707"/>
      <c r="AY46" s="708"/>
      <c r="AZ46" s="709"/>
      <c r="BA46" s="606" t="str">
        <f>IFERROR(VLOOKUP($A46&amp;AV$1,纏め表!$D:$Q,4,FALSE),"")</f>
        <v/>
      </c>
      <c r="BB46" s="555" t="str">
        <f>IFERROR(VLOOKUP($A46&amp;AV$1,纏め表!$D:$Q,13,FALSE),"")</f>
        <v/>
      </c>
      <c r="BC46" s="555" t="str">
        <f>IFERROR(VLOOKUP($A46&amp;AV$1,纏め表!$D:$Q,14,FALSE),"")</f>
        <v/>
      </c>
      <c r="BD46" s="548" t="str">
        <f>IFERROR(IF(VLOOKUP($A46&amp;AV$1,纏め表!$D:$Q,2,FALSE)=0,"",VLOOKUP($A46&amp;AV$1,纏め表!$D:$Q,2,FALSE)),"")</f>
        <v/>
      </c>
      <c r="BE46" s="705"/>
      <c r="BF46" s="706"/>
      <c r="BG46" s="707"/>
      <c r="BH46" s="708"/>
      <c r="BI46" s="709"/>
      <c r="BJ46" s="606" t="str">
        <f>IFERROR(VLOOKUP($A46&amp;BE$1,纏め表!$D:$Q,4,FALSE),"")</f>
        <v/>
      </c>
      <c r="BK46" s="555" t="str">
        <f>IFERROR(VLOOKUP($A46&amp;BE$1,纏め表!$D:$Q,13,FALSE),"")</f>
        <v/>
      </c>
      <c r="BL46" s="555" t="str">
        <f>IFERROR(VLOOKUP($A46&amp;BE$1,纏め表!$D:$Q,14,FALSE),"")</f>
        <v/>
      </c>
      <c r="BM46" s="560" t="str">
        <f>IFERROR(IF(VLOOKUP($A46&amp;BE$1,纏め表!$D:$Q,2,FALSE)=0,"",VLOOKUP($A46&amp;BE$1,纏め表!$D:$Q,2,FALSE)),"")</f>
        <v/>
      </c>
      <c r="BN46" s="705"/>
      <c r="BO46" s="706"/>
      <c r="BP46" s="707"/>
      <c r="BQ46" s="708"/>
      <c r="BR46" s="709"/>
      <c r="BS46" s="606" t="str">
        <f>IFERROR(VLOOKUP($A46&amp;BN$1,纏め表!$D:$Q,4,FALSE),"")</f>
        <v/>
      </c>
      <c r="BT46" s="555" t="str">
        <f>IFERROR(VLOOKUP($A46&amp;BN$1,纏め表!$D:$Q,13,FALSE),"")</f>
        <v/>
      </c>
      <c r="BU46" s="555" t="str">
        <f>IFERROR(VLOOKUP($A46&amp;BN$1,纏め表!$D:$Q,14,FALSE),"")</f>
        <v/>
      </c>
      <c r="BV46" s="548" t="str">
        <f>IFERROR(IF(VLOOKUP($A46&amp;BN$1,纏め表!$D:$Q,2,FALSE)=0,"",VLOOKUP($A46&amp;BN$1,纏め表!$D:$Q,2,FALSE)),"")</f>
        <v/>
      </c>
      <c r="BW46" s="705"/>
      <c r="BX46" s="706"/>
      <c r="BY46" s="707"/>
      <c r="BZ46" s="708"/>
      <c r="CA46" s="709"/>
      <c r="CB46" s="606" t="str">
        <f>IFERROR(VLOOKUP($A46&amp;BW$1,纏め表!$D:$Q,4,FALSE),"")</f>
        <v/>
      </c>
      <c r="CC46" s="555" t="str">
        <f>IFERROR(VLOOKUP($A46&amp;BW$1,纏め表!$D:$Q,13,FALSE),"")</f>
        <v/>
      </c>
      <c r="CD46" s="555" t="str">
        <f>IFERROR(VLOOKUP($A46&amp;BW$1,纏め表!$D:$Q,14,FALSE),"")</f>
        <v/>
      </c>
      <c r="CE46" s="548" t="str">
        <f>IFERROR(IF(VLOOKUP($A46&amp;BW$1,纏め表!$D:$Q,2,FALSE)=0,"",VLOOKUP($A46&amp;BW$1,纏め表!$D:$Q,2,FALSE)),"")</f>
        <v/>
      </c>
      <c r="CF46" s="705"/>
      <c r="CG46" s="706"/>
      <c r="CH46" s="707"/>
      <c r="CI46" s="708"/>
      <c r="CJ46" s="709"/>
      <c r="CK46" s="606" t="str">
        <f>IFERROR(VLOOKUP($A46&amp;CF$1,纏め表!$D:$Q,4,FALSE),"")</f>
        <v/>
      </c>
      <c r="CL46" s="555" t="str">
        <f>IFERROR(VLOOKUP($A46&amp;CF$1,纏め表!$D:$Q,13,FALSE),"")</f>
        <v/>
      </c>
      <c r="CM46" s="555" t="str">
        <f>IFERROR(VLOOKUP($A46&amp;CF$1,纏め表!$D:$Q,14,FALSE),"")</f>
        <v/>
      </c>
      <c r="CN46" s="548" t="str">
        <f>IFERROR(IF(VLOOKUP($A46&amp;CF$1,纏め表!$D:$Q,2,FALSE)=0,"",VLOOKUP($A46&amp;CF$1,纏め表!$D:$Q,2,FALSE)),"")</f>
        <v/>
      </c>
      <c r="CO46" s="705"/>
      <c r="CP46" s="706"/>
      <c r="CQ46" s="707"/>
      <c r="CR46" s="708"/>
      <c r="CS46" s="709"/>
      <c r="CT46" s="606" t="str">
        <f>IFERROR(VLOOKUP($A46&amp;CO$1,纏め表!$D:$Q,4,FALSE),"")</f>
        <v/>
      </c>
      <c r="CU46" s="555" t="str">
        <f>IFERROR(VLOOKUP($A46&amp;CO$1,纏め表!$D:$Q,13,FALSE),"")</f>
        <v/>
      </c>
      <c r="CV46" s="555" t="str">
        <f>IFERROR(VLOOKUP($A46&amp;CO$1,纏め表!$D:$Q,14,FALSE),"")</f>
        <v/>
      </c>
      <c r="CW46" s="548" t="str">
        <f>IFERROR(IF(VLOOKUP($A46&amp;CO$1,纏め表!$D:$Q,2,FALSE)=0,"",VLOOKUP($A46&amp;CO$1,纏め表!$D:$Q,2,FALSE)),"")</f>
        <v/>
      </c>
      <c r="CX46" s="705"/>
      <c r="CY46" s="706"/>
      <c r="CZ46" s="707"/>
      <c r="DA46" s="708"/>
      <c r="DB46" s="709"/>
      <c r="DC46" s="606" t="str">
        <f>IFERROR(VLOOKUP($A46&amp;CX$1,纏め表!$D:$Q,4,FALSE),"")</f>
        <v/>
      </c>
      <c r="DD46" s="555" t="str">
        <f>IFERROR(VLOOKUP($A46&amp;CX$1,纏め表!$D:$Q,13,FALSE),"")</f>
        <v/>
      </c>
      <c r="DE46" s="555" t="str">
        <f>IFERROR(VLOOKUP($A46&amp;CX$1,纏め表!$D:$Q,14,FALSE),"")</f>
        <v/>
      </c>
      <c r="DF46" s="548" t="str">
        <f>IFERROR(IF(VLOOKUP($A46&amp;CX$1,纏め表!$D:$Q,2,FALSE)=0,"",VLOOKUP($A46&amp;CX$1,纏め表!$D:$Q,2,FALSE)),"")</f>
        <v/>
      </c>
      <c r="DG46" s="705"/>
      <c r="DH46" s="706"/>
      <c r="DI46" s="707"/>
      <c r="DJ46" s="708"/>
      <c r="DK46" s="709"/>
    </row>
    <row r="47" spans="1:115" s="580" customFormat="1">
      <c r="A47" s="558" t="s">
        <v>2189</v>
      </c>
      <c r="B47" s="676">
        <f>員数サマリ!I17</f>
        <v>20</v>
      </c>
      <c r="C47" s="653">
        <f>員数サマリ!J17</f>
        <v>17</v>
      </c>
      <c r="D47" s="672">
        <f>IF(B47&gt;=C47,ROUND(B47/30,1),ROUND(C47/30,1))</f>
        <v>0.7</v>
      </c>
      <c r="E47" s="653">
        <f>3-COUNTIF(H47:H49,"")-COUNTIF(J47:J49,"休")</f>
        <v>0</v>
      </c>
      <c r="F47" s="649">
        <f t="shared" si="21"/>
        <v>-0.7</v>
      </c>
      <c r="G47" s="604" t="str">
        <f>IFERROR(VLOOKUP($A47&amp;B$1,纏め表!$D:$Q,4,FALSE),"")</f>
        <v/>
      </c>
      <c r="H47" s="552" t="str">
        <f>IFERROR(VLOOKUP($A47&amp;B$1,纏め表!$D:$Q,13,FALSE),"")</f>
        <v/>
      </c>
      <c r="I47" s="552" t="str">
        <f>IFERROR(VLOOKUP($A47&amp;B$1,纏め表!$D:$Q,14,FALSE),"")</f>
        <v/>
      </c>
      <c r="J47" s="666" t="str">
        <f>IFERROR(IF(VLOOKUP($A47&amp;B$1,纏め表!$D:$Q,2,FALSE)=0,"",VLOOKUP($A47&amp;B$1,纏め表!$D:$Q,2,FALSE)),"")</f>
        <v/>
      </c>
      <c r="K47" s="560"/>
      <c r="L47" s="693">
        <f>員数サマリ!M17</f>
        <v>18</v>
      </c>
      <c r="M47" s="695">
        <f>員数サマリ!N17</f>
        <v>21</v>
      </c>
      <c r="N47" s="697">
        <f>IF(L47&gt;=M47,ROUND(L47/30,1),ROUND(M47/30,1))</f>
        <v>0.7</v>
      </c>
      <c r="O47" s="699">
        <f>3-COUNTIF(R47:R49,"")-COUNTIF(T47:T49,"休")</f>
        <v>0</v>
      </c>
      <c r="P47" s="701">
        <f>O47-N47</f>
        <v>-0.7</v>
      </c>
      <c r="Q47" s="603" t="str">
        <f>IFERROR(VLOOKUP($A47&amp;L$1,纏め表!$D:$Q,4,FALSE),"")</f>
        <v/>
      </c>
      <c r="R47" s="557" t="str">
        <f>IFERROR(VLOOKUP($A47&amp;L$1,纏め表!$D:$Q,13,FALSE),"")</f>
        <v/>
      </c>
      <c r="S47" s="557" t="str">
        <f>IFERROR(VLOOKUP($A47&amp;L$1,纏め表!$D:$Q,14,FALSE),"")</f>
        <v/>
      </c>
      <c r="T47" s="553" t="str">
        <f>IFERROR(IF(VLOOKUP($A47&amp;L$1,纏め表!$D:$Q,2,FALSE)=0,"",VLOOKUP($A47&amp;L$1,纏め表!$D:$Q,2,FALSE)),"")</f>
        <v/>
      </c>
      <c r="U47" s="693">
        <f>員数サマリ!P17</f>
        <v>11</v>
      </c>
      <c r="V47" s="695">
        <f>員数サマリ!Q17</f>
        <v>0</v>
      </c>
      <c r="W47" s="697">
        <f>IF(U47&gt;=V47,ROUND(U47/30,1),ROUND(V47/30,1))</f>
        <v>0.4</v>
      </c>
      <c r="X47" s="699">
        <f>3-COUNTIF(AA47:AA49,"")-COUNTIF(AC47:AC49,"休")</f>
        <v>0</v>
      </c>
      <c r="Y47" s="701">
        <f t="shared" ref="Y47" si="112">X47-W47</f>
        <v>-0.4</v>
      </c>
      <c r="Z47" s="603" t="str">
        <f>IFERROR(VLOOKUP($A47&amp;U$1,纏め表!$D:$Q,4,FALSE),"")</f>
        <v/>
      </c>
      <c r="AA47" s="557" t="str">
        <f>IFERROR(VLOOKUP($A47&amp;U$1,纏め表!$D:$Q,13,FALSE),"")</f>
        <v/>
      </c>
      <c r="AB47" s="557" t="str">
        <f>IFERROR(VLOOKUP($A47&amp;U$1,纏め表!$D:$Q,14,FALSE),"")</f>
        <v/>
      </c>
      <c r="AC47" s="553" t="str">
        <f>IFERROR(IF(VLOOKUP($A47&amp;U$1,纏め表!$D:$Q,2,FALSE)=0,"",VLOOKUP($A47&amp;U$1,纏め表!$D:$Q,2,FALSE)),"")</f>
        <v/>
      </c>
      <c r="AD47" s="693">
        <f>員数サマリ!S17</f>
        <v>30</v>
      </c>
      <c r="AE47" s="695">
        <f>員数サマリ!T17</f>
        <v>27</v>
      </c>
      <c r="AF47" s="697">
        <f>IF(AD47&gt;=AE47,ROUND(AD47/30,1),ROUND(AE47/30,1))</f>
        <v>1</v>
      </c>
      <c r="AG47" s="699">
        <f>3-COUNTIF(AJ47:AJ49,"")-COUNTIF(AL47:AL49,"休")</f>
        <v>0</v>
      </c>
      <c r="AH47" s="701">
        <f t="shared" ref="AH47" si="113">AG47-AF47</f>
        <v>-1</v>
      </c>
      <c r="AI47" s="603" t="str">
        <f>IFERROR(VLOOKUP($A47&amp;AD$1,纏め表!$D:$Q,4,FALSE),"")</f>
        <v/>
      </c>
      <c r="AJ47" s="557" t="str">
        <f>IFERROR(VLOOKUP($A47&amp;AD$1,纏め表!$D:$Q,13,FALSE),"")</f>
        <v/>
      </c>
      <c r="AK47" s="557" t="str">
        <f>IFERROR(VLOOKUP($A47&amp;AD$1,纏め表!$D:$Q,14,FALSE),"")</f>
        <v/>
      </c>
      <c r="AL47" s="553" t="str">
        <f>IFERROR(IF(VLOOKUP($A47&amp;AD$1,纏め表!$D:$Q,2,FALSE)=0,"",VLOOKUP($A47&amp;AD$1,纏め表!$D:$Q,2,FALSE)),"")</f>
        <v/>
      </c>
      <c r="AM47" s="693">
        <f>員数サマリ!V17</f>
        <v>24</v>
      </c>
      <c r="AN47" s="695">
        <f>員数サマリ!W17</f>
        <v>24</v>
      </c>
      <c r="AO47" s="697">
        <f>IF(AM47&gt;=AN47,ROUND(AM47/30,1),ROUND(AN47/30,1))</f>
        <v>0.8</v>
      </c>
      <c r="AP47" s="699">
        <f>3-COUNTIF(AS47:AS49,"")-COUNTIF(AU47:AU49,"休")</f>
        <v>0</v>
      </c>
      <c r="AQ47" s="701">
        <f t="shared" ref="AQ47" si="114">AP47-AO47</f>
        <v>-0.8</v>
      </c>
      <c r="AR47" s="603" t="str">
        <f>IFERROR(VLOOKUP($A47&amp;AM$1,纏め表!$D:$Q,4,FALSE),"")</f>
        <v/>
      </c>
      <c r="AS47" s="557" t="str">
        <f>IFERROR(VLOOKUP($A47&amp;AM$1,纏め表!$D:$Q,13,FALSE),"")</f>
        <v/>
      </c>
      <c r="AT47" s="557" t="str">
        <f>IFERROR(VLOOKUP($A47&amp;AM$1,纏め表!$D:$Q,14,FALSE),"")</f>
        <v/>
      </c>
      <c r="AU47" s="553" t="str">
        <f>IFERROR(IF(VLOOKUP($A47&amp;AM$1,纏め表!$D:$Q,2,FALSE)=0,"",VLOOKUP($A47&amp;AM$1,纏め表!$D:$Q,2,FALSE)),"")</f>
        <v/>
      </c>
      <c r="AV47" s="693">
        <f>員数サマリ!Y17</f>
        <v>28</v>
      </c>
      <c r="AW47" s="695">
        <f>員数サマリ!Z17</f>
        <v>27</v>
      </c>
      <c r="AX47" s="697">
        <f>IF(AV47&gt;=AW47,ROUND(AV47/30,1),ROUND(AW47/30,1))</f>
        <v>0.9</v>
      </c>
      <c r="AY47" s="699">
        <f>3-COUNTIF(BB47:BB49,"")-COUNTIF(BD47:BD49,"休")</f>
        <v>0</v>
      </c>
      <c r="AZ47" s="701">
        <f t="shared" ref="AZ47" si="115">AY47-AX47</f>
        <v>-0.9</v>
      </c>
      <c r="BA47" s="603" t="str">
        <f>IFERROR(VLOOKUP($A47&amp;AV$1,纏め表!$D:$Q,4,FALSE),"")</f>
        <v/>
      </c>
      <c r="BB47" s="557" t="str">
        <f>IFERROR(VLOOKUP($A47&amp;AV$1,纏め表!$D:$Q,13,FALSE),"")</f>
        <v/>
      </c>
      <c r="BC47" s="557" t="str">
        <f>IFERROR(VLOOKUP($A47&amp;AV$1,纏め表!$D:$Q,14,FALSE),"")</f>
        <v/>
      </c>
      <c r="BD47" s="553" t="str">
        <f>IFERROR(IF(VLOOKUP($A47&amp;AV$1,纏め表!$D:$Q,2,FALSE)=0,"",VLOOKUP($A47&amp;AV$1,纏め表!$D:$Q,2,FALSE)),"")</f>
        <v/>
      </c>
      <c r="BE47" s="693">
        <f>員数サマリ!AB17</f>
        <v>22</v>
      </c>
      <c r="BF47" s="695">
        <f>員数サマリ!AC17</f>
        <v>19</v>
      </c>
      <c r="BG47" s="697">
        <f>IF(BE47&gt;=BF47,ROUND(BE47/30,1),ROUND(BF47/30,1))</f>
        <v>0.7</v>
      </c>
      <c r="BH47" s="699">
        <f>3-COUNTIF(BK47:BK49,"")-COUNTIF(BM47:BM49,"休")</f>
        <v>0</v>
      </c>
      <c r="BI47" s="701">
        <f t="shared" ref="BI47" si="116">BH47-BG47</f>
        <v>-0.7</v>
      </c>
      <c r="BJ47" s="603" t="str">
        <f>IFERROR(VLOOKUP($A47&amp;BE$1,纏め表!$D:$Q,4,FALSE),"")</f>
        <v/>
      </c>
      <c r="BK47" s="557" t="str">
        <f>IFERROR(VLOOKUP($A47&amp;BE$1,纏め表!$D:$Q,13,FALSE),"")</f>
        <v/>
      </c>
      <c r="BL47" s="557" t="str">
        <f>IFERROR(VLOOKUP($A47&amp;BE$1,纏め表!$D:$Q,14,FALSE),"")</f>
        <v/>
      </c>
      <c r="BM47" s="553" t="str">
        <f>IFERROR(IF(VLOOKUP($A47&amp;BE$1,纏め表!$D:$Q,2,FALSE)=0,"",VLOOKUP($A47&amp;BE$1,纏め表!$D:$Q,2,FALSE)),"")</f>
        <v/>
      </c>
      <c r="BN47" s="693">
        <f>員数サマリ!AE17</f>
        <v>25</v>
      </c>
      <c r="BO47" s="695">
        <f>員数サマリ!AF17</f>
        <v>25</v>
      </c>
      <c r="BP47" s="697">
        <f>IF(BN47&gt;=BO47,ROUND(BN47/30,1),ROUND(BO47/30,1))</f>
        <v>0.8</v>
      </c>
      <c r="BQ47" s="699">
        <f>3-COUNTIF(BT47:BT49,"")-COUNTIF(BV47:BV49,"休")</f>
        <v>0</v>
      </c>
      <c r="BR47" s="701">
        <f t="shared" ref="BR47" si="117">BQ47-BP47</f>
        <v>-0.8</v>
      </c>
      <c r="BS47" s="603" t="str">
        <f>IFERROR(VLOOKUP($A47&amp;BN$1,纏め表!$D:$Q,4,FALSE),"")</f>
        <v/>
      </c>
      <c r="BT47" s="557" t="str">
        <f>IFERROR(VLOOKUP($A47&amp;BN$1,纏め表!$D:$Q,13,FALSE),"")</f>
        <v/>
      </c>
      <c r="BU47" s="557" t="str">
        <f>IFERROR(VLOOKUP($A47&amp;BN$1,纏め表!$D:$Q,14,FALSE),"")</f>
        <v/>
      </c>
      <c r="BV47" s="553" t="str">
        <f>IFERROR(IF(VLOOKUP($A47&amp;BN$1,纏め表!$D:$Q,2,FALSE)=0,"",VLOOKUP($A47&amp;BN$1,纏め表!$D:$Q,2,FALSE)),"")</f>
        <v/>
      </c>
      <c r="BW47" s="693">
        <f>員数サマリ!AH17</f>
        <v>20</v>
      </c>
      <c r="BX47" s="695">
        <f>員数サマリ!AI17</f>
        <v>17</v>
      </c>
      <c r="BY47" s="697">
        <f>IF(BW47&gt;=BX47,ROUND(BW47/30,1),ROUND(BX47/30,1))</f>
        <v>0.7</v>
      </c>
      <c r="BZ47" s="699">
        <f>3-COUNTIF(CC47:CC49,"")-COUNTIF(CE47:CE49,"休")</f>
        <v>0</v>
      </c>
      <c r="CA47" s="701">
        <f t="shared" ref="CA47" si="118">BZ47-BY47</f>
        <v>-0.7</v>
      </c>
      <c r="CB47" s="603" t="str">
        <f>IFERROR(VLOOKUP($A47&amp;BW$1,纏め表!$D:$Q,4,FALSE),"")</f>
        <v/>
      </c>
      <c r="CC47" s="557" t="str">
        <f>IFERROR(VLOOKUP($A47&amp;BW$1,纏め表!$D:$Q,13,FALSE),"")</f>
        <v/>
      </c>
      <c r="CD47" s="557" t="str">
        <f>IFERROR(VLOOKUP($A47&amp;BW$1,纏め表!$D:$Q,14,FALSE),"")</f>
        <v/>
      </c>
      <c r="CE47" s="553" t="str">
        <f>IFERROR(IF(VLOOKUP($A47&amp;BW$1,纏め表!$D:$Q,2,FALSE)=0,"",VLOOKUP($A47&amp;BW$1,纏め表!$D:$Q,2,FALSE)),"")</f>
        <v/>
      </c>
      <c r="CF47" s="693">
        <f>員数サマリ!AK17</f>
        <v>40</v>
      </c>
      <c r="CG47" s="695">
        <f>員数サマリ!AL17</f>
        <v>36</v>
      </c>
      <c r="CH47" s="697">
        <f>IF(CF47&gt;=CG47,ROUND(CF47/30,1),ROUND(CG47/30,1))</f>
        <v>1.3</v>
      </c>
      <c r="CI47" s="699">
        <f>3-COUNTIF(CL47:CL49,"")-COUNTIF(CN47:CN49,"休")</f>
        <v>0</v>
      </c>
      <c r="CJ47" s="701">
        <f t="shared" ref="CJ47" si="119">CI47-CH47</f>
        <v>-1.3</v>
      </c>
      <c r="CK47" s="603" t="str">
        <f>IFERROR(VLOOKUP($A47&amp;CF$1,纏め表!$D:$Q,4,FALSE),"")</f>
        <v/>
      </c>
      <c r="CL47" s="557" t="str">
        <f>IFERROR(VLOOKUP($A47&amp;CF$1,纏め表!$D:$Q,13,FALSE),"")</f>
        <v/>
      </c>
      <c r="CM47" s="557" t="str">
        <f>IFERROR(VLOOKUP($A47&amp;CF$1,纏め表!$D:$Q,14,FALSE),"")</f>
        <v/>
      </c>
      <c r="CN47" s="553" t="str">
        <f>IFERROR(IF(VLOOKUP($A47&amp;CF$1,纏め表!$D:$Q,2,FALSE)=0,"",VLOOKUP($A47&amp;CF$1,纏め表!$D:$Q,2,FALSE)),"")</f>
        <v/>
      </c>
      <c r="CO47" s="693">
        <f>員数サマリ!AN17</f>
        <v>0</v>
      </c>
      <c r="CP47" s="695">
        <f>員数サマリ!AO17</f>
        <v>0</v>
      </c>
      <c r="CQ47" s="697">
        <f>IF(CO47&gt;=CP47,ROUND(CO47/30,1),ROUND(CP47/30,1))</f>
        <v>0</v>
      </c>
      <c r="CR47" s="699">
        <f>3-COUNTIF(CU47:CU49,"")-COUNTIF(CW47:CW49,"休")</f>
        <v>0</v>
      </c>
      <c r="CS47" s="701">
        <f t="shared" ref="CS47" si="120">CR47-CQ47</f>
        <v>0</v>
      </c>
      <c r="CT47" s="603" t="str">
        <f>IFERROR(VLOOKUP($A47&amp;CO$1,纏め表!$D:$Q,4,FALSE),"")</f>
        <v/>
      </c>
      <c r="CU47" s="557" t="str">
        <f>IFERROR(VLOOKUP($A47&amp;CO$1,纏め表!$D:$Q,13,FALSE),"")</f>
        <v/>
      </c>
      <c r="CV47" s="557" t="str">
        <f>IFERROR(VLOOKUP($A47&amp;CO$1,纏め表!$D:$Q,14,FALSE),"")</f>
        <v/>
      </c>
      <c r="CW47" s="553" t="str">
        <f>IFERROR(IF(VLOOKUP($A47&amp;CO$1,纏め表!$D:$Q,2,FALSE)=0,"",VLOOKUP($A47&amp;CO$1,纏め表!$D:$Q,2,FALSE)),"")</f>
        <v/>
      </c>
      <c r="CX47" s="693">
        <f>員数サマリ!AQ17</f>
        <v>0</v>
      </c>
      <c r="CY47" s="695">
        <f>員数サマリ!AR17</f>
        <v>0</v>
      </c>
      <c r="CZ47" s="697">
        <v>1</v>
      </c>
      <c r="DA47" s="699">
        <f>3-COUNTIF(DD47:DD49,"")-COUNTIF(DF47:DF49,"休")</f>
        <v>0</v>
      </c>
      <c r="DB47" s="701">
        <f t="shared" ref="DB47" si="121">DA47-CZ47</f>
        <v>-1</v>
      </c>
      <c r="DC47" s="603" t="str">
        <f>IFERROR(VLOOKUP($A47&amp;CX$1,纏め表!$D:$Q,4,FALSE),"")</f>
        <v/>
      </c>
      <c r="DD47" s="557" t="str">
        <f>IFERROR(VLOOKUP($A47&amp;CX$1,纏め表!$D:$Q,13,FALSE),"")</f>
        <v/>
      </c>
      <c r="DE47" s="557" t="str">
        <f>IFERROR(VLOOKUP($A47&amp;CX$1,纏め表!$D:$Q,14,FALSE),"")</f>
        <v/>
      </c>
      <c r="DF47" s="553" t="str">
        <f>IFERROR(IF(VLOOKUP($A47&amp;CX$1,纏め表!$D:$Q,2,FALSE)=0,"",VLOOKUP($A47&amp;CX$1,纏め表!$D:$Q,2,FALSE)),"")</f>
        <v/>
      </c>
      <c r="DG47" s="693">
        <f>員数サマリ!AZ17</f>
        <v>0</v>
      </c>
      <c r="DH47" s="695">
        <f>員数サマリ!BA17</f>
        <v>0</v>
      </c>
      <c r="DI47" s="697">
        <v>1</v>
      </c>
      <c r="DJ47" s="699">
        <f>3-COUNTIF(DM47:DM49,"")-COUNTIF(DO47:DO49,"休")</f>
        <v>0</v>
      </c>
      <c r="DK47" s="701">
        <f t="shared" ref="DK47" si="122">DJ47-DI47</f>
        <v>-1</v>
      </c>
    </row>
    <row r="48" spans="1:115" s="580" customFormat="1">
      <c r="A48" s="558" t="s">
        <v>2189</v>
      </c>
      <c r="B48" s="676"/>
      <c r="C48" s="653"/>
      <c r="D48" s="672"/>
      <c r="E48" s="653"/>
      <c r="F48" s="649"/>
      <c r="G48" s="604" t="str">
        <f>IFERROR(VLOOKUP($A48&amp;B$1,纏め表!$D:$Q,4,FALSE),"")</f>
        <v/>
      </c>
      <c r="H48" s="552" t="str">
        <f>IFERROR(VLOOKUP($A48&amp;B$1,纏め表!$D:$Q,13,FALSE),"")</f>
        <v/>
      </c>
      <c r="I48" s="552" t="str">
        <f>IFERROR(VLOOKUP($A48&amp;B$1,纏め表!$D:$Q,14,FALSE),"")</f>
        <v/>
      </c>
      <c r="J48" s="666" t="str">
        <f>IFERROR(IF(VLOOKUP($A48&amp;B$1,纏め表!$D:$Q,2,FALSE)=0,"",VLOOKUP($A48&amp;B$1,纏め表!$D:$Q,2,FALSE)),"")</f>
        <v/>
      </c>
      <c r="K48" s="560"/>
      <c r="L48" s="710"/>
      <c r="M48" s="711"/>
      <c r="N48" s="712"/>
      <c r="O48" s="713"/>
      <c r="P48" s="714"/>
      <c r="Q48" s="604" t="str">
        <f>IFERROR(VLOOKUP($A48&amp;L$1,纏め表!$D:$Q,4,FALSE),"")</f>
        <v/>
      </c>
      <c r="R48" s="552" t="str">
        <f>IFERROR(VLOOKUP($A48&amp;L$1,纏め表!$D:$Q,13,FALSE),"")</f>
        <v/>
      </c>
      <c r="S48" s="552" t="str">
        <f>IFERROR(VLOOKUP($A48&amp;L$1,纏め表!$D:$Q,14,FALSE),"")</f>
        <v/>
      </c>
      <c r="T48" s="560" t="str">
        <f>IFERROR(IF(VLOOKUP($A48&amp;L$1,纏め表!$D:$Q,2,FALSE)=0,"",VLOOKUP($A48&amp;L$1,纏め表!$D:$Q,2,FALSE)),"")</f>
        <v/>
      </c>
      <c r="U48" s="710"/>
      <c r="V48" s="711"/>
      <c r="W48" s="712"/>
      <c r="X48" s="713"/>
      <c r="Y48" s="714"/>
      <c r="Z48" s="604" t="str">
        <f>IFERROR(VLOOKUP($A48&amp;U$1,纏め表!$D:$Q,4,FALSE),"")</f>
        <v/>
      </c>
      <c r="AA48" s="552" t="str">
        <f>IFERROR(VLOOKUP($A48&amp;U$1,纏め表!$D:$Q,13,FALSE),"")</f>
        <v/>
      </c>
      <c r="AB48" s="552" t="str">
        <f>IFERROR(VLOOKUP($A48&amp;U$1,纏め表!$D:$Q,14,FALSE),"")</f>
        <v/>
      </c>
      <c r="AC48" s="560" t="str">
        <f>IFERROR(IF(VLOOKUP($A48&amp;U$1,纏め表!$D:$Q,2,FALSE)=0,"",VLOOKUP($A48&amp;U$1,纏め表!$D:$Q,2,FALSE)),"")</f>
        <v/>
      </c>
      <c r="AD48" s="710"/>
      <c r="AE48" s="711"/>
      <c r="AF48" s="712"/>
      <c r="AG48" s="713"/>
      <c r="AH48" s="714"/>
      <c r="AI48" s="604" t="str">
        <f>IFERROR(VLOOKUP($A48&amp;AD$1,纏め表!$D:$Q,4,FALSE),"")</f>
        <v/>
      </c>
      <c r="AJ48" s="552" t="str">
        <f>IFERROR(VLOOKUP($A48&amp;AD$1,纏め表!$D:$Q,13,FALSE),"")</f>
        <v/>
      </c>
      <c r="AK48" s="552" t="str">
        <f>IFERROR(VLOOKUP($A48&amp;AD$1,纏め表!$D:$Q,14,FALSE),"")</f>
        <v/>
      </c>
      <c r="AL48" s="560" t="str">
        <f>IFERROR(IF(VLOOKUP($A48&amp;AD$1,纏め表!$D:$Q,2,FALSE)=0,"",VLOOKUP($A48&amp;AD$1,纏め表!$D:$Q,2,FALSE)),"")</f>
        <v/>
      </c>
      <c r="AM48" s="710"/>
      <c r="AN48" s="711"/>
      <c r="AO48" s="712"/>
      <c r="AP48" s="713"/>
      <c r="AQ48" s="714"/>
      <c r="AR48" s="604" t="str">
        <f>IFERROR(VLOOKUP($A48&amp;AM$1,纏め表!$D:$Q,4,FALSE),"")</f>
        <v/>
      </c>
      <c r="AS48" s="552" t="str">
        <f>IFERROR(VLOOKUP($A48&amp;AM$1,纏め表!$D:$Q,13,FALSE),"")</f>
        <v/>
      </c>
      <c r="AT48" s="552" t="str">
        <f>IFERROR(VLOOKUP($A48&amp;AM$1,纏め表!$D:$Q,14,FALSE),"")</f>
        <v/>
      </c>
      <c r="AU48" s="560" t="str">
        <f>IFERROR(IF(VLOOKUP($A48&amp;AM$1,纏め表!$D:$Q,2,FALSE)=0,"",VLOOKUP($A48&amp;AM$1,纏め表!$D:$Q,2,FALSE)),"")</f>
        <v/>
      </c>
      <c r="AV48" s="710"/>
      <c r="AW48" s="711"/>
      <c r="AX48" s="712"/>
      <c r="AY48" s="713"/>
      <c r="AZ48" s="714"/>
      <c r="BA48" s="604" t="str">
        <f>IFERROR(VLOOKUP($A48&amp;AV$1,纏め表!$D:$Q,4,FALSE),"")</f>
        <v/>
      </c>
      <c r="BB48" s="552" t="str">
        <f>IFERROR(VLOOKUP($A48&amp;AV$1,纏め表!$D:$Q,13,FALSE),"")</f>
        <v/>
      </c>
      <c r="BC48" s="552" t="str">
        <f>IFERROR(VLOOKUP($A48&amp;AV$1,纏め表!$D:$Q,14,FALSE),"")</f>
        <v/>
      </c>
      <c r="BD48" s="560" t="str">
        <f>IFERROR(IF(VLOOKUP($A48&amp;AV$1,纏め表!$D:$Q,2,FALSE)=0,"",VLOOKUP($A48&amp;AV$1,纏め表!$D:$Q,2,FALSE)),"")</f>
        <v/>
      </c>
      <c r="BE48" s="710"/>
      <c r="BF48" s="711"/>
      <c r="BG48" s="712"/>
      <c r="BH48" s="713"/>
      <c r="BI48" s="714"/>
      <c r="BJ48" s="604" t="str">
        <f>IFERROR(VLOOKUP($A48&amp;BE$1,纏め表!$D:$Q,4,FALSE),"")</f>
        <v/>
      </c>
      <c r="BK48" s="552" t="str">
        <f>IFERROR(VLOOKUP($A48&amp;BE$1,纏め表!$D:$Q,13,FALSE),"")</f>
        <v/>
      </c>
      <c r="BL48" s="552" t="str">
        <f>IFERROR(VLOOKUP($A48&amp;BE$1,纏め表!$D:$Q,14,FALSE),"")</f>
        <v/>
      </c>
      <c r="BM48" s="560" t="str">
        <f>IFERROR(IF(VLOOKUP($A48&amp;BE$1,纏め表!$D:$Q,2,FALSE)=0,"",VLOOKUP($A48&amp;BE$1,纏め表!$D:$Q,2,FALSE)),"")</f>
        <v/>
      </c>
      <c r="BN48" s="710"/>
      <c r="BO48" s="711"/>
      <c r="BP48" s="712"/>
      <c r="BQ48" s="713"/>
      <c r="BR48" s="714"/>
      <c r="BS48" s="604" t="str">
        <f>IFERROR(VLOOKUP($A48&amp;BN$1,纏め表!$D:$Q,4,FALSE),"")</f>
        <v/>
      </c>
      <c r="BT48" s="552" t="str">
        <f>IFERROR(VLOOKUP($A48&amp;BN$1,纏め表!$D:$Q,13,FALSE),"")</f>
        <v/>
      </c>
      <c r="BU48" s="552" t="str">
        <f>IFERROR(VLOOKUP($A48&amp;BN$1,纏め表!$D:$Q,14,FALSE),"")</f>
        <v/>
      </c>
      <c r="BV48" s="560" t="str">
        <f>IFERROR(IF(VLOOKUP($A48&amp;BN$1,纏め表!$D:$Q,2,FALSE)=0,"",VLOOKUP($A48&amp;BN$1,纏め表!$D:$Q,2,FALSE)),"")</f>
        <v/>
      </c>
      <c r="BW48" s="710"/>
      <c r="BX48" s="711"/>
      <c r="BY48" s="712"/>
      <c r="BZ48" s="713"/>
      <c r="CA48" s="714"/>
      <c r="CB48" s="604" t="str">
        <f>IFERROR(VLOOKUP($A48&amp;BW$1,纏め表!$D:$Q,4,FALSE),"")</f>
        <v/>
      </c>
      <c r="CC48" s="552" t="str">
        <f>IFERROR(VLOOKUP($A48&amp;BW$1,纏め表!$D:$Q,13,FALSE),"")</f>
        <v/>
      </c>
      <c r="CD48" s="552" t="str">
        <f>IFERROR(VLOOKUP($A48&amp;BW$1,纏め表!$D:$Q,14,FALSE),"")</f>
        <v/>
      </c>
      <c r="CE48" s="560" t="str">
        <f>IFERROR(IF(VLOOKUP($A48&amp;BW$1,纏め表!$D:$Q,2,FALSE)=0,"",VLOOKUP($A48&amp;BW$1,纏め表!$D:$Q,2,FALSE)),"")</f>
        <v/>
      </c>
      <c r="CF48" s="710"/>
      <c r="CG48" s="711"/>
      <c r="CH48" s="712"/>
      <c r="CI48" s="713"/>
      <c r="CJ48" s="714"/>
      <c r="CK48" s="604" t="str">
        <f>IFERROR(VLOOKUP($A48&amp;CF$1,纏め表!$D:$Q,4,FALSE),"")</f>
        <v/>
      </c>
      <c r="CL48" s="552" t="str">
        <f>IFERROR(VLOOKUP($A48&amp;CF$1,纏め表!$D:$Q,13,FALSE),"")</f>
        <v/>
      </c>
      <c r="CM48" s="552" t="str">
        <f>IFERROR(VLOOKUP($A48&amp;CF$1,纏め表!$D:$Q,14,FALSE),"")</f>
        <v/>
      </c>
      <c r="CN48" s="560" t="str">
        <f>IFERROR(IF(VLOOKUP($A48&amp;CF$1,纏め表!$D:$Q,2,FALSE)=0,"",VLOOKUP($A48&amp;CF$1,纏め表!$D:$Q,2,FALSE)),"")</f>
        <v/>
      </c>
      <c r="CO48" s="710"/>
      <c r="CP48" s="711"/>
      <c r="CQ48" s="712"/>
      <c r="CR48" s="713"/>
      <c r="CS48" s="714"/>
      <c r="CT48" s="604" t="str">
        <f>IFERROR(VLOOKUP($A48&amp;CO$1,纏め表!$D:$Q,4,FALSE),"")</f>
        <v/>
      </c>
      <c r="CU48" s="552" t="str">
        <f>IFERROR(VLOOKUP($A48&amp;CO$1,纏め表!$D:$Q,13,FALSE),"")</f>
        <v/>
      </c>
      <c r="CV48" s="552" t="str">
        <f>IFERROR(VLOOKUP($A48&amp;CO$1,纏め表!$D:$Q,14,FALSE),"")</f>
        <v/>
      </c>
      <c r="CW48" s="560" t="str">
        <f>IFERROR(IF(VLOOKUP($A48&amp;CO$1,纏め表!$D:$Q,2,FALSE)=0,"",VLOOKUP($A48&amp;CO$1,纏め表!$D:$Q,2,FALSE)),"")</f>
        <v/>
      </c>
      <c r="CX48" s="710"/>
      <c r="CY48" s="711"/>
      <c r="CZ48" s="712"/>
      <c r="DA48" s="713"/>
      <c r="DB48" s="714"/>
      <c r="DC48" s="604" t="str">
        <f>IFERROR(VLOOKUP($A48&amp;CX$1,纏め表!$D:$Q,4,FALSE),"")</f>
        <v/>
      </c>
      <c r="DD48" s="552" t="str">
        <f>IFERROR(VLOOKUP($A48&amp;CX$1,纏め表!$D:$Q,13,FALSE),"")</f>
        <v/>
      </c>
      <c r="DE48" s="552" t="str">
        <f>IFERROR(VLOOKUP($A48&amp;CX$1,纏め表!$D:$Q,14,FALSE),"")</f>
        <v/>
      </c>
      <c r="DF48" s="560" t="str">
        <f>IFERROR(IF(VLOOKUP($A48&amp;CX$1,纏め表!$D:$Q,2,FALSE)=0,"",VLOOKUP($A48&amp;CX$1,纏め表!$D:$Q,2,FALSE)),"")</f>
        <v/>
      </c>
      <c r="DG48" s="710"/>
      <c r="DH48" s="711"/>
      <c r="DI48" s="712"/>
      <c r="DJ48" s="713"/>
      <c r="DK48" s="714"/>
    </row>
    <row r="49" spans="1:115" s="580" customFormat="1">
      <c r="A49" s="558" t="s">
        <v>2189</v>
      </c>
      <c r="B49" s="676"/>
      <c r="C49" s="653"/>
      <c r="D49" s="672"/>
      <c r="E49" s="653"/>
      <c r="F49" s="649"/>
      <c r="G49" s="604" t="str">
        <f>IFERROR(VLOOKUP($A49&amp;B$1,纏め表!$D:$Q,4,FALSE),"")</f>
        <v/>
      </c>
      <c r="H49" s="552" t="str">
        <f>IFERROR(VLOOKUP($A49&amp;B$1,纏め表!$D:$Q,13,FALSE),"")</f>
        <v/>
      </c>
      <c r="I49" s="552" t="str">
        <f>IFERROR(VLOOKUP($A49&amp;B$1,纏め表!$D:$Q,14,FALSE),"")</f>
        <v/>
      </c>
      <c r="J49" s="666" t="str">
        <f>IFERROR(IF(VLOOKUP($A49&amp;B$1,纏め表!$D:$Q,2,FALSE)=0,"",VLOOKUP($A49&amp;B$1,纏め表!$D:$Q,2,FALSE)),"")</f>
        <v/>
      </c>
      <c r="K49" s="560"/>
      <c r="L49" s="705"/>
      <c r="M49" s="706"/>
      <c r="N49" s="707"/>
      <c r="O49" s="708"/>
      <c r="P49" s="709"/>
      <c r="Q49" s="606" t="str">
        <f>IFERROR(VLOOKUP($A49&amp;L$1,纏め表!$D:$Q,4,FALSE),"")</f>
        <v/>
      </c>
      <c r="R49" s="555" t="str">
        <f>IFERROR(VLOOKUP($A49&amp;L$1,纏め表!$D:$Q,13,FALSE),"")</f>
        <v/>
      </c>
      <c r="S49" s="555" t="str">
        <f>IFERROR(VLOOKUP($A49&amp;L$1,纏め表!$D:$Q,14,FALSE),"")</f>
        <v/>
      </c>
      <c r="T49" s="548" t="str">
        <f>IFERROR(IF(VLOOKUP($A49&amp;L$1,纏め表!$D:$Q,2,FALSE)=0,"",VLOOKUP($A49&amp;L$1,纏め表!$D:$Q,2,FALSE)),"")</f>
        <v/>
      </c>
      <c r="U49" s="705"/>
      <c r="V49" s="706"/>
      <c r="W49" s="707"/>
      <c r="X49" s="708"/>
      <c r="Y49" s="709"/>
      <c r="Z49" s="606" t="str">
        <f>IFERROR(VLOOKUP($A49&amp;U$1,纏め表!$D:$Q,4,FALSE),"")</f>
        <v/>
      </c>
      <c r="AA49" s="555" t="str">
        <f>IFERROR(VLOOKUP($A49&amp;U$1,纏め表!$D:$Q,13,FALSE),"")</f>
        <v/>
      </c>
      <c r="AB49" s="555" t="str">
        <f>IFERROR(VLOOKUP($A49&amp;U$1,纏め表!$D:$Q,14,FALSE),"")</f>
        <v/>
      </c>
      <c r="AC49" s="548" t="str">
        <f>IFERROR(IF(VLOOKUP($A49&amp;U$1,纏め表!$D:$Q,2,FALSE)=0,"",VLOOKUP($A49&amp;U$1,纏め表!$D:$Q,2,FALSE)),"")</f>
        <v/>
      </c>
      <c r="AD49" s="705"/>
      <c r="AE49" s="706"/>
      <c r="AF49" s="707"/>
      <c r="AG49" s="708"/>
      <c r="AH49" s="709"/>
      <c r="AI49" s="606" t="str">
        <f>IFERROR(VLOOKUP($A49&amp;AD$1,纏め表!$D:$Q,4,FALSE),"")</f>
        <v/>
      </c>
      <c r="AJ49" s="555" t="str">
        <f>IFERROR(VLOOKUP($A49&amp;AD$1,纏め表!$D:$Q,13,FALSE),"")</f>
        <v/>
      </c>
      <c r="AK49" s="555" t="str">
        <f>IFERROR(VLOOKUP($A49&amp;AD$1,纏め表!$D:$Q,14,FALSE),"")</f>
        <v/>
      </c>
      <c r="AL49" s="548" t="str">
        <f>IFERROR(IF(VLOOKUP($A49&amp;AD$1,纏め表!$D:$Q,2,FALSE)=0,"",VLOOKUP($A49&amp;AD$1,纏め表!$D:$Q,2,FALSE)),"")</f>
        <v/>
      </c>
      <c r="AM49" s="705"/>
      <c r="AN49" s="706"/>
      <c r="AO49" s="707"/>
      <c r="AP49" s="708"/>
      <c r="AQ49" s="709"/>
      <c r="AR49" s="606" t="str">
        <f>IFERROR(VLOOKUP($A49&amp;AM$1,纏め表!$D:$Q,4,FALSE),"")</f>
        <v/>
      </c>
      <c r="AS49" s="555" t="str">
        <f>IFERROR(VLOOKUP($A49&amp;AM$1,纏め表!$D:$Q,13,FALSE),"")</f>
        <v/>
      </c>
      <c r="AT49" s="555" t="str">
        <f>IFERROR(VLOOKUP($A49&amp;AM$1,纏め表!$D:$Q,14,FALSE),"")</f>
        <v/>
      </c>
      <c r="AU49" s="548" t="str">
        <f>IFERROR(IF(VLOOKUP($A49&amp;AM$1,纏め表!$D:$Q,2,FALSE)=0,"",VLOOKUP($A49&amp;AM$1,纏め表!$D:$Q,2,FALSE)),"")</f>
        <v/>
      </c>
      <c r="AV49" s="705"/>
      <c r="AW49" s="706"/>
      <c r="AX49" s="707"/>
      <c r="AY49" s="708"/>
      <c r="AZ49" s="709"/>
      <c r="BA49" s="606" t="str">
        <f>IFERROR(VLOOKUP($A49&amp;AV$1,纏め表!$D:$Q,4,FALSE),"")</f>
        <v/>
      </c>
      <c r="BB49" s="555" t="str">
        <f>IFERROR(VLOOKUP($A49&amp;AV$1,纏め表!$D:$Q,13,FALSE),"")</f>
        <v/>
      </c>
      <c r="BC49" s="555" t="str">
        <f>IFERROR(VLOOKUP($A49&amp;AV$1,纏め表!$D:$Q,14,FALSE),"")</f>
        <v/>
      </c>
      <c r="BD49" s="548" t="str">
        <f>IFERROR(IF(VLOOKUP($A49&amp;AV$1,纏め表!$D:$Q,2,FALSE)=0,"",VLOOKUP($A49&amp;AV$1,纏め表!$D:$Q,2,FALSE)),"")</f>
        <v/>
      </c>
      <c r="BE49" s="705"/>
      <c r="BF49" s="706"/>
      <c r="BG49" s="707"/>
      <c r="BH49" s="708"/>
      <c r="BI49" s="709"/>
      <c r="BJ49" s="606" t="str">
        <f>IFERROR(VLOOKUP($A49&amp;BE$1,纏め表!$D:$Q,4,FALSE),"")</f>
        <v/>
      </c>
      <c r="BK49" s="555" t="str">
        <f>IFERROR(VLOOKUP($A49&amp;BE$1,纏め表!$D:$Q,13,FALSE),"")</f>
        <v/>
      </c>
      <c r="BL49" s="555" t="str">
        <f>IFERROR(VLOOKUP($A49&amp;BE$1,纏め表!$D:$Q,14,FALSE),"")</f>
        <v/>
      </c>
      <c r="BM49" s="548" t="str">
        <f>IFERROR(IF(VLOOKUP($A49&amp;BE$1,纏め表!$D:$Q,2,FALSE)=0,"",VLOOKUP($A49&amp;BE$1,纏め表!$D:$Q,2,FALSE)),"")</f>
        <v/>
      </c>
      <c r="BN49" s="705"/>
      <c r="BO49" s="706"/>
      <c r="BP49" s="707"/>
      <c r="BQ49" s="708"/>
      <c r="BR49" s="709"/>
      <c r="BS49" s="606" t="str">
        <f>IFERROR(VLOOKUP($A49&amp;BN$1,纏め表!$D:$Q,4,FALSE),"")</f>
        <v/>
      </c>
      <c r="BT49" s="555" t="str">
        <f>IFERROR(VLOOKUP($A49&amp;BN$1,纏め表!$D:$Q,13,FALSE),"")</f>
        <v/>
      </c>
      <c r="BU49" s="555" t="str">
        <f>IFERROR(VLOOKUP($A49&amp;BN$1,纏め表!$D:$Q,14,FALSE),"")</f>
        <v/>
      </c>
      <c r="BV49" s="548" t="str">
        <f>IFERROR(IF(VLOOKUP($A49&amp;BN$1,纏め表!$D:$Q,2,FALSE)=0,"",VLOOKUP($A49&amp;BN$1,纏め表!$D:$Q,2,FALSE)),"")</f>
        <v/>
      </c>
      <c r="BW49" s="705"/>
      <c r="BX49" s="706"/>
      <c r="BY49" s="707"/>
      <c r="BZ49" s="708"/>
      <c r="CA49" s="709"/>
      <c r="CB49" s="606" t="str">
        <f>IFERROR(VLOOKUP($A49&amp;BW$1,纏め表!$D:$Q,4,FALSE),"")</f>
        <v/>
      </c>
      <c r="CC49" s="555" t="str">
        <f>IFERROR(VLOOKUP($A49&amp;BW$1,纏め表!$D:$Q,13,FALSE),"")</f>
        <v/>
      </c>
      <c r="CD49" s="555" t="str">
        <f>IFERROR(VLOOKUP($A49&amp;BW$1,纏め表!$D:$Q,14,FALSE),"")</f>
        <v/>
      </c>
      <c r="CE49" s="548" t="str">
        <f>IFERROR(IF(VLOOKUP($A49&amp;BW$1,纏め表!$D:$Q,2,FALSE)=0,"",VLOOKUP($A49&amp;BW$1,纏め表!$D:$Q,2,FALSE)),"")</f>
        <v/>
      </c>
      <c r="CF49" s="705"/>
      <c r="CG49" s="706"/>
      <c r="CH49" s="707"/>
      <c r="CI49" s="708"/>
      <c r="CJ49" s="709"/>
      <c r="CK49" s="606" t="str">
        <f>IFERROR(VLOOKUP($A49&amp;CF$1,纏め表!$D:$Q,4,FALSE),"")</f>
        <v/>
      </c>
      <c r="CL49" s="555" t="str">
        <f>IFERROR(VLOOKUP($A49&amp;CF$1,纏め表!$D:$Q,13,FALSE),"")</f>
        <v/>
      </c>
      <c r="CM49" s="555" t="str">
        <f>IFERROR(VLOOKUP($A49&amp;CF$1,纏め表!$D:$Q,14,FALSE),"")</f>
        <v/>
      </c>
      <c r="CN49" s="548" t="str">
        <f>IFERROR(IF(VLOOKUP($A49&amp;CF$1,纏め表!$D:$Q,2,FALSE)=0,"",VLOOKUP($A49&amp;CF$1,纏め表!$D:$Q,2,FALSE)),"")</f>
        <v/>
      </c>
      <c r="CO49" s="705"/>
      <c r="CP49" s="706"/>
      <c r="CQ49" s="707"/>
      <c r="CR49" s="708"/>
      <c r="CS49" s="709"/>
      <c r="CT49" s="606" t="str">
        <f>IFERROR(VLOOKUP($A49&amp;CO$1,纏め表!$D:$Q,4,FALSE),"")</f>
        <v/>
      </c>
      <c r="CU49" s="555" t="str">
        <f>IFERROR(VLOOKUP($A49&amp;CO$1,纏め表!$D:$Q,13,FALSE),"")</f>
        <v/>
      </c>
      <c r="CV49" s="555" t="str">
        <f>IFERROR(VLOOKUP($A49&amp;CO$1,纏め表!$D:$Q,14,FALSE),"")</f>
        <v/>
      </c>
      <c r="CW49" s="548" t="str">
        <f>IFERROR(IF(VLOOKUP($A49&amp;CO$1,纏め表!$D:$Q,2,FALSE)=0,"",VLOOKUP($A49&amp;CO$1,纏め表!$D:$Q,2,FALSE)),"")</f>
        <v/>
      </c>
      <c r="CX49" s="705"/>
      <c r="CY49" s="706"/>
      <c r="CZ49" s="707"/>
      <c r="DA49" s="708"/>
      <c r="DB49" s="709"/>
      <c r="DC49" s="606" t="str">
        <f>IFERROR(VLOOKUP($A49&amp;CX$1,纏め表!$D:$Q,4,FALSE),"")</f>
        <v/>
      </c>
      <c r="DD49" s="555" t="str">
        <f>IFERROR(VLOOKUP($A49&amp;CX$1,纏め表!$D:$Q,13,FALSE),"")</f>
        <v/>
      </c>
      <c r="DE49" s="555" t="str">
        <f>IFERROR(VLOOKUP($A49&amp;CX$1,纏め表!$D:$Q,14,FALSE),"")</f>
        <v/>
      </c>
      <c r="DF49" s="548" t="str">
        <f>IFERROR(IF(VLOOKUP($A49&amp;CX$1,纏め表!$D:$Q,2,FALSE)=0,"",VLOOKUP($A49&amp;CX$1,纏め表!$D:$Q,2,FALSE)),"")</f>
        <v/>
      </c>
      <c r="DG49" s="705"/>
      <c r="DH49" s="706"/>
      <c r="DI49" s="707"/>
      <c r="DJ49" s="708"/>
      <c r="DK49" s="709"/>
    </row>
    <row r="50" spans="1:115" s="580" customFormat="1">
      <c r="A50" s="558" t="s">
        <v>2189</v>
      </c>
      <c r="B50" s="676">
        <f>員数サマリ!I18</f>
        <v>20</v>
      </c>
      <c r="C50" s="653">
        <v>17</v>
      </c>
      <c r="D50" s="672">
        <f>IF(B50&gt;=C50,ROUND(B50/30,1),ROUND(C50/30,1))</f>
        <v>0.7</v>
      </c>
      <c r="E50" s="653">
        <f>2-COUNTIF(H50:H51,"")-COUNTIF(J50:J51,"休")</f>
        <v>0</v>
      </c>
      <c r="F50" s="649">
        <f t="shared" si="21"/>
        <v>-0.7</v>
      </c>
      <c r="G50" s="604" t="str">
        <f>IFERROR(VLOOKUP($A50&amp;B$1,纏め表!$D:$Q,4,FALSE),"")</f>
        <v/>
      </c>
      <c r="H50" s="552" t="str">
        <f>IFERROR(VLOOKUP($A50&amp;B$1,纏め表!$D:$Q,13,FALSE),"")</f>
        <v/>
      </c>
      <c r="I50" s="552" t="str">
        <f>IFERROR(VLOOKUP($A50&amp;B$1,纏め表!$D:$Q,14,FALSE),"")</f>
        <v/>
      </c>
      <c r="J50" s="666" t="str">
        <f>IFERROR(IF(VLOOKUP($A50&amp;B$1,纏め表!$D:$Q,2,FALSE)=0,"",VLOOKUP($A50&amp;B$1,纏め表!$D:$Q,2,FALSE)),"")</f>
        <v/>
      </c>
      <c r="K50" s="560"/>
      <c r="L50" s="693">
        <f>員数サマリ!M18</f>
        <v>18</v>
      </c>
      <c r="M50" s="695">
        <f>員数サマリ!N18</f>
        <v>17</v>
      </c>
      <c r="N50" s="697">
        <f>IF(L50&gt;=M50,ROUND(L50/30,1),ROUND(M50/30,1))</f>
        <v>0.6</v>
      </c>
      <c r="O50" s="699">
        <f>2-COUNTIF(R50:R51,"")-COUNTIF(T50:T51,"休")</f>
        <v>0</v>
      </c>
      <c r="P50" s="701">
        <f>O50-N50</f>
        <v>-0.6</v>
      </c>
      <c r="Q50" s="603" t="str">
        <f>IFERROR(VLOOKUP($A50&amp;L$1,纏め表!$D:$Q,4,FALSE),"")</f>
        <v/>
      </c>
      <c r="R50" s="557" t="str">
        <f>IFERROR(VLOOKUP($A50&amp;L$1,纏め表!$D:$Q,13,FALSE),"")</f>
        <v/>
      </c>
      <c r="S50" s="557" t="str">
        <f>IFERROR(VLOOKUP($A50&amp;L$1,纏め表!$D:$Q,14,FALSE),"")</f>
        <v/>
      </c>
      <c r="T50" s="553" t="str">
        <f>IFERROR(IF(VLOOKUP($A50&amp;L$1,纏め表!$D:$Q,2,FALSE)=0,"",VLOOKUP($A50&amp;L$1,纏め表!$D:$Q,2,FALSE)),"")</f>
        <v/>
      </c>
      <c r="U50" s="693">
        <f>員数サマリ!P18</f>
        <v>11</v>
      </c>
      <c r="V50" s="695">
        <f>員数サマリ!Q18</f>
        <v>0</v>
      </c>
      <c r="W50" s="697">
        <f>IF(U50&gt;=V50,ROUND(U50/30,1),ROUND(V50/30,1))</f>
        <v>0.4</v>
      </c>
      <c r="X50" s="699">
        <f>2-COUNTIF(AA50:AA51,"")-COUNTIF(AC50:AC51,"休")</f>
        <v>0</v>
      </c>
      <c r="Y50" s="701">
        <f t="shared" ref="Y50" si="123">X50-W50</f>
        <v>-0.4</v>
      </c>
      <c r="Z50" s="603" t="str">
        <f>IFERROR(VLOOKUP($A50&amp;U$1,纏め表!$D:$Q,4,FALSE),"")</f>
        <v/>
      </c>
      <c r="AA50" s="557" t="str">
        <f>IFERROR(VLOOKUP($A50&amp;U$1,纏め表!$D:$Q,13,FALSE),"")</f>
        <v/>
      </c>
      <c r="AB50" s="557" t="str">
        <f>IFERROR(VLOOKUP($A50&amp;U$1,纏め表!$D:$Q,14,FALSE),"")</f>
        <v/>
      </c>
      <c r="AC50" s="553" t="str">
        <f>IFERROR(IF(VLOOKUP($A50&amp;U$1,纏め表!$D:$Q,2,FALSE)=0,"",VLOOKUP($A50&amp;U$1,纏め表!$D:$Q,2,FALSE)),"")</f>
        <v/>
      </c>
      <c r="AD50" s="693">
        <f>員数サマリ!S18</f>
        <v>30</v>
      </c>
      <c r="AE50" s="695">
        <f>員数サマリ!T18</f>
        <v>29</v>
      </c>
      <c r="AF50" s="697">
        <f>IF(AD50&gt;=AE50,ROUND(AD50/30,1),ROUND(AE50/30,1))</f>
        <v>1</v>
      </c>
      <c r="AG50" s="699">
        <f>2-COUNTIF(AJ50:AJ51,"")-COUNTIF(AL50:AL51,"休")</f>
        <v>0</v>
      </c>
      <c r="AH50" s="701">
        <f t="shared" ref="AH50" si="124">AG50-AF50</f>
        <v>-1</v>
      </c>
      <c r="AI50" s="603" t="str">
        <f>IFERROR(VLOOKUP($A50&amp;AD$1,纏め表!$D:$Q,4,FALSE),"")</f>
        <v/>
      </c>
      <c r="AJ50" s="557" t="str">
        <f>IFERROR(VLOOKUP($A50&amp;AD$1,纏め表!$D:$Q,13,FALSE),"")</f>
        <v/>
      </c>
      <c r="AK50" s="557" t="str">
        <f>IFERROR(VLOOKUP($A50&amp;AD$1,纏め表!$D:$Q,14,FALSE),"")</f>
        <v/>
      </c>
      <c r="AL50" s="553" t="str">
        <f>IFERROR(IF(VLOOKUP($A50&amp;AD$1,纏め表!$D:$Q,2,FALSE)=0,"",VLOOKUP($A50&amp;AD$1,纏め表!$D:$Q,2,FALSE)),"")</f>
        <v/>
      </c>
      <c r="AM50" s="693">
        <f>員数サマリ!V18</f>
        <v>24</v>
      </c>
      <c r="AN50" s="695">
        <f>員数サマリ!W18</f>
        <v>23</v>
      </c>
      <c r="AO50" s="697">
        <f>IF(AM50&gt;=AN50,ROUND(AM50/30,1),ROUND(AN50/30,1))</f>
        <v>0.8</v>
      </c>
      <c r="AP50" s="699">
        <f>2-COUNTIF(AS50:AS51,"")-COUNTIF(AU50:AU51,"休")</f>
        <v>0</v>
      </c>
      <c r="AQ50" s="701">
        <f t="shared" ref="AQ50" si="125">AP50-AO50</f>
        <v>-0.8</v>
      </c>
      <c r="AR50" s="603" t="str">
        <f>IFERROR(VLOOKUP($A50&amp;AM$1,纏め表!$D:$Q,4,FALSE),"")</f>
        <v/>
      </c>
      <c r="AS50" s="557" t="str">
        <f>IFERROR(VLOOKUP($A50&amp;AM$1,纏め表!$D:$Q,13,FALSE),"")</f>
        <v/>
      </c>
      <c r="AT50" s="557" t="str">
        <f>IFERROR(VLOOKUP($A50&amp;AM$1,纏め表!$D:$Q,14,FALSE),"")</f>
        <v/>
      </c>
      <c r="AU50" s="553" t="str">
        <f>IFERROR(IF(VLOOKUP($A50&amp;AM$1,纏め表!$D:$Q,2,FALSE)=0,"",VLOOKUP($A50&amp;AM$1,纏め表!$D:$Q,2,FALSE)),"")</f>
        <v/>
      </c>
      <c r="AV50" s="693">
        <f>員数サマリ!Y18</f>
        <v>28</v>
      </c>
      <c r="AW50" s="695">
        <f>員数サマリ!Z18</f>
        <v>28</v>
      </c>
      <c r="AX50" s="697">
        <f>IF(AV50&gt;=AW50,ROUND(AV50/30,1),ROUND(AW50/30,1))</f>
        <v>0.9</v>
      </c>
      <c r="AY50" s="699">
        <f>2-COUNTIF(BB50:BB51,"")-COUNTIF(BD50:BD51,"休")</f>
        <v>0</v>
      </c>
      <c r="AZ50" s="701">
        <f t="shared" ref="AZ50" si="126">AY50-AX50</f>
        <v>-0.9</v>
      </c>
      <c r="BA50" s="603" t="str">
        <f>IFERROR(VLOOKUP($A50&amp;AV$1,纏め表!$D:$Q,4,FALSE),"")</f>
        <v/>
      </c>
      <c r="BB50" s="557" t="str">
        <f>IFERROR(VLOOKUP($A50&amp;AV$1,纏め表!$D:$Q,13,FALSE),"")</f>
        <v/>
      </c>
      <c r="BC50" s="557" t="str">
        <f>IFERROR(VLOOKUP($A50&amp;AV$1,纏め表!$D:$Q,14,FALSE),"")</f>
        <v/>
      </c>
      <c r="BD50" s="553" t="str">
        <f>IFERROR(IF(VLOOKUP($A50&amp;AV$1,纏め表!$D:$Q,2,FALSE)=0,"",VLOOKUP($A50&amp;AV$1,纏め表!$D:$Q,2,FALSE)),"")</f>
        <v/>
      </c>
      <c r="BE50" s="693">
        <f>員数サマリ!AB18</f>
        <v>23</v>
      </c>
      <c r="BF50" s="695">
        <f>員数サマリ!AC18</f>
        <v>22</v>
      </c>
      <c r="BG50" s="697">
        <f>IF(BE50&gt;=BF50,ROUND(BE50/30,1),ROUND(BF50/30,1))</f>
        <v>0.8</v>
      </c>
      <c r="BH50" s="699">
        <f>2-COUNTIF(BK50:BK51,"")-COUNTIF(BM50:BM51,"休")</f>
        <v>0</v>
      </c>
      <c r="BI50" s="701">
        <f t="shared" ref="BI50" si="127">BH50-BG50</f>
        <v>-0.8</v>
      </c>
      <c r="BJ50" s="603" t="str">
        <f>IFERROR(VLOOKUP($A50&amp;BE$1,纏め表!$D:$Q,4,FALSE),"")</f>
        <v/>
      </c>
      <c r="BK50" s="557" t="str">
        <f>IFERROR(VLOOKUP($A50&amp;BE$1,纏め表!$D:$Q,13,FALSE),"")</f>
        <v/>
      </c>
      <c r="BL50" s="557" t="str">
        <f>IFERROR(VLOOKUP($A50&amp;BE$1,纏め表!$D:$Q,14,FALSE),"")</f>
        <v/>
      </c>
      <c r="BM50" s="553" t="str">
        <f>IFERROR(IF(VLOOKUP($A50&amp;BE$1,纏め表!$D:$Q,2,FALSE)=0,"",VLOOKUP($A50&amp;BE$1,纏め表!$D:$Q,2,FALSE)),"")</f>
        <v/>
      </c>
      <c r="BN50" s="693">
        <f>員数サマリ!AE18</f>
        <v>25</v>
      </c>
      <c r="BO50" s="695">
        <f>員数サマリ!AF18</f>
        <v>25</v>
      </c>
      <c r="BP50" s="697">
        <f>IF(BN50&gt;=BO50,ROUND(BN50/30,1),ROUND(BO50/30,1))</f>
        <v>0.8</v>
      </c>
      <c r="BQ50" s="699">
        <f>2-COUNTIF(BT50:BT51,"")-COUNTIF(BV50:BV51,"休")</f>
        <v>0</v>
      </c>
      <c r="BR50" s="701">
        <f t="shared" ref="BR50" si="128">BQ50-BP50</f>
        <v>-0.8</v>
      </c>
      <c r="BS50" s="603" t="str">
        <f>IFERROR(VLOOKUP($A50&amp;BN$1,纏め表!$D:$Q,4,FALSE),"")</f>
        <v/>
      </c>
      <c r="BT50" s="557" t="str">
        <f>IFERROR(VLOOKUP($A50&amp;BN$1,纏め表!$D:$Q,13,FALSE),"")</f>
        <v/>
      </c>
      <c r="BU50" s="557" t="str">
        <f>IFERROR(VLOOKUP($A50&amp;BN$1,纏め表!$D:$Q,14,FALSE),"")</f>
        <v/>
      </c>
      <c r="BV50" s="553" t="str">
        <f>IFERROR(IF(VLOOKUP($A50&amp;BN$1,纏め表!$D:$Q,2,FALSE)=0,"",VLOOKUP($A50&amp;BN$1,纏め表!$D:$Q,2,FALSE)),"")</f>
        <v/>
      </c>
      <c r="BW50" s="693">
        <f>員数サマリ!AH18</f>
        <v>20</v>
      </c>
      <c r="BX50" s="695">
        <f>員数サマリ!AI18</f>
        <v>20</v>
      </c>
      <c r="BY50" s="697">
        <f>IF(BW50&gt;=BX50,ROUND(BW50/30,1),ROUND(BX50/30,1))</f>
        <v>0.7</v>
      </c>
      <c r="BZ50" s="699">
        <f>2-COUNTIF(CC50:CC51,"")-COUNTIF(CE50:CE51,"休")</f>
        <v>0</v>
      </c>
      <c r="CA50" s="701">
        <f t="shared" ref="CA50" si="129">BZ50-BY50</f>
        <v>-0.7</v>
      </c>
      <c r="CB50" s="603" t="str">
        <f>IFERROR(VLOOKUP($A50&amp;BW$1,纏め表!$D:$Q,4,FALSE),"")</f>
        <v/>
      </c>
      <c r="CC50" s="557" t="str">
        <f>IFERROR(VLOOKUP($A50&amp;BW$1,纏め表!$D:$Q,13,FALSE),"")</f>
        <v/>
      </c>
      <c r="CD50" s="557" t="str">
        <f>IFERROR(VLOOKUP($A50&amp;BW$1,纏め表!$D:$Q,14,FALSE),"")</f>
        <v/>
      </c>
      <c r="CE50" s="553" t="str">
        <f>IFERROR(IF(VLOOKUP($A50&amp;BW$1,纏め表!$D:$Q,2,FALSE)=0,"",VLOOKUP($A50&amp;BW$1,纏め表!$D:$Q,2,FALSE)),"")</f>
        <v/>
      </c>
      <c r="CF50" s="693">
        <f>員数サマリ!AK18</f>
        <v>40</v>
      </c>
      <c r="CG50" s="695">
        <f>員数サマリ!AL18</f>
        <v>19</v>
      </c>
      <c r="CH50" s="697">
        <f>IF(CF50&gt;=CG50,ROUND(CF50/30,1),ROUND(CG50/30,1))</f>
        <v>1.3</v>
      </c>
      <c r="CI50" s="699">
        <f>2-COUNTIF(CL50:CL51,"")-COUNTIF(CN50:CN51,"休")</f>
        <v>0</v>
      </c>
      <c r="CJ50" s="701">
        <f t="shared" ref="CJ50" si="130">CI50-CH50</f>
        <v>-1.3</v>
      </c>
      <c r="CK50" s="603" t="str">
        <f>IFERROR(VLOOKUP($A50&amp;CF$1,纏め表!$D:$Q,4,FALSE),"")</f>
        <v/>
      </c>
      <c r="CL50" s="557" t="str">
        <f>IFERROR(VLOOKUP($A50&amp;CF$1,纏め表!$D:$Q,13,FALSE),"")</f>
        <v/>
      </c>
      <c r="CM50" s="557" t="str">
        <f>IFERROR(VLOOKUP($A50&amp;CF$1,纏め表!$D:$Q,14,FALSE),"")</f>
        <v/>
      </c>
      <c r="CN50" s="553" t="str">
        <f>IFERROR(IF(VLOOKUP($A50&amp;CF$1,纏め表!$D:$Q,2,FALSE)=0,"",VLOOKUP($A50&amp;CF$1,纏め表!$D:$Q,2,FALSE)),"")</f>
        <v/>
      </c>
      <c r="CO50" s="693">
        <f>員数サマリ!AN18</f>
        <v>0</v>
      </c>
      <c r="CP50" s="695">
        <f>員数サマリ!AO18</f>
        <v>0</v>
      </c>
      <c r="CQ50" s="697">
        <f>IF(CO50&gt;=CP50,ROUND(CO50/30,1),ROUND(CP50/30,1))</f>
        <v>0</v>
      </c>
      <c r="CR50" s="699">
        <f>2-COUNTIF(CU50:CU51,"")-COUNTIF(CW50:CW51,"休")</f>
        <v>0</v>
      </c>
      <c r="CS50" s="701">
        <f t="shared" ref="CS50" si="131">CR50-CQ50</f>
        <v>0</v>
      </c>
      <c r="CT50" s="603" t="str">
        <f>IFERROR(VLOOKUP($A50&amp;CO$1,纏め表!$D:$Q,4,FALSE),"")</f>
        <v/>
      </c>
      <c r="CU50" s="557" t="str">
        <f>IFERROR(VLOOKUP($A50&amp;CO$1,纏め表!$D:$Q,13,FALSE),"")</f>
        <v/>
      </c>
      <c r="CV50" s="557" t="str">
        <f>IFERROR(VLOOKUP($A50&amp;CO$1,纏め表!$D:$Q,14,FALSE),"")</f>
        <v/>
      </c>
      <c r="CW50" s="553" t="str">
        <f>IFERROR(IF(VLOOKUP($A50&amp;CO$1,纏め表!$D:$Q,2,FALSE)=0,"",VLOOKUP($A50&amp;CO$1,纏め表!$D:$Q,2,FALSE)),"")</f>
        <v/>
      </c>
      <c r="CX50" s="693">
        <f>員数サマリ!AQ18</f>
        <v>0</v>
      </c>
      <c r="CY50" s="695">
        <f>員数サマリ!AR18</f>
        <v>0</v>
      </c>
      <c r="CZ50" s="697">
        <v>1</v>
      </c>
      <c r="DA50" s="699">
        <f>2-COUNTIF(DD50:DD51,"")-COUNTIF(DF50:DF51,"休")</f>
        <v>0</v>
      </c>
      <c r="DB50" s="701">
        <f t="shared" ref="DB50" si="132">DA50-CZ50</f>
        <v>-1</v>
      </c>
      <c r="DC50" s="603" t="str">
        <f>IFERROR(VLOOKUP($A50&amp;CX$1,纏め表!$D:$Q,4,FALSE),"")</f>
        <v/>
      </c>
      <c r="DD50" s="557" t="str">
        <f>IFERROR(VLOOKUP($A50&amp;CX$1,纏め表!$D:$Q,13,FALSE),"")</f>
        <v/>
      </c>
      <c r="DE50" s="557" t="str">
        <f>IFERROR(VLOOKUP($A50&amp;CX$1,纏め表!$D:$Q,14,FALSE),"")</f>
        <v/>
      </c>
      <c r="DF50" s="553" t="str">
        <f>IFERROR(IF(VLOOKUP($A50&amp;CX$1,纏め表!$D:$Q,2,FALSE)=0,"",VLOOKUP($A50&amp;CX$1,纏め表!$D:$Q,2,FALSE)),"")</f>
        <v/>
      </c>
      <c r="DG50" s="693">
        <f>員数サマリ!AZ18</f>
        <v>0</v>
      </c>
      <c r="DH50" s="695">
        <f>員数サマリ!BA18</f>
        <v>0</v>
      </c>
      <c r="DI50" s="697">
        <v>1</v>
      </c>
      <c r="DJ50" s="699">
        <f>2-COUNTIF(DM50:DM51,"")-COUNTIF(DO50:DO51,"休")</f>
        <v>0</v>
      </c>
      <c r="DK50" s="701">
        <f t="shared" ref="DK50" si="133">DJ50-DI50</f>
        <v>-1</v>
      </c>
    </row>
    <row r="51" spans="1:115" s="580" customFormat="1" ht="19.5" customHeight="1" thickBot="1">
      <c r="A51" s="558" t="s">
        <v>2189</v>
      </c>
      <c r="B51" s="674"/>
      <c r="C51" s="651"/>
      <c r="D51" s="675"/>
      <c r="E51" s="651"/>
      <c r="F51" s="652"/>
      <c r="G51" s="658" t="str">
        <f>IFERROR(VLOOKUP($A51&amp;B$1,纏め表!$D:$Q,4,FALSE),"")</f>
        <v/>
      </c>
      <c r="H51" s="659" t="str">
        <f>IFERROR(VLOOKUP($A51&amp;B$1,纏め表!$D:$Q,13,FALSE),"")</f>
        <v/>
      </c>
      <c r="I51" s="659" t="str">
        <f>IFERROR(VLOOKUP($A51&amp;B$1,纏め表!$D:$Q,14,FALSE),"")</f>
        <v/>
      </c>
      <c r="J51" s="670" t="str">
        <f>IFERROR(IF(VLOOKUP($A51&amp;B$1,纏め表!$D:$Q,2,FALSE)=0,"",VLOOKUP($A51&amp;B$1,纏め表!$D:$Q,2,FALSE)),"")</f>
        <v/>
      </c>
      <c r="K51" s="660"/>
      <c r="L51" s="694"/>
      <c r="M51" s="696"/>
      <c r="N51" s="698"/>
      <c r="O51" s="700"/>
      <c r="P51" s="702"/>
      <c r="Q51" s="658" t="str">
        <f>IFERROR(VLOOKUP($A51&amp;L$1,纏め表!$D:$Q,4,FALSE),"")</f>
        <v/>
      </c>
      <c r="R51" s="659" t="str">
        <f>IFERROR(VLOOKUP($A51&amp;L$1,纏め表!$D:$Q,13,FALSE),"")</f>
        <v/>
      </c>
      <c r="S51" s="659" t="str">
        <f>IFERROR(VLOOKUP($A51&amp;L$1,纏め表!$D:$Q,14,FALSE),"")</f>
        <v/>
      </c>
      <c r="T51" s="617" t="str">
        <f>IFERROR(IF(VLOOKUP($A51&amp;L$1,纏め表!$D:$Q,2,FALSE)=0,"",VLOOKUP($A51&amp;L$1,纏め表!$D:$Q,2,FALSE)),"")</f>
        <v/>
      </c>
      <c r="U51" s="694"/>
      <c r="V51" s="696"/>
      <c r="W51" s="698"/>
      <c r="X51" s="700"/>
      <c r="Y51" s="702"/>
      <c r="Z51" s="658" t="str">
        <f>IFERROR(VLOOKUP($A51&amp;U$1,纏め表!$D:$Q,4,FALSE),"")</f>
        <v/>
      </c>
      <c r="AA51" s="659" t="str">
        <f>IFERROR(VLOOKUP($A51&amp;U$1,纏め表!$D:$Q,13,FALSE),"")</f>
        <v/>
      </c>
      <c r="AB51" s="659" t="str">
        <f>IFERROR(VLOOKUP($A51&amp;U$1,纏め表!$D:$Q,14,FALSE),"")</f>
        <v/>
      </c>
      <c r="AC51" s="660" t="str">
        <f>IFERROR(IF(VLOOKUP($A51&amp;U$1,纏め表!$D:$Q,2,FALSE)=0,"",VLOOKUP($A51&amp;U$1,纏め表!$D:$Q,2,FALSE)),"")</f>
        <v/>
      </c>
      <c r="AD51" s="694"/>
      <c r="AE51" s="696"/>
      <c r="AF51" s="698"/>
      <c r="AG51" s="700"/>
      <c r="AH51" s="702"/>
      <c r="AI51" s="658" t="str">
        <f>IFERROR(VLOOKUP($A51&amp;AD$1,纏め表!$D:$Q,4,FALSE),"")</f>
        <v/>
      </c>
      <c r="AJ51" s="659" t="str">
        <f>IFERROR(VLOOKUP($A51&amp;AD$1,纏め表!$D:$Q,13,FALSE),"")</f>
        <v/>
      </c>
      <c r="AK51" s="659" t="str">
        <f>IFERROR(VLOOKUP($A51&amp;AD$1,纏め表!$D:$Q,14,FALSE),"")</f>
        <v/>
      </c>
      <c r="AL51" s="660" t="str">
        <f>IFERROR(IF(VLOOKUP($A51&amp;AD$1,纏め表!$D:$Q,2,FALSE)=0,"",VLOOKUP($A51&amp;AD$1,纏め表!$D:$Q,2,FALSE)),"")</f>
        <v/>
      </c>
      <c r="AM51" s="694"/>
      <c r="AN51" s="696"/>
      <c r="AO51" s="698"/>
      <c r="AP51" s="700"/>
      <c r="AQ51" s="702"/>
      <c r="AR51" s="658" t="str">
        <f>IFERROR(VLOOKUP($A51&amp;AM$1,纏め表!$D:$Q,4,FALSE),"")</f>
        <v/>
      </c>
      <c r="AS51" s="659" t="str">
        <f>IFERROR(VLOOKUP($A51&amp;AM$1,纏め表!$D:$Q,13,FALSE),"")</f>
        <v/>
      </c>
      <c r="AT51" s="659" t="str">
        <f>IFERROR(VLOOKUP($A51&amp;AM$1,纏め表!$D:$Q,14,FALSE),"")</f>
        <v/>
      </c>
      <c r="AU51" s="660" t="str">
        <f>IFERROR(IF(VLOOKUP($A51&amp;AM$1,纏め表!$D:$Q,2,FALSE)=0,"",VLOOKUP($A51&amp;AM$1,纏め表!$D:$Q,2,FALSE)),"")</f>
        <v/>
      </c>
      <c r="AV51" s="694"/>
      <c r="AW51" s="696"/>
      <c r="AX51" s="698"/>
      <c r="AY51" s="700"/>
      <c r="AZ51" s="702"/>
      <c r="BA51" s="658" t="str">
        <f>IFERROR(VLOOKUP($A51&amp;AV$1,纏め表!$D:$Q,4,FALSE),"")</f>
        <v/>
      </c>
      <c r="BB51" s="659" t="str">
        <f>IFERROR(VLOOKUP($A51&amp;AV$1,纏め表!$D:$Q,13,FALSE),"")</f>
        <v/>
      </c>
      <c r="BC51" s="659" t="str">
        <f>IFERROR(VLOOKUP($A51&amp;AV$1,纏め表!$D:$Q,14,FALSE),"")</f>
        <v/>
      </c>
      <c r="BD51" s="660" t="str">
        <f>IFERROR(IF(VLOOKUP($A51&amp;AV$1,纏め表!$D:$Q,2,FALSE)=0,"",VLOOKUP($A51&amp;AV$1,纏め表!$D:$Q,2,FALSE)),"")</f>
        <v/>
      </c>
      <c r="BE51" s="694"/>
      <c r="BF51" s="696"/>
      <c r="BG51" s="698"/>
      <c r="BH51" s="700"/>
      <c r="BI51" s="702"/>
      <c r="BJ51" s="658" t="str">
        <f>IFERROR(VLOOKUP($A51&amp;BE$1,纏め表!$D:$Q,4,FALSE),"")</f>
        <v/>
      </c>
      <c r="BK51" s="659" t="str">
        <f>IFERROR(VLOOKUP($A51&amp;BE$1,纏め表!$D:$Q,13,FALSE),"")</f>
        <v/>
      </c>
      <c r="BL51" s="659" t="str">
        <f>IFERROR(VLOOKUP($A51&amp;BE$1,纏め表!$D:$Q,14,FALSE),"")</f>
        <v/>
      </c>
      <c r="BM51" s="660" t="str">
        <f>IFERROR(IF(VLOOKUP($A51&amp;BE$1,纏め表!$D:$Q,2,FALSE)=0,"",VLOOKUP($A51&amp;BE$1,纏め表!$D:$Q,2,FALSE)),"")</f>
        <v/>
      </c>
      <c r="BN51" s="694"/>
      <c r="BO51" s="696"/>
      <c r="BP51" s="698"/>
      <c r="BQ51" s="700"/>
      <c r="BR51" s="702"/>
      <c r="BS51" s="658" t="str">
        <f>IFERROR(VLOOKUP($A51&amp;BN$1,纏め表!$D:$Q,4,FALSE),"")</f>
        <v/>
      </c>
      <c r="BT51" s="659" t="str">
        <f>IFERROR(VLOOKUP($A51&amp;BN$1,纏め表!$D:$Q,13,FALSE),"")</f>
        <v/>
      </c>
      <c r="BU51" s="659" t="str">
        <f>IFERROR(VLOOKUP($A51&amp;BN$1,纏め表!$D:$Q,14,FALSE),"")</f>
        <v/>
      </c>
      <c r="BV51" s="660" t="str">
        <f>IFERROR(IF(VLOOKUP($A51&amp;BN$1,纏め表!$D:$Q,2,FALSE)=0,"",VLOOKUP($A51&amp;BN$1,纏め表!$D:$Q,2,FALSE)),"")</f>
        <v/>
      </c>
      <c r="BW51" s="694"/>
      <c r="BX51" s="696"/>
      <c r="BY51" s="698"/>
      <c r="BZ51" s="700"/>
      <c r="CA51" s="702"/>
      <c r="CB51" s="658" t="str">
        <f>IFERROR(VLOOKUP($A51&amp;BW$1,纏め表!$D:$Q,4,FALSE),"")</f>
        <v/>
      </c>
      <c r="CC51" s="659" t="str">
        <f>IFERROR(VLOOKUP($A51&amp;BW$1,纏め表!$D:$Q,13,FALSE),"")</f>
        <v/>
      </c>
      <c r="CD51" s="659" t="str">
        <f>IFERROR(VLOOKUP($A51&amp;BW$1,纏め表!$D:$Q,14,FALSE),"")</f>
        <v/>
      </c>
      <c r="CE51" s="660" t="str">
        <f>IFERROR(IF(VLOOKUP($A51&amp;BW$1,纏め表!$D:$Q,2,FALSE)=0,"",VLOOKUP($A51&amp;BW$1,纏め表!$D:$Q,2,FALSE)),"")</f>
        <v/>
      </c>
      <c r="CF51" s="694"/>
      <c r="CG51" s="696"/>
      <c r="CH51" s="698"/>
      <c r="CI51" s="700"/>
      <c r="CJ51" s="702"/>
      <c r="CK51" s="658" t="str">
        <f>IFERROR(VLOOKUP($A51&amp;CF$1,纏め表!$D:$Q,4,FALSE),"")</f>
        <v/>
      </c>
      <c r="CL51" s="659" t="str">
        <f>IFERROR(VLOOKUP($A51&amp;CF$1,纏め表!$D:$Q,13,FALSE),"")</f>
        <v/>
      </c>
      <c r="CM51" s="659" t="str">
        <f>IFERROR(VLOOKUP($A51&amp;CF$1,纏め表!$D:$Q,14,FALSE),"")</f>
        <v/>
      </c>
      <c r="CN51" s="660" t="str">
        <f>IFERROR(IF(VLOOKUP($A51&amp;CF$1,纏め表!$D:$Q,2,FALSE)=0,"",VLOOKUP($A51&amp;CF$1,纏め表!$D:$Q,2,FALSE)),"")</f>
        <v/>
      </c>
      <c r="CO51" s="694"/>
      <c r="CP51" s="696"/>
      <c r="CQ51" s="698"/>
      <c r="CR51" s="700"/>
      <c r="CS51" s="702"/>
      <c r="CT51" s="658" t="str">
        <f>IFERROR(VLOOKUP($A51&amp;CO$1,纏め表!$D:$Q,4,FALSE),"")</f>
        <v/>
      </c>
      <c r="CU51" s="659" t="str">
        <f>IFERROR(VLOOKUP($A51&amp;CO$1,纏め表!$D:$Q,13,FALSE),"")</f>
        <v/>
      </c>
      <c r="CV51" s="659" t="str">
        <f>IFERROR(VLOOKUP($A51&amp;CO$1,纏め表!$D:$Q,14,FALSE),"")</f>
        <v/>
      </c>
      <c r="CW51" s="660" t="str">
        <f>IFERROR(IF(VLOOKUP($A51&amp;CO$1,纏め表!$D:$Q,2,FALSE)=0,"",VLOOKUP($A51&amp;CO$1,纏め表!$D:$Q,2,FALSE)),"")</f>
        <v/>
      </c>
      <c r="CX51" s="694"/>
      <c r="CY51" s="696"/>
      <c r="CZ51" s="698"/>
      <c r="DA51" s="700"/>
      <c r="DB51" s="702"/>
      <c r="DC51" s="658" t="str">
        <f>IFERROR(VLOOKUP($A51&amp;CX$1,纏め表!$D:$Q,4,FALSE),"")</f>
        <v/>
      </c>
      <c r="DD51" s="659" t="str">
        <f>IFERROR(VLOOKUP($A51&amp;CX$1,纏め表!$D:$Q,13,FALSE),"")</f>
        <v/>
      </c>
      <c r="DE51" s="659" t="str">
        <f>IFERROR(VLOOKUP($A51&amp;CX$1,纏め表!$D:$Q,14,FALSE),"")</f>
        <v/>
      </c>
      <c r="DF51" s="660" t="str">
        <f>IFERROR(IF(VLOOKUP($A51&amp;CX$1,纏め表!$D:$Q,2,FALSE)=0,"",VLOOKUP($A51&amp;CX$1,纏め表!$D:$Q,2,FALSE)),"")</f>
        <v/>
      </c>
      <c r="DG51" s="694"/>
      <c r="DH51" s="696"/>
      <c r="DI51" s="698"/>
      <c r="DJ51" s="700"/>
      <c r="DK51" s="702"/>
    </row>
    <row r="52" spans="1:115" s="575" customFormat="1" ht="14.25" thickBot="1">
      <c r="A52" s="609" t="s">
        <v>2845</v>
      </c>
      <c r="B52" s="610">
        <v>10</v>
      </c>
      <c r="C52" s="566"/>
      <c r="D52" s="632">
        <v>1</v>
      </c>
      <c r="E52" s="566"/>
      <c r="F52" s="633">
        <f>E52-D52</f>
        <v>-1</v>
      </c>
      <c r="G52" s="567"/>
      <c r="H52" s="568"/>
      <c r="I52" s="568"/>
      <c r="J52" s="667"/>
      <c r="K52" s="569"/>
      <c r="L52" s="570"/>
      <c r="M52" s="566"/>
      <c r="N52" s="632"/>
      <c r="O52" s="565"/>
      <c r="P52" s="633">
        <f>O52-N52</f>
        <v>0</v>
      </c>
      <c r="Q52" s="567"/>
      <c r="R52" s="568"/>
      <c r="S52" s="568"/>
      <c r="T52" s="569"/>
      <c r="U52" s="564"/>
      <c r="V52" s="566"/>
      <c r="W52" s="634"/>
      <c r="X52" s="565"/>
      <c r="Y52" s="633">
        <f>X52-W52</f>
        <v>0</v>
      </c>
      <c r="Z52" s="567"/>
      <c r="AA52" s="568"/>
      <c r="AB52" s="568"/>
      <c r="AC52" s="569"/>
      <c r="AD52" s="570"/>
      <c r="AE52" s="566"/>
      <c r="AF52" s="632"/>
      <c r="AG52" s="565"/>
      <c r="AH52" s="633">
        <f>AG52-AF52</f>
        <v>0</v>
      </c>
      <c r="AI52" s="567"/>
      <c r="AJ52" s="568"/>
      <c r="AK52" s="568"/>
      <c r="AL52" s="569"/>
      <c r="AM52" s="570"/>
      <c r="AN52" s="566"/>
      <c r="AO52" s="632"/>
      <c r="AP52" s="565"/>
      <c r="AQ52" s="633">
        <f>AP52-AO52</f>
        <v>0</v>
      </c>
      <c r="AR52" s="567"/>
      <c r="AS52" s="568"/>
      <c r="AT52" s="568"/>
      <c r="AU52" s="569"/>
      <c r="AV52" s="570"/>
      <c r="AW52" s="566"/>
      <c r="AX52" s="632"/>
      <c r="AY52" s="565"/>
      <c r="AZ52" s="633">
        <f>AY52-AX52</f>
        <v>0</v>
      </c>
      <c r="BA52" s="567"/>
      <c r="BB52" s="568"/>
      <c r="BC52" s="568"/>
      <c r="BD52" s="569"/>
      <c r="BE52" s="570"/>
      <c r="BF52" s="566"/>
      <c r="BG52" s="632"/>
      <c r="BH52" s="565"/>
      <c r="BI52" s="633">
        <f>BH52-BG52</f>
        <v>0</v>
      </c>
      <c r="BJ52" s="567"/>
      <c r="BK52" s="568"/>
      <c r="BL52" s="568"/>
      <c r="BM52" s="569"/>
      <c r="BN52" s="570"/>
      <c r="BO52" s="566"/>
      <c r="BP52" s="632"/>
      <c r="BQ52" s="565"/>
      <c r="BR52" s="633">
        <f>BQ52-BP52</f>
        <v>0</v>
      </c>
      <c r="BS52" s="567"/>
      <c r="BT52" s="568"/>
      <c r="BU52" s="568"/>
      <c r="BV52" s="569"/>
      <c r="BW52" s="570"/>
      <c r="BX52" s="566"/>
      <c r="BY52" s="632"/>
      <c r="BZ52" s="565"/>
      <c r="CA52" s="633">
        <f>BZ52-BY52</f>
        <v>0</v>
      </c>
      <c r="CB52" s="567"/>
      <c r="CC52" s="568"/>
      <c r="CD52" s="568"/>
      <c r="CE52" s="569"/>
      <c r="CF52" s="570"/>
      <c r="CG52" s="566"/>
      <c r="CH52" s="632"/>
      <c r="CI52" s="565"/>
      <c r="CJ52" s="633">
        <f>CI52-CH52</f>
        <v>0</v>
      </c>
      <c r="CK52" s="567"/>
      <c r="CL52" s="568"/>
      <c r="CM52" s="568"/>
      <c r="CN52" s="569"/>
      <c r="CO52" s="570"/>
      <c r="CP52" s="566"/>
      <c r="CQ52" s="632"/>
      <c r="CR52" s="565"/>
      <c r="CS52" s="633">
        <f>CR52-CQ52</f>
        <v>0</v>
      </c>
      <c r="CT52" s="567"/>
      <c r="CU52" s="568"/>
      <c r="CV52" s="568"/>
      <c r="CW52" s="569"/>
      <c r="CX52" s="570"/>
      <c r="CY52" s="566"/>
      <c r="CZ52" s="632"/>
      <c r="DA52" s="565"/>
      <c r="DB52" s="633">
        <f>DA52-CZ52</f>
        <v>0</v>
      </c>
      <c r="DC52" s="567"/>
      <c r="DD52" s="568"/>
      <c r="DE52" s="568"/>
      <c r="DF52" s="569"/>
      <c r="DG52" s="570"/>
      <c r="DH52" s="566"/>
      <c r="DI52" s="632"/>
      <c r="DJ52" s="565"/>
      <c r="DK52" s="633">
        <f>DJ52-DI52</f>
        <v>0</v>
      </c>
    </row>
    <row r="53" spans="1:115" s="580" customFormat="1" ht="14.25" thickBot="1">
      <c r="A53" s="590" t="s">
        <v>2597</v>
      </c>
      <c r="B53" s="597">
        <f>SUM(B19:B50)</f>
        <v>85</v>
      </c>
      <c r="C53" s="592">
        <f>SUM(C19:C51)</f>
        <v>90</v>
      </c>
      <c r="D53" s="618">
        <f>SUM(D19:D50)</f>
        <v>12.542857142857141</v>
      </c>
      <c r="E53" s="619">
        <f>SUM(E19:E51)</f>
        <v>1</v>
      </c>
      <c r="F53" s="593">
        <f>E53-D53</f>
        <v>-11.542857142857141</v>
      </c>
      <c r="G53" s="594" t="str">
        <f>IFERROR(VLOOKUP($A53&amp;$B$1,纏め表!$D:$Q,3,FALSE),"")</f>
        <v/>
      </c>
      <c r="H53" s="595" t="str">
        <f>IFERROR(VLOOKUP($A53&amp;$B$1,纏め表!$D:$Q,12,FALSE),"")</f>
        <v/>
      </c>
      <c r="I53" s="595" t="str">
        <f>IFERROR(VLOOKUP($A53&amp;$B$1,纏め表!$D:$Q,13,FALSE),"")</f>
        <v/>
      </c>
      <c r="J53" s="595"/>
      <c r="K53" s="596"/>
      <c r="L53" s="590">
        <f>SUM(L19:L50)</f>
        <v>90</v>
      </c>
      <c r="M53" s="618">
        <f>SUM(M19:M50)</f>
        <v>94</v>
      </c>
      <c r="N53" s="618">
        <f>SUM(N19:N50)</f>
        <v>13.685714285714283</v>
      </c>
      <c r="O53" s="619">
        <f>SUM(O19:O51)</f>
        <v>1</v>
      </c>
      <c r="P53" s="593">
        <f>O53-N53</f>
        <v>-12.685714285714283</v>
      </c>
      <c r="Q53" s="594"/>
      <c r="R53" s="595"/>
      <c r="S53" s="595"/>
      <c r="T53" s="617"/>
      <c r="U53" s="590">
        <f>SUM(U19:U51)</f>
        <v>60</v>
      </c>
      <c r="V53" s="618">
        <f>SUM(V19:V51)</f>
        <v>64</v>
      </c>
      <c r="W53" s="618">
        <f>SUM(W19:W51)</f>
        <v>14.942857142857145</v>
      </c>
      <c r="X53" s="620">
        <f>SUM(X19:X51)</f>
        <v>0</v>
      </c>
      <c r="Y53" s="618">
        <f>X53-W53</f>
        <v>-14.942857142857145</v>
      </c>
      <c r="Z53" s="594"/>
      <c r="AA53" s="595"/>
      <c r="AB53" s="595"/>
      <c r="AC53" s="596"/>
      <c r="AD53" s="590">
        <f>SUM(AD19:AD50)</f>
        <v>131</v>
      </c>
      <c r="AE53" s="618">
        <f>SUM(AE19:AE50)</f>
        <v>117</v>
      </c>
      <c r="AF53" s="618">
        <f>SUM(AF19:AF50)</f>
        <v>15.400000000000002</v>
      </c>
      <c r="AG53" s="620">
        <f>SUM(AG19:AG51)</f>
        <v>1</v>
      </c>
      <c r="AH53" s="618">
        <f>AG53-AF53</f>
        <v>-14.400000000000002</v>
      </c>
      <c r="AI53" s="594"/>
      <c r="AJ53" s="595"/>
      <c r="AK53" s="595"/>
      <c r="AL53" s="596"/>
      <c r="AM53" s="590">
        <f>SUM(AM19:AM51)</f>
        <v>125</v>
      </c>
      <c r="AN53" s="618">
        <f>SUM(AN19:AN50)</f>
        <v>124</v>
      </c>
      <c r="AO53" s="618">
        <f>SUM(AO19:AO51)</f>
        <v>16.771428571428572</v>
      </c>
      <c r="AP53" s="620">
        <f>SUM(AP19:AP51)</f>
        <v>3</v>
      </c>
      <c r="AQ53" s="618">
        <f>AP53-AO53</f>
        <v>-13.771428571428572</v>
      </c>
      <c r="AR53" s="594"/>
      <c r="AS53" s="595"/>
      <c r="AT53" s="595"/>
      <c r="AU53" s="596"/>
      <c r="AV53" s="590">
        <f>SUM(AV19:AV40)</f>
        <v>68</v>
      </c>
      <c r="AW53" s="618"/>
      <c r="AX53" s="618">
        <f>SUM(AX19:AX40)</f>
        <v>17.8</v>
      </c>
      <c r="AY53" s="620">
        <f>SUM(AY19:AY51)</f>
        <v>2</v>
      </c>
      <c r="AZ53" s="618">
        <f>AY53-AX53</f>
        <v>-15.8</v>
      </c>
      <c r="BA53" s="594"/>
      <c r="BB53" s="595"/>
      <c r="BC53" s="595"/>
      <c r="BD53" s="596"/>
      <c r="BE53" s="590">
        <f>SUM(BE19:BE51)</f>
        <v>105</v>
      </c>
      <c r="BF53" s="618">
        <f>SUM(BF19:BF50)</f>
        <v>99</v>
      </c>
      <c r="BG53" s="618">
        <f>SUM(BG19:BG45)</f>
        <v>12.185714285714287</v>
      </c>
      <c r="BH53" s="620">
        <f>SUM(BH19:BH51)</f>
        <v>2</v>
      </c>
      <c r="BI53" s="618">
        <f>BH53-BG53</f>
        <v>-10.185714285714287</v>
      </c>
      <c r="BJ53" s="594"/>
      <c r="BK53" s="595"/>
      <c r="BL53" s="595"/>
      <c r="BM53" s="596"/>
      <c r="BN53" s="590">
        <f>SUM(BN19:BN50)</f>
        <v>126</v>
      </c>
      <c r="BO53" s="618">
        <f>SUM(BO19:BO50)</f>
        <v>126</v>
      </c>
      <c r="BP53" s="618">
        <f>SUM(BP19:BP50)</f>
        <v>16.657142857142858</v>
      </c>
      <c r="BQ53" s="620">
        <f>SUM(BQ19:BQ51)</f>
        <v>0</v>
      </c>
      <c r="BR53" s="618">
        <f>BQ53-BP53</f>
        <v>-16.657142857142858</v>
      </c>
      <c r="BS53" s="594"/>
      <c r="BT53" s="595"/>
      <c r="BU53" s="595"/>
      <c r="BV53" s="596"/>
      <c r="BW53" s="590">
        <f>SUM(BW19:BW50)</f>
        <v>110</v>
      </c>
      <c r="BX53" s="618">
        <f>SUM(BX19:BX50)</f>
        <v>109</v>
      </c>
      <c r="BY53" s="618">
        <f>SUM(BY19:BY50)</f>
        <v>16.2</v>
      </c>
      <c r="BZ53" s="620">
        <f>SUM(BZ19:BZ51)</f>
        <v>5</v>
      </c>
      <c r="CA53" s="618">
        <f>BZ53-BY53</f>
        <v>-11.2</v>
      </c>
      <c r="CB53" s="594"/>
      <c r="CC53" s="595"/>
      <c r="CD53" s="595"/>
      <c r="CE53" s="596"/>
      <c r="CF53" s="590">
        <f>SUM(CF19:CF50)</f>
        <v>200</v>
      </c>
      <c r="CG53" s="618">
        <f>SUM(CG19:CG50)</f>
        <v>167</v>
      </c>
      <c r="CH53" s="618">
        <f>SUM(CH19:CH50)</f>
        <v>26.485714285714291</v>
      </c>
      <c r="CI53" s="620">
        <f>SUM(CI19:CI51)</f>
        <v>2</v>
      </c>
      <c r="CJ53" s="618">
        <f>CI53-CH53</f>
        <v>-24.485714285714291</v>
      </c>
      <c r="CK53" s="594"/>
      <c r="CL53" s="595"/>
      <c r="CM53" s="595"/>
      <c r="CN53" s="596"/>
      <c r="CO53" s="590">
        <f>SUM(CO19:CO50)</f>
        <v>19</v>
      </c>
      <c r="CP53" s="618">
        <f>SUM(CP19:CP50)</f>
        <v>19</v>
      </c>
      <c r="CQ53" s="618">
        <f>SUM(CQ19:CQ50)</f>
        <v>5.4571428571428564</v>
      </c>
      <c r="CR53" s="620">
        <f>SUM(CR19:CR51)</f>
        <v>0</v>
      </c>
      <c r="CS53" s="618">
        <f>CR53-CQ53</f>
        <v>-5.4571428571428564</v>
      </c>
      <c r="CT53" s="594"/>
      <c r="CU53" s="595"/>
      <c r="CV53" s="595"/>
      <c r="CW53" s="596"/>
      <c r="CX53" s="590">
        <f>SUM(CX19:CX50)</f>
        <v>0</v>
      </c>
      <c r="CY53" s="618">
        <f>SUM(CY19:CY50)</f>
        <v>0</v>
      </c>
      <c r="CZ53" s="618">
        <f>SUM(CZ19:CZ50)</f>
        <v>7</v>
      </c>
      <c r="DA53" s="620">
        <f>SUM(DA19:DA51)</f>
        <v>-1</v>
      </c>
      <c r="DB53" s="618">
        <f>DA53-CZ53</f>
        <v>-8</v>
      </c>
      <c r="DC53" s="594"/>
      <c r="DD53" s="595"/>
      <c r="DE53" s="595"/>
      <c r="DF53" s="596"/>
      <c r="DG53" s="590">
        <f>SUM(DG19:DG50)</f>
        <v>0</v>
      </c>
      <c r="DH53" s="618">
        <f>SUM(DH19:DH50)</f>
        <v>0</v>
      </c>
      <c r="DI53" s="618">
        <f>SUM(DI19:DI50)</f>
        <v>7</v>
      </c>
      <c r="DJ53" s="620">
        <f>SUM(DJ19:DJ51)</f>
        <v>-1</v>
      </c>
      <c r="DK53" s="618">
        <f>DJ53-DI53</f>
        <v>-8</v>
      </c>
    </row>
    <row r="54" spans="1:115" s="580" customFormat="1" ht="14.25" thickBot="1">
      <c r="A54" s="621" t="s">
        <v>2183</v>
      </c>
      <c r="B54" s="621"/>
      <c r="C54" s="622"/>
      <c r="D54" s="622">
        <f>SUM(D53,D18)</f>
        <v>17.542857142857141</v>
      </c>
      <c r="E54" s="623">
        <f>SUM(E53,E18)</f>
        <v>8</v>
      </c>
      <c r="F54" s="623">
        <f t="shared" si="21"/>
        <v>-9.5428571428571409</v>
      </c>
      <c r="G54" s="624" t="str">
        <f>IFERROR(VLOOKUP($A54&amp;$B$1,纏め表!$D:$Q,3,FALSE),"")</f>
        <v/>
      </c>
      <c r="H54" s="625" t="str">
        <f>IFERROR(VLOOKUP($A54&amp;$B$1,纏め表!$D:$Q,12,FALSE),"")</f>
        <v/>
      </c>
      <c r="I54" s="625" t="str">
        <f>IFERROR(VLOOKUP($A54&amp;$B$1,纏め表!$D:$Q,13,FALSE),"")</f>
        <v/>
      </c>
      <c r="J54" s="625"/>
      <c r="K54" s="617"/>
      <c r="L54" s="621"/>
      <c r="M54" s="622"/>
      <c r="N54" s="622">
        <f>SUM(N53,N18)</f>
        <v>18.685714285714283</v>
      </c>
      <c r="O54" s="623">
        <f>SUM(O53,O18)</f>
        <v>8</v>
      </c>
      <c r="P54" s="623">
        <f>O54-N54</f>
        <v>-10.685714285714283</v>
      </c>
      <c r="Q54" s="624"/>
      <c r="R54" s="625"/>
      <c r="S54" s="625"/>
      <c r="T54" s="635"/>
      <c r="U54" s="621"/>
      <c r="V54" s="622"/>
      <c r="W54" s="622">
        <f>SUM(W53,W18)</f>
        <v>20.942857142857143</v>
      </c>
      <c r="X54" s="627">
        <f>SUM(X53,X18)</f>
        <v>6</v>
      </c>
      <c r="Y54" s="622">
        <f t="shared" ref="Y54" si="134">X54-W54</f>
        <v>-14.942857142857143</v>
      </c>
      <c r="Z54" s="624"/>
      <c r="AA54" s="625"/>
      <c r="AB54" s="625"/>
      <c r="AC54" s="617"/>
      <c r="AD54" s="621"/>
      <c r="AE54" s="622"/>
      <c r="AF54" s="622">
        <f>SUM(AF53,AF18)</f>
        <v>21.400000000000002</v>
      </c>
      <c r="AG54" s="627">
        <f>SUM(AG53,AG18)</f>
        <v>7</v>
      </c>
      <c r="AH54" s="622">
        <f t="shared" ref="AH54" si="135">AG54-AF54</f>
        <v>-14.400000000000002</v>
      </c>
      <c r="AI54" s="624"/>
      <c r="AJ54" s="625"/>
      <c r="AK54" s="625"/>
      <c r="AL54" s="617"/>
      <c r="AM54" s="621"/>
      <c r="AN54" s="622"/>
      <c r="AO54" s="622">
        <f>SUM(AO53,AO18)</f>
        <v>24.771428571428572</v>
      </c>
      <c r="AP54" s="627">
        <f>SUM(AP53,AP18)</f>
        <v>10</v>
      </c>
      <c r="AQ54" s="622">
        <f t="shared" ref="AQ54" si="136">AP54-AO54</f>
        <v>-14.771428571428572</v>
      </c>
      <c r="AR54" s="624"/>
      <c r="AS54" s="625"/>
      <c r="AT54" s="625"/>
      <c r="AU54" s="617"/>
      <c r="AV54" s="621"/>
      <c r="AW54" s="622"/>
      <c r="AX54" s="622">
        <f>SUM(AX53,AX18)</f>
        <v>18.8</v>
      </c>
      <c r="AY54" s="627">
        <f>SUM(AY53,AY18)</f>
        <v>9</v>
      </c>
      <c r="AZ54" s="622">
        <f t="shared" ref="AZ54" si="137">AY54-AX54</f>
        <v>-9.8000000000000007</v>
      </c>
      <c r="BA54" s="624"/>
      <c r="BB54" s="625"/>
      <c r="BC54" s="625"/>
      <c r="BD54" s="617"/>
      <c r="BE54" s="621"/>
      <c r="BF54" s="622"/>
      <c r="BG54" s="622">
        <f>SUM(BG53,BG18)</f>
        <v>16.185714285714287</v>
      </c>
      <c r="BH54" s="627">
        <f>SUM(BH53,BH18)</f>
        <v>10</v>
      </c>
      <c r="BI54" s="622">
        <f t="shared" ref="BI54" si="138">BH54-BG54</f>
        <v>-6.1857142857142868</v>
      </c>
      <c r="BJ54" s="624"/>
      <c r="BK54" s="625"/>
      <c r="BL54" s="625"/>
      <c r="BM54" s="617"/>
      <c r="BN54" s="621"/>
      <c r="BO54" s="622"/>
      <c r="BP54" s="622">
        <f>SUM(BP53,BP18)</f>
        <v>22.657142857142858</v>
      </c>
      <c r="BQ54" s="627">
        <f>SUM(BQ53,BQ18)</f>
        <v>11</v>
      </c>
      <c r="BR54" s="622">
        <f t="shared" ref="BR54" si="139">BQ54-BP54</f>
        <v>-11.657142857142858</v>
      </c>
      <c r="BS54" s="624"/>
      <c r="BT54" s="625"/>
      <c r="BU54" s="625"/>
      <c r="BV54" s="617"/>
      <c r="BW54" s="621"/>
      <c r="BX54" s="622"/>
      <c r="BY54" s="622">
        <f>SUM(BY53,BY18)</f>
        <v>22.2</v>
      </c>
      <c r="BZ54" s="627">
        <f>SUM(BZ53,BZ18)</f>
        <v>13</v>
      </c>
      <c r="CA54" s="622">
        <f t="shared" ref="CA54" si="140">BZ54-BY54</f>
        <v>-9.1999999999999993</v>
      </c>
      <c r="CB54" s="624"/>
      <c r="CC54" s="625"/>
      <c r="CD54" s="625"/>
      <c r="CE54" s="617"/>
      <c r="CF54" s="621"/>
      <c r="CG54" s="622"/>
      <c r="CH54" s="622">
        <f>SUM(CH53,CH18)</f>
        <v>32.485714285714295</v>
      </c>
      <c r="CI54" s="627">
        <f>SUM(CI53,CI18)</f>
        <v>13</v>
      </c>
      <c r="CJ54" s="622">
        <f t="shared" ref="CJ54" si="141">CI54-CH54</f>
        <v>-19.485714285714295</v>
      </c>
      <c r="CK54" s="624"/>
      <c r="CL54" s="625"/>
      <c r="CM54" s="625"/>
      <c r="CN54" s="617"/>
      <c r="CO54" s="621"/>
      <c r="CP54" s="622"/>
      <c r="CQ54" s="622">
        <f>SUM(CQ53,CQ18)</f>
        <v>12.457142857142856</v>
      </c>
      <c r="CR54" s="627">
        <f>SUM(CR53,CR18)</f>
        <v>1</v>
      </c>
      <c r="CS54" s="622">
        <f t="shared" ref="CS54" si="142">CR54-CQ54</f>
        <v>-11.457142857142856</v>
      </c>
      <c r="CT54" s="624"/>
      <c r="CU54" s="625"/>
      <c r="CV54" s="625"/>
      <c r="CW54" s="617"/>
      <c r="CX54" s="621"/>
      <c r="CY54" s="622"/>
      <c r="CZ54" s="622">
        <f>SUM(CZ53,CZ18)</f>
        <v>8</v>
      </c>
      <c r="DA54" s="627">
        <f>SUM(DA53,DA18)</f>
        <v>0</v>
      </c>
      <c r="DB54" s="622">
        <f t="shared" ref="DB54" si="143">DA54-CZ54</f>
        <v>-8</v>
      </c>
      <c r="DC54" s="624"/>
      <c r="DD54" s="625"/>
      <c r="DE54" s="625"/>
      <c r="DF54" s="617"/>
      <c r="DG54" s="621"/>
      <c r="DH54" s="622"/>
      <c r="DI54" s="622">
        <f>SUM(DI53,DI18)</f>
        <v>8</v>
      </c>
      <c r="DJ54" s="627">
        <f>SUM(DJ53,DJ18)</f>
        <v>-1</v>
      </c>
      <c r="DK54" s="622">
        <f t="shared" ref="DK54" si="144">DJ54-DI54</f>
        <v>-9</v>
      </c>
    </row>
    <row r="55" spans="1:115" s="580" customFormat="1" ht="14.25" thickBot="1">
      <c r="A55" s="628"/>
      <c r="B55" s="536" t="s">
        <v>2843</v>
      </c>
      <c r="C55" s="537" t="s">
        <v>2168</v>
      </c>
      <c r="D55" s="537" t="s">
        <v>2222</v>
      </c>
      <c r="E55" s="537" t="s">
        <v>2223</v>
      </c>
      <c r="F55" s="537" t="s">
        <v>2224</v>
      </c>
      <c r="G55" s="629"/>
      <c r="H55" s="626"/>
      <c r="I55" s="626"/>
      <c r="J55" s="626"/>
      <c r="K55" s="626"/>
      <c r="L55" s="536" t="s">
        <v>2843</v>
      </c>
      <c r="M55" s="537" t="s">
        <v>2168</v>
      </c>
      <c r="N55" s="537" t="s">
        <v>2222</v>
      </c>
      <c r="O55" s="537" t="s">
        <v>2223</v>
      </c>
      <c r="P55" s="537" t="s">
        <v>2224</v>
      </c>
      <c r="Q55" s="629"/>
      <c r="R55" s="626"/>
      <c r="S55" s="626"/>
      <c r="T55" s="626"/>
      <c r="U55" s="536" t="s">
        <v>2843</v>
      </c>
      <c r="V55" s="537" t="s">
        <v>2168</v>
      </c>
      <c r="W55" s="537" t="s">
        <v>2222</v>
      </c>
      <c r="X55" s="537" t="s">
        <v>2223</v>
      </c>
      <c r="Y55" s="537" t="s">
        <v>2224</v>
      </c>
      <c r="Z55" s="629"/>
      <c r="AA55" s="626"/>
      <c r="AB55" s="626"/>
      <c r="AC55" s="626"/>
      <c r="AD55" s="536" t="s">
        <v>2843</v>
      </c>
      <c r="AE55" s="537" t="s">
        <v>2168</v>
      </c>
      <c r="AF55" s="537" t="s">
        <v>2222</v>
      </c>
      <c r="AG55" s="537" t="s">
        <v>2223</v>
      </c>
      <c r="AH55" s="537" t="s">
        <v>2224</v>
      </c>
      <c r="AI55" s="629"/>
      <c r="AJ55" s="626"/>
      <c r="AK55" s="626"/>
      <c r="AL55" s="626"/>
      <c r="AM55" s="536" t="s">
        <v>2843</v>
      </c>
      <c r="AN55" s="537" t="s">
        <v>2168</v>
      </c>
      <c r="AO55" s="537" t="s">
        <v>2222</v>
      </c>
      <c r="AP55" s="537" t="s">
        <v>2223</v>
      </c>
      <c r="AQ55" s="537" t="s">
        <v>2224</v>
      </c>
      <c r="AR55" s="629"/>
      <c r="AS55" s="626"/>
      <c r="AT55" s="626"/>
      <c r="AU55" s="626"/>
      <c r="AV55" s="536" t="s">
        <v>2843</v>
      </c>
      <c r="AW55" s="537" t="s">
        <v>2168</v>
      </c>
      <c r="AX55" s="537" t="s">
        <v>2222</v>
      </c>
      <c r="AY55" s="537" t="s">
        <v>2223</v>
      </c>
      <c r="AZ55" s="537" t="s">
        <v>2224</v>
      </c>
      <c r="BA55" s="629"/>
      <c r="BB55" s="626"/>
      <c r="BC55" s="626"/>
      <c r="BD55" s="626"/>
      <c r="BE55" s="536" t="s">
        <v>2843</v>
      </c>
      <c r="BF55" s="537" t="s">
        <v>2168</v>
      </c>
      <c r="BG55" s="537" t="s">
        <v>2222</v>
      </c>
      <c r="BH55" s="537" t="s">
        <v>2223</v>
      </c>
      <c r="BI55" s="537" t="s">
        <v>2224</v>
      </c>
      <c r="BJ55" s="629"/>
      <c r="BK55" s="626"/>
      <c r="BL55" s="626"/>
      <c r="BM55" s="626"/>
      <c r="BN55" s="536" t="s">
        <v>2843</v>
      </c>
      <c r="BO55" s="537" t="s">
        <v>2168</v>
      </c>
      <c r="BP55" s="537" t="s">
        <v>2222</v>
      </c>
      <c r="BQ55" s="537" t="s">
        <v>2223</v>
      </c>
      <c r="BR55" s="537" t="s">
        <v>2224</v>
      </c>
      <c r="BS55" s="629"/>
      <c r="BT55" s="626"/>
      <c r="BU55" s="626"/>
      <c r="BV55" s="626"/>
      <c r="BW55" s="536" t="s">
        <v>2843</v>
      </c>
      <c r="BX55" s="537" t="s">
        <v>2168</v>
      </c>
      <c r="BY55" s="537" t="s">
        <v>2222</v>
      </c>
      <c r="BZ55" s="537" t="s">
        <v>2223</v>
      </c>
      <c r="CA55" s="537" t="s">
        <v>2224</v>
      </c>
      <c r="CB55" s="629"/>
      <c r="CC55" s="626"/>
      <c r="CD55" s="626"/>
      <c r="CE55" s="626"/>
      <c r="CF55" s="536" t="s">
        <v>2843</v>
      </c>
      <c r="CG55" s="537" t="s">
        <v>2168</v>
      </c>
      <c r="CH55" s="537" t="s">
        <v>2222</v>
      </c>
      <c r="CI55" s="537" t="s">
        <v>2223</v>
      </c>
      <c r="CJ55" s="537" t="s">
        <v>2224</v>
      </c>
      <c r="CK55" s="629"/>
      <c r="CL55" s="626"/>
      <c r="CM55" s="626"/>
      <c r="CN55" s="626"/>
      <c r="CO55" s="536" t="s">
        <v>2843</v>
      </c>
      <c r="CP55" s="537" t="s">
        <v>2168</v>
      </c>
      <c r="CQ55" s="537" t="s">
        <v>2222</v>
      </c>
      <c r="CR55" s="537" t="s">
        <v>2223</v>
      </c>
      <c r="CS55" s="537" t="s">
        <v>2224</v>
      </c>
      <c r="CT55" s="629"/>
      <c r="CU55" s="626"/>
      <c r="CV55" s="626"/>
      <c r="CW55" s="626"/>
      <c r="CX55" s="536" t="s">
        <v>2843</v>
      </c>
      <c r="CY55" s="537" t="s">
        <v>2168</v>
      </c>
      <c r="CZ55" s="537" t="s">
        <v>2222</v>
      </c>
      <c r="DA55" s="537" t="s">
        <v>2223</v>
      </c>
      <c r="DB55" s="537" t="s">
        <v>2224</v>
      </c>
      <c r="DC55" s="629"/>
      <c r="DD55" s="626"/>
      <c r="DE55" s="626"/>
      <c r="DF55" s="626"/>
      <c r="DG55" s="536" t="s">
        <v>2843</v>
      </c>
      <c r="DH55" s="537" t="s">
        <v>2168</v>
      </c>
      <c r="DI55" s="537" t="s">
        <v>2222</v>
      </c>
      <c r="DJ55" s="537" t="s">
        <v>2223</v>
      </c>
      <c r="DK55" s="537" t="s">
        <v>2224</v>
      </c>
    </row>
    <row r="56" spans="1:115" s="580" customFormat="1">
      <c r="A56" s="628"/>
      <c r="B56" s="628"/>
      <c r="C56" s="628"/>
      <c r="D56" s="628"/>
      <c r="E56" s="628"/>
      <c r="F56" s="628"/>
      <c r="G56" s="629"/>
      <c r="H56" s="626"/>
      <c r="I56" s="626"/>
      <c r="J56" s="626"/>
      <c r="K56" s="626"/>
      <c r="L56" s="628"/>
      <c r="M56" s="628"/>
      <c r="N56" s="628"/>
      <c r="O56" s="628"/>
      <c r="P56" s="628"/>
      <c r="Q56" s="629"/>
      <c r="R56" s="626"/>
      <c r="S56" s="626"/>
      <c r="T56" s="626"/>
      <c r="U56" s="628"/>
      <c r="V56" s="628"/>
      <c r="W56" s="628"/>
      <c r="X56" s="628"/>
      <c r="Y56" s="628"/>
      <c r="Z56" s="629"/>
      <c r="AA56" s="626"/>
      <c r="AB56" s="626"/>
      <c r="AC56" s="626"/>
      <c r="AD56" s="628"/>
      <c r="AE56" s="628"/>
      <c r="AF56" s="628"/>
      <c r="AG56" s="628"/>
      <c r="AH56" s="628"/>
      <c r="AI56" s="629"/>
      <c r="AJ56" s="626"/>
      <c r="AK56" s="626"/>
      <c r="AL56" s="626"/>
      <c r="AM56" s="628"/>
      <c r="AN56" s="628"/>
      <c r="AO56" s="628"/>
      <c r="AP56" s="628"/>
      <c r="AQ56" s="628"/>
      <c r="AR56" s="629"/>
      <c r="AS56" s="626"/>
      <c r="AT56" s="626"/>
      <c r="AU56" s="626"/>
      <c r="AV56" s="628"/>
      <c r="AW56" s="628"/>
      <c r="AX56" s="628"/>
      <c r="AY56" s="628"/>
      <c r="AZ56" s="628"/>
      <c r="BA56" s="629"/>
      <c r="BB56" s="626"/>
      <c r="BC56" s="626"/>
      <c r="BD56" s="626"/>
      <c r="BE56" s="628"/>
      <c r="BF56" s="628"/>
      <c r="BG56" s="628"/>
      <c r="BH56" s="628"/>
      <c r="BI56" s="628"/>
      <c r="BJ56" s="629"/>
      <c r="BK56" s="626"/>
      <c r="BL56" s="626"/>
      <c r="BM56" s="626"/>
      <c r="BN56" s="628"/>
      <c r="BO56" s="628"/>
      <c r="BP56" s="628"/>
      <c r="BQ56" s="628"/>
      <c r="BR56" s="628"/>
      <c r="BS56" s="629"/>
      <c r="BT56" s="626"/>
      <c r="BU56" s="626"/>
      <c r="BV56" s="626"/>
      <c r="BW56" s="628"/>
      <c r="BX56" s="628"/>
      <c r="BY56" s="628"/>
      <c r="BZ56" s="628"/>
      <c r="CA56" s="628"/>
      <c r="CB56" s="629"/>
      <c r="CC56" s="626"/>
      <c r="CD56" s="626"/>
      <c r="CE56" s="626"/>
      <c r="CF56" s="628"/>
      <c r="CG56" s="628"/>
      <c r="CH56" s="628"/>
      <c r="CI56" s="628"/>
      <c r="CJ56" s="628"/>
      <c r="CK56" s="629"/>
      <c r="CL56" s="626"/>
      <c r="CM56" s="626"/>
      <c r="CN56" s="626"/>
      <c r="CO56" s="628"/>
      <c r="CP56" s="628"/>
      <c r="CQ56" s="628"/>
      <c r="CR56" s="628"/>
      <c r="CS56" s="628"/>
      <c r="CT56" s="629"/>
      <c r="CU56" s="626"/>
      <c r="CV56" s="626"/>
      <c r="CW56" s="626"/>
      <c r="CX56" s="628"/>
      <c r="CY56" s="628"/>
      <c r="CZ56" s="628"/>
      <c r="DA56" s="628"/>
      <c r="DB56" s="628"/>
      <c r="DC56" s="629"/>
      <c r="DD56" s="626"/>
      <c r="DE56" s="626"/>
      <c r="DF56" s="626"/>
      <c r="DG56" s="628"/>
      <c r="DH56" s="628"/>
      <c r="DI56" s="628"/>
      <c r="DJ56" s="628"/>
      <c r="DK56" s="628"/>
    </row>
    <row r="57" spans="1:115" s="580" customFormat="1">
      <c r="A57" s="628"/>
      <c r="B57" s="628"/>
      <c r="C57" s="628"/>
      <c r="D57" s="628"/>
      <c r="E57" s="628"/>
      <c r="F57" s="628"/>
      <c r="G57" s="629"/>
      <c r="H57" s="626"/>
      <c r="I57" s="626"/>
      <c r="J57" s="626"/>
      <c r="K57" s="626"/>
      <c r="L57" s="628"/>
      <c r="M57" s="628"/>
      <c r="N57" s="628"/>
      <c r="O57" s="628"/>
      <c r="P57" s="628"/>
      <c r="Q57" s="629"/>
      <c r="R57" s="626"/>
      <c r="S57" s="626"/>
      <c r="T57" s="626"/>
      <c r="U57" s="628"/>
      <c r="V57" s="628"/>
      <c r="W57" s="628"/>
      <c r="X57" s="628"/>
      <c r="Y57" s="628"/>
      <c r="Z57" s="629"/>
      <c r="AA57" s="626"/>
      <c r="AB57" s="626"/>
      <c r="AC57" s="626"/>
      <c r="AD57" s="628"/>
      <c r="AE57" s="628"/>
      <c r="AF57" s="628"/>
      <c r="AG57" s="628"/>
      <c r="AH57" s="628"/>
      <c r="AI57" s="629"/>
      <c r="AJ57" s="626"/>
      <c r="AK57" s="626"/>
      <c r="AL57" s="626"/>
      <c r="AM57" s="628"/>
      <c r="AN57" s="628"/>
      <c r="AO57" s="628"/>
      <c r="AP57" s="628"/>
      <c r="AQ57" s="628"/>
      <c r="AR57" s="629"/>
      <c r="AS57" s="626"/>
      <c r="AT57" s="626"/>
      <c r="AU57" s="626"/>
      <c r="AV57" s="628"/>
      <c r="AW57" s="628"/>
      <c r="AX57" s="628"/>
      <c r="AY57" s="628"/>
      <c r="AZ57" s="628"/>
      <c r="BA57" s="629"/>
      <c r="BB57" s="626"/>
      <c r="BC57" s="626"/>
      <c r="BD57" s="626"/>
      <c r="BE57" s="628"/>
      <c r="BF57" s="628"/>
      <c r="BG57" s="628"/>
      <c r="BH57" s="628"/>
      <c r="BI57" s="628"/>
      <c r="BJ57" s="629"/>
      <c r="BK57" s="626"/>
      <c r="BL57" s="626"/>
      <c r="BM57" s="626"/>
      <c r="BN57" s="628"/>
      <c r="BO57" s="628"/>
      <c r="BP57" s="628"/>
      <c r="BQ57" s="628"/>
      <c r="BR57" s="628"/>
      <c r="BS57" s="629"/>
      <c r="BT57" s="626"/>
      <c r="BU57" s="626"/>
      <c r="BV57" s="626"/>
      <c r="BW57" s="628"/>
      <c r="BX57" s="628"/>
      <c r="BY57" s="628"/>
      <c r="BZ57" s="628"/>
      <c r="CA57" s="628"/>
      <c r="CB57" s="629"/>
      <c r="CC57" s="626"/>
      <c r="CD57" s="626"/>
      <c r="CE57" s="626"/>
      <c r="CF57" s="628"/>
      <c r="CG57" s="628"/>
      <c r="CH57" s="628"/>
      <c r="CI57" s="628"/>
      <c r="CJ57" s="628"/>
      <c r="CK57" s="629"/>
      <c r="CL57" s="626"/>
      <c r="CM57" s="626"/>
      <c r="CN57" s="626"/>
      <c r="CO57" s="628"/>
      <c r="CP57" s="628"/>
      <c r="CQ57" s="628"/>
      <c r="CR57" s="628"/>
      <c r="CS57" s="628"/>
      <c r="CT57" s="629"/>
      <c r="CU57" s="626"/>
      <c r="CV57" s="626"/>
      <c r="CW57" s="626"/>
      <c r="CX57" s="628"/>
      <c r="CY57" s="628"/>
      <c r="CZ57" s="628"/>
      <c r="DA57" s="628"/>
      <c r="DB57" s="628"/>
      <c r="DC57" s="629"/>
      <c r="DD57" s="626"/>
      <c r="DE57" s="626"/>
      <c r="DF57" s="626"/>
      <c r="DG57" s="628"/>
      <c r="DH57" s="628"/>
      <c r="DI57" s="628"/>
      <c r="DJ57" s="628"/>
      <c r="DK57" s="628"/>
    </row>
    <row r="58" spans="1:115" s="580" customFormat="1">
      <c r="A58" s="628"/>
      <c r="B58" s="628"/>
      <c r="C58" s="628"/>
      <c r="D58" s="628"/>
      <c r="E58" s="628"/>
      <c r="F58" s="628"/>
      <c r="G58" s="629"/>
      <c r="H58" s="626"/>
      <c r="I58" s="626"/>
      <c r="J58" s="626"/>
      <c r="K58" s="626"/>
      <c r="L58" s="628"/>
      <c r="M58" s="628"/>
      <c r="N58" s="628"/>
      <c r="O58" s="628"/>
      <c r="P58" s="628"/>
      <c r="Q58" s="629"/>
      <c r="R58" s="626"/>
      <c r="S58" s="626"/>
      <c r="T58" s="626"/>
      <c r="U58" s="628"/>
      <c r="V58" s="628"/>
      <c r="W58" s="628"/>
      <c r="X58" s="628"/>
      <c r="Y58" s="628"/>
      <c r="Z58" s="629"/>
      <c r="AA58" s="626"/>
      <c r="AB58" s="626"/>
      <c r="AC58" s="626"/>
      <c r="AD58" s="628"/>
      <c r="AE58" s="628"/>
      <c r="AF58" s="628"/>
      <c r="AG58" s="628"/>
      <c r="AH58" s="628"/>
      <c r="AI58" s="629"/>
      <c r="AJ58" s="626"/>
      <c r="AK58" s="626"/>
      <c r="AL58" s="626"/>
      <c r="AM58" s="628"/>
      <c r="AN58" s="628"/>
      <c r="AO58" s="628"/>
      <c r="AP58" s="628"/>
      <c r="AQ58" s="628"/>
      <c r="AR58" s="629"/>
      <c r="AS58" s="626"/>
      <c r="AT58" s="626"/>
      <c r="AU58" s="626"/>
      <c r="AV58" s="628"/>
      <c r="AW58" s="628"/>
      <c r="AX58" s="628"/>
      <c r="AY58" s="628"/>
      <c r="AZ58" s="628"/>
      <c r="BA58" s="629"/>
      <c r="BB58" s="626"/>
      <c r="BC58" s="626"/>
      <c r="BD58" s="626"/>
      <c r="BE58" s="628"/>
      <c r="BF58" s="628"/>
      <c r="BG58" s="628"/>
      <c r="BH58" s="628"/>
      <c r="BI58" s="628"/>
      <c r="BJ58" s="629"/>
      <c r="BK58" s="626"/>
      <c r="BL58" s="626"/>
      <c r="BM58" s="626"/>
      <c r="BN58" s="628"/>
      <c r="BO58" s="628"/>
      <c r="BP58" s="628"/>
      <c r="BQ58" s="628"/>
      <c r="BR58" s="628"/>
      <c r="BS58" s="629"/>
      <c r="BT58" s="626"/>
      <c r="BU58" s="626"/>
      <c r="BV58" s="626"/>
      <c r="BW58" s="628"/>
      <c r="BX58" s="628"/>
      <c r="BY58" s="628"/>
      <c r="BZ58" s="628"/>
      <c r="CA58" s="628"/>
      <c r="CB58" s="629"/>
      <c r="CC58" s="626"/>
      <c r="CD58" s="626"/>
      <c r="CE58" s="626"/>
      <c r="CF58" s="628"/>
      <c r="CG58" s="628"/>
      <c r="CH58" s="628"/>
      <c r="CI58" s="628"/>
      <c r="CJ58" s="628"/>
      <c r="CK58" s="629"/>
      <c r="CL58" s="626"/>
      <c r="CM58" s="626"/>
      <c r="CN58" s="626"/>
      <c r="CO58" s="628"/>
      <c r="CP58" s="628"/>
      <c r="CQ58" s="628"/>
      <c r="CR58" s="628"/>
      <c r="CS58" s="628"/>
      <c r="CT58" s="629"/>
      <c r="CU58" s="626"/>
      <c r="CV58" s="626"/>
      <c r="CW58" s="626"/>
      <c r="CX58" s="628"/>
      <c r="CY58" s="628"/>
      <c r="CZ58" s="628"/>
      <c r="DA58" s="628"/>
      <c r="DB58" s="628"/>
      <c r="DC58" s="629"/>
      <c r="DD58" s="626"/>
      <c r="DE58" s="626"/>
      <c r="DF58" s="626"/>
      <c r="DG58" s="628"/>
      <c r="DH58" s="628"/>
      <c r="DI58" s="628"/>
      <c r="DJ58" s="628"/>
      <c r="DK58" s="628"/>
    </row>
    <row r="59" spans="1:115" s="580" customFormat="1">
      <c r="A59" s="628"/>
      <c r="B59" s="628"/>
      <c r="C59" s="628"/>
      <c r="D59" s="628"/>
      <c r="E59" s="628"/>
      <c r="F59" s="628"/>
      <c r="G59" s="629"/>
      <c r="H59" s="626"/>
      <c r="I59" s="626"/>
      <c r="J59" s="626"/>
      <c r="K59" s="626"/>
      <c r="L59" s="628"/>
      <c r="M59" s="628"/>
      <c r="N59" s="628"/>
      <c r="O59" s="628"/>
      <c r="P59" s="628"/>
      <c r="Q59" s="629"/>
      <c r="R59" s="626"/>
      <c r="S59" s="626"/>
      <c r="T59" s="626"/>
      <c r="U59" s="628"/>
      <c r="V59" s="628"/>
      <c r="W59" s="628"/>
      <c r="X59" s="628"/>
      <c r="Y59" s="628"/>
      <c r="Z59" s="629"/>
      <c r="AA59" s="626"/>
      <c r="AB59" s="626"/>
      <c r="AC59" s="626"/>
      <c r="AD59" s="628"/>
      <c r="AE59" s="628"/>
      <c r="AF59" s="628"/>
      <c r="AG59" s="628"/>
      <c r="AH59" s="628"/>
      <c r="AI59" s="629"/>
      <c r="AJ59" s="626"/>
      <c r="AK59" s="626"/>
      <c r="AL59" s="626"/>
      <c r="AM59" s="628"/>
      <c r="AN59" s="628"/>
      <c r="AO59" s="628"/>
      <c r="AP59" s="628"/>
      <c r="AQ59" s="628"/>
      <c r="AR59" s="629"/>
      <c r="AS59" s="626"/>
      <c r="AT59" s="626"/>
      <c r="AU59" s="626"/>
      <c r="AV59" s="628"/>
      <c r="AW59" s="628"/>
      <c r="AX59" s="628"/>
      <c r="AY59" s="628"/>
      <c r="AZ59" s="628"/>
      <c r="BA59" s="629"/>
      <c r="BB59" s="626"/>
      <c r="BC59" s="626"/>
      <c r="BD59" s="626"/>
      <c r="BE59" s="628"/>
      <c r="BF59" s="628"/>
      <c r="BG59" s="628"/>
      <c r="BH59" s="628"/>
      <c r="BI59" s="628"/>
      <c r="BJ59" s="629"/>
      <c r="BK59" s="626"/>
      <c r="BL59" s="626"/>
      <c r="BM59" s="626"/>
      <c r="BN59" s="628"/>
      <c r="BO59" s="628"/>
      <c r="BP59" s="628"/>
      <c r="BQ59" s="628"/>
      <c r="BR59" s="628"/>
      <c r="BS59" s="629"/>
      <c r="BT59" s="626"/>
      <c r="BU59" s="626"/>
      <c r="BV59" s="626"/>
      <c r="BW59" s="628"/>
      <c r="BX59" s="628"/>
      <c r="BY59" s="628"/>
      <c r="BZ59" s="628"/>
      <c r="CA59" s="628"/>
      <c r="CB59" s="629"/>
      <c r="CC59" s="626"/>
      <c r="CD59" s="626"/>
      <c r="CE59" s="626"/>
      <c r="CF59" s="628"/>
      <c r="CG59" s="628"/>
      <c r="CH59" s="628"/>
      <c r="CI59" s="628"/>
      <c r="CJ59" s="628"/>
      <c r="CK59" s="629"/>
      <c r="CL59" s="626"/>
      <c r="CM59" s="626"/>
      <c r="CN59" s="626"/>
      <c r="CO59" s="628"/>
      <c r="CP59" s="628"/>
      <c r="CQ59" s="628"/>
      <c r="CR59" s="628"/>
      <c r="CS59" s="628"/>
      <c r="CT59" s="629"/>
      <c r="CU59" s="626"/>
      <c r="CV59" s="626"/>
      <c r="CW59" s="626"/>
      <c r="CX59" s="628"/>
      <c r="CY59" s="628"/>
      <c r="CZ59" s="628"/>
      <c r="DA59" s="628"/>
      <c r="DB59" s="628"/>
      <c r="DC59" s="629"/>
      <c r="DD59" s="626"/>
      <c r="DE59" s="626"/>
      <c r="DF59" s="626"/>
      <c r="DG59" s="628"/>
      <c r="DH59" s="628"/>
      <c r="DI59" s="628"/>
      <c r="DJ59" s="628"/>
      <c r="DK59" s="628"/>
    </row>
    <row r="60" spans="1:115" s="580" customFormat="1">
      <c r="A60" s="628"/>
      <c r="B60" s="628"/>
      <c r="C60" s="628"/>
      <c r="D60" s="628"/>
      <c r="E60" s="628"/>
      <c r="F60" s="628"/>
      <c r="G60" s="629"/>
      <c r="H60" s="626"/>
      <c r="I60" s="626"/>
      <c r="J60" s="626"/>
      <c r="K60" s="626"/>
      <c r="L60" s="628"/>
      <c r="M60" s="628"/>
      <c r="N60" s="628"/>
      <c r="O60" s="628"/>
      <c r="P60" s="628"/>
      <c r="Q60" s="629"/>
      <c r="R60" s="626"/>
      <c r="S60" s="626"/>
      <c r="T60" s="626"/>
      <c r="U60" s="628"/>
      <c r="V60" s="628"/>
      <c r="W60" s="628"/>
      <c r="X60" s="628"/>
      <c r="Y60" s="628"/>
      <c r="Z60" s="629"/>
      <c r="AA60" s="626"/>
      <c r="AB60" s="626"/>
      <c r="AC60" s="626"/>
      <c r="AD60" s="628"/>
      <c r="AE60" s="628"/>
      <c r="AF60" s="628"/>
      <c r="AG60" s="628"/>
      <c r="AH60" s="628"/>
      <c r="AI60" s="629"/>
      <c r="AJ60" s="626"/>
      <c r="AK60" s="626"/>
      <c r="AL60" s="626"/>
      <c r="AM60" s="628"/>
      <c r="AN60" s="628"/>
      <c r="AO60" s="628"/>
      <c r="AP60" s="628"/>
      <c r="AQ60" s="628"/>
      <c r="AR60" s="629"/>
      <c r="AS60" s="626"/>
      <c r="AT60" s="626"/>
      <c r="AU60" s="626"/>
      <c r="AV60" s="628"/>
      <c r="AW60" s="628"/>
      <c r="AX60" s="628"/>
      <c r="AY60" s="628"/>
      <c r="AZ60" s="628"/>
      <c r="BA60" s="629"/>
      <c r="BB60" s="626"/>
      <c r="BC60" s="626"/>
      <c r="BD60" s="626"/>
      <c r="BE60" s="628"/>
      <c r="BF60" s="628"/>
      <c r="BG60" s="628"/>
      <c r="BH60" s="628"/>
      <c r="BI60" s="628"/>
      <c r="BJ60" s="629"/>
      <c r="BK60" s="626"/>
      <c r="BL60" s="626"/>
      <c r="BM60" s="626"/>
      <c r="BN60" s="628"/>
      <c r="BO60" s="628"/>
      <c r="BP60" s="628"/>
      <c r="BQ60" s="628"/>
      <c r="BR60" s="628"/>
      <c r="BS60" s="629"/>
      <c r="BT60" s="626"/>
      <c r="BU60" s="626"/>
      <c r="BV60" s="626"/>
      <c r="BW60" s="628"/>
      <c r="BX60" s="628"/>
      <c r="BY60" s="628"/>
      <c r="BZ60" s="628"/>
      <c r="CA60" s="628"/>
      <c r="CB60" s="629"/>
      <c r="CC60" s="626"/>
      <c r="CD60" s="626"/>
      <c r="CE60" s="626"/>
      <c r="CF60" s="628"/>
      <c r="CG60" s="628"/>
      <c r="CH60" s="628"/>
      <c r="CI60" s="628"/>
      <c r="CJ60" s="628"/>
      <c r="CK60" s="629"/>
      <c r="CL60" s="626"/>
      <c r="CM60" s="626"/>
      <c r="CN60" s="626"/>
      <c r="CO60" s="628"/>
      <c r="CP60" s="628"/>
      <c r="CQ60" s="628"/>
      <c r="CR60" s="628"/>
      <c r="CS60" s="628"/>
      <c r="CT60" s="629"/>
      <c r="CU60" s="626"/>
      <c r="CV60" s="626"/>
      <c r="CW60" s="626"/>
      <c r="CX60" s="628"/>
      <c r="CY60" s="628"/>
      <c r="CZ60" s="628"/>
      <c r="DA60" s="628"/>
      <c r="DB60" s="628"/>
      <c r="DC60" s="629"/>
      <c r="DD60" s="626"/>
      <c r="DE60" s="626"/>
      <c r="DF60" s="626"/>
      <c r="DG60" s="628"/>
      <c r="DH60" s="628"/>
      <c r="DI60" s="628"/>
      <c r="DJ60" s="628"/>
      <c r="DK60" s="628"/>
    </row>
    <row r="61" spans="1:115" s="580" customFormat="1">
      <c r="A61" s="628"/>
      <c r="B61" s="628"/>
      <c r="C61" s="628"/>
      <c r="D61" s="628"/>
      <c r="E61" s="628"/>
      <c r="F61" s="628"/>
      <c r="G61" s="629"/>
      <c r="H61" s="626"/>
      <c r="I61" s="626"/>
      <c r="J61" s="626"/>
      <c r="K61" s="626"/>
      <c r="L61" s="628"/>
      <c r="M61" s="628"/>
      <c r="N61" s="628"/>
      <c r="O61" s="628"/>
      <c r="P61" s="628"/>
      <c r="Q61" s="629"/>
      <c r="R61" s="626"/>
      <c r="S61" s="626"/>
      <c r="T61" s="626"/>
      <c r="U61" s="628"/>
      <c r="V61" s="628"/>
      <c r="W61" s="628"/>
      <c r="X61" s="628"/>
      <c r="Y61" s="628"/>
      <c r="Z61" s="629"/>
      <c r="AA61" s="626"/>
      <c r="AB61" s="626"/>
      <c r="AC61" s="626"/>
      <c r="AD61" s="628"/>
      <c r="AE61" s="628"/>
      <c r="AF61" s="628"/>
      <c r="AG61" s="628"/>
      <c r="AH61" s="628"/>
      <c r="AI61" s="629"/>
      <c r="AJ61" s="626"/>
      <c r="AK61" s="626"/>
      <c r="AL61" s="626"/>
      <c r="AM61" s="628"/>
      <c r="AN61" s="628"/>
      <c r="AO61" s="628"/>
      <c r="AP61" s="628"/>
      <c r="AQ61" s="628"/>
      <c r="AR61" s="629"/>
      <c r="AS61" s="626"/>
      <c r="AT61" s="626"/>
      <c r="AU61" s="626"/>
      <c r="AV61" s="628"/>
      <c r="AW61" s="628"/>
      <c r="AX61" s="628"/>
      <c r="AY61" s="628"/>
      <c r="AZ61" s="628"/>
      <c r="BA61" s="629"/>
      <c r="BB61" s="626"/>
      <c r="BC61" s="626"/>
      <c r="BD61" s="626"/>
      <c r="BE61" s="628"/>
      <c r="BF61" s="628"/>
      <c r="BG61" s="628"/>
      <c r="BH61" s="628"/>
      <c r="BI61" s="628"/>
      <c r="BJ61" s="629"/>
      <c r="BK61" s="626"/>
      <c r="BL61" s="626"/>
      <c r="BM61" s="626"/>
      <c r="BN61" s="628"/>
      <c r="BO61" s="628"/>
      <c r="BP61" s="628"/>
      <c r="BQ61" s="628"/>
      <c r="BR61" s="628"/>
      <c r="BS61" s="629"/>
      <c r="BT61" s="626"/>
      <c r="BU61" s="626"/>
      <c r="BV61" s="626"/>
      <c r="BW61" s="628"/>
      <c r="BX61" s="628"/>
      <c r="BY61" s="628"/>
      <c r="BZ61" s="628"/>
      <c r="CA61" s="628"/>
      <c r="CB61" s="629"/>
      <c r="CC61" s="626"/>
      <c r="CD61" s="626"/>
      <c r="CE61" s="626"/>
      <c r="CF61" s="628"/>
      <c r="CG61" s="628"/>
      <c r="CH61" s="628"/>
      <c r="CI61" s="628"/>
      <c r="CJ61" s="628"/>
      <c r="CK61" s="629"/>
      <c r="CL61" s="626"/>
      <c r="CM61" s="626"/>
      <c r="CN61" s="626"/>
      <c r="CO61" s="628"/>
      <c r="CP61" s="628"/>
      <c r="CQ61" s="628"/>
      <c r="CR61" s="628"/>
      <c r="CS61" s="628"/>
      <c r="CT61" s="629"/>
      <c r="CU61" s="626"/>
      <c r="CV61" s="626"/>
      <c r="CW61" s="626"/>
      <c r="CX61" s="628"/>
      <c r="CY61" s="628"/>
      <c r="CZ61" s="628"/>
      <c r="DA61" s="628"/>
      <c r="DB61" s="628"/>
      <c r="DC61" s="629"/>
      <c r="DD61" s="626"/>
      <c r="DE61" s="626"/>
      <c r="DF61" s="626"/>
      <c r="DG61" s="628"/>
      <c r="DH61" s="628"/>
      <c r="DI61" s="628"/>
      <c r="DJ61" s="628"/>
      <c r="DK61" s="628"/>
    </row>
    <row r="62" spans="1:115" s="580" customFormat="1">
      <c r="A62" s="628"/>
      <c r="B62" s="628"/>
      <c r="C62" s="628"/>
      <c r="D62" s="628"/>
      <c r="E62" s="628"/>
      <c r="F62" s="628"/>
      <c r="G62" s="629"/>
      <c r="H62" s="626"/>
      <c r="I62" s="626"/>
      <c r="J62" s="626"/>
      <c r="K62" s="626"/>
      <c r="L62" s="628"/>
      <c r="M62" s="628"/>
      <c r="N62" s="628"/>
      <c r="O62" s="628"/>
      <c r="P62" s="628"/>
      <c r="Q62" s="629"/>
      <c r="R62" s="626"/>
      <c r="S62" s="626"/>
      <c r="T62" s="626"/>
      <c r="U62" s="628"/>
      <c r="V62" s="628"/>
      <c r="W62" s="628"/>
      <c r="X62" s="628"/>
      <c r="Y62" s="628"/>
      <c r="Z62" s="629"/>
      <c r="AA62" s="626"/>
      <c r="AB62" s="626"/>
      <c r="AC62" s="626"/>
      <c r="AD62" s="628"/>
      <c r="AE62" s="628"/>
      <c r="AF62" s="628"/>
      <c r="AG62" s="628"/>
      <c r="AH62" s="628"/>
      <c r="AI62" s="629"/>
      <c r="AJ62" s="626"/>
      <c r="AK62" s="626"/>
      <c r="AL62" s="626"/>
      <c r="AM62" s="628"/>
      <c r="AN62" s="628"/>
      <c r="AO62" s="628"/>
      <c r="AP62" s="628"/>
      <c r="AQ62" s="628"/>
      <c r="AR62" s="629"/>
      <c r="AS62" s="626"/>
      <c r="AT62" s="626"/>
      <c r="AU62" s="626"/>
      <c r="AV62" s="628"/>
      <c r="AW62" s="628"/>
      <c r="AX62" s="628"/>
      <c r="AY62" s="628"/>
      <c r="AZ62" s="628"/>
      <c r="BA62" s="629"/>
      <c r="BB62" s="626"/>
      <c r="BC62" s="626"/>
      <c r="BD62" s="626"/>
      <c r="BE62" s="628"/>
      <c r="BF62" s="628"/>
      <c r="BG62" s="628"/>
      <c r="BH62" s="628"/>
      <c r="BI62" s="628"/>
      <c r="BJ62" s="629"/>
      <c r="BK62" s="626"/>
      <c r="BL62" s="626"/>
      <c r="BM62" s="626"/>
      <c r="BN62" s="628"/>
      <c r="BO62" s="628"/>
      <c r="BP62" s="628"/>
      <c r="BQ62" s="628"/>
      <c r="BR62" s="628"/>
      <c r="BS62" s="629"/>
      <c r="BT62" s="626"/>
      <c r="BU62" s="626"/>
      <c r="BV62" s="626"/>
      <c r="BW62" s="628"/>
      <c r="BX62" s="628"/>
      <c r="BY62" s="628"/>
      <c r="BZ62" s="628"/>
      <c r="CA62" s="628"/>
      <c r="CB62" s="629"/>
      <c r="CC62" s="626"/>
      <c r="CD62" s="626"/>
      <c r="CE62" s="626"/>
      <c r="CF62" s="628"/>
      <c r="CG62" s="628"/>
      <c r="CH62" s="628"/>
      <c r="CI62" s="628"/>
      <c r="CJ62" s="628"/>
      <c r="CK62" s="629"/>
      <c r="CL62" s="626"/>
      <c r="CM62" s="626"/>
      <c r="CN62" s="626"/>
      <c r="CO62" s="628"/>
      <c r="CP62" s="628"/>
      <c r="CQ62" s="628"/>
      <c r="CR62" s="628"/>
      <c r="CS62" s="628"/>
      <c r="CT62" s="629"/>
      <c r="CU62" s="626"/>
      <c r="CV62" s="626"/>
      <c r="CW62" s="626"/>
      <c r="CX62" s="628"/>
      <c r="CY62" s="628"/>
      <c r="CZ62" s="628"/>
      <c r="DA62" s="628"/>
      <c r="DB62" s="628"/>
      <c r="DC62" s="629"/>
      <c r="DD62" s="626"/>
      <c r="DE62" s="626"/>
      <c r="DF62" s="626"/>
      <c r="DG62" s="628"/>
      <c r="DH62" s="628"/>
      <c r="DI62" s="628"/>
      <c r="DJ62" s="628"/>
      <c r="DK62" s="628"/>
    </row>
    <row r="63" spans="1:115" s="580" customFormat="1">
      <c r="A63" s="628"/>
      <c r="B63" s="628"/>
      <c r="C63" s="628"/>
      <c r="D63" s="628"/>
      <c r="E63" s="628"/>
      <c r="F63" s="628"/>
      <c r="G63" s="629"/>
      <c r="H63" s="626"/>
      <c r="I63" s="626"/>
      <c r="J63" s="626"/>
      <c r="K63" s="626"/>
      <c r="L63" s="628"/>
      <c r="M63" s="628"/>
      <c r="N63" s="628"/>
      <c r="O63" s="628"/>
      <c r="P63" s="628"/>
      <c r="Q63" s="629"/>
      <c r="R63" s="626"/>
      <c r="S63" s="626"/>
      <c r="T63" s="626"/>
      <c r="U63" s="628"/>
      <c r="V63" s="628"/>
      <c r="W63" s="628"/>
      <c r="X63" s="628"/>
      <c r="Y63" s="628"/>
      <c r="Z63" s="629"/>
      <c r="AA63" s="626"/>
      <c r="AB63" s="626"/>
      <c r="AC63" s="626"/>
      <c r="AD63" s="628"/>
      <c r="AE63" s="628"/>
      <c r="AF63" s="628"/>
      <c r="AG63" s="628"/>
      <c r="AH63" s="628"/>
      <c r="AI63" s="629"/>
      <c r="AJ63" s="626"/>
      <c r="AK63" s="626"/>
      <c r="AL63" s="626"/>
      <c r="AM63" s="628"/>
      <c r="AN63" s="628"/>
      <c r="AO63" s="628"/>
      <c r="AP63" s="628"/>
      <c r="AQ63" s="628"/>
      <c r="AR63" s="629"/>
      <c r="AS63" s="626"/>
      <c r="AT63" s="626"/>
      <c r="AU63" s="626"/>
      <c r="AV63" s="628"/>
      <c r="AW63" s="628"/>
      <c r="AX63" s="628"/>
      <c r="AY63" s="628"/>
      <c r="AZ63" s="628"/>
      <c r="BA63" s="629"/>
      <c r="BB63" s="626"/>
      <c r="BC63" s="626"/>
      <c r="BD63" s="626"/>
      <c r="BE63" s="628"/>
      <c r="BF63" s="628"/>
      <c r="BG63" s="628"/>
      <c r="BH63" s="628"/>
      <c r="BI63" s="628"/>
      <c r="BJ63" s="629"/>
      <c r="BK63" s="626"/>
      <c r="BL63" s="626"/>
      <c r="BM63" s="626"/>
      <c r="BN63" s="628"/>
      <c r="BO63" s="628"/>
      <c r="BP63" s="628"/>
      <c r="BQ63" s="628"/>
      <c r="BR63" s="628"/>
      <c r="BS63" s="629"/>
      <c r="BT63" s="626"/>
      <c r="BU63" s="626"/>
      <c r="BV63" s="626"/>
      <c r="BW63" s="628"/>
      <c r="BX63" s="628"/>
      <c r="BY63" s="628"/>
      <c r="BZ63" s="628"/>
      <c r="CA63" s="628"/>
      <c r="CB63" s="629"/>
      <c r="CC63" s="626"/>
      <c r="CD63" s="626"/>
      <c r="CE63" s="626"/>
      <c r="CF63" s="628"/>
      <c r="CG63" s="628"/>
      <c r="CH63" s="628"/>
      <c r="CI63" s="628"/>
      <c r="CJ63" s="628"/>
      <c r="CK63" s="629"/>
      <c r="CL63" s="626"/>
      <c r="CM63" s="626"/>
      <c r="CN63" s="626"/>
      <c r="CO63" s="628"/>
      <c r="CP63" s="628"/>
      <c r="CQ63" s="628"/>
      <c r="CR63" s="628"/>
      <c r="CS63" s="628"/>
      <c r="CT63" s="629"/>
      <c r="CU63" s="626"/>
      <c r="CV63" s="626"/>
      <c r="CW63" s="626"/>
      <c r="CX63" s="628"/>
      <c r="CY63" s="628"/>
      <c r="CZ63" s="628"/>
      <c r="DA63" s="628"/>
      <c r="DB63" s="628"/>
      <c r="DC63" s="629"/>
      <c r="DD63" s="626"/>
      <c r="DE63" s="626"/>
      <c r="DF63" s="626"/>
      <c r="DG63" s="628"/>
      <c r="DH63" s="628"/>
      <c r="DI63" s="628"/>
      <c r="DJ63" s="628"/>
      <c r="DK63" s="628"/>
    </row>
    <row r="64" spans="1:115" s="580" customFormat="1">
      <c r="A64" s="628"/>
      <c r="B64" s="628"/>
      <c r="C64" s="628"/>
      <c r="D64" s="628"/>
      <c r="E64" s="628"/>
      <c r="F64" s="628"/>
      <c r="G64" s="629"/>
      <c r="H64" s="626"/>
      <c r="I64" s="626"/>
      <c r="J64" s="626"/>
      <c r="K64" s="626"/>
      <c r="L64" s="628"/>
      <c r="M64" s="628"/>
      <c r="N64" s="628"/>
      <c r="O64" s="628"/>
      <c r="P64" s="628"/>
      <c r="Q64" s="629"/>
      <c r="R64" s="626"/>
      <c r="S64" s="626"/>
      <c r="T64" s="626"/>
      <c r="U64" s="628"/>
      <c r="V64" s="628"/>
      <c r="W64" s="628"/>
      <c r="X64" s="628"/>
      <c r="Y64" s="628"/>
      <c r="Z64" s="629"/>
      <c r="AA64" s="626"/>
      <c r="AB64" s="626"/>
      <c r="AC64" s="626"/>
      <c r="AD64" s="628"/>
      <c r="AE64" s="628"/>
      <c r="AF64" s="628"/>
      <c r="AG64" s="628"/>
      <c r="AH64" s="628"/>
      <c r="AI64" s="629"/>
      <c r="AJ64" s="626"/>
      <c r="AK64" s="626"/>
      <c r="AL64" s="626"/>
      <c r="AM64" s="628"/>
      <c r="AN64" s="628"/>
      <c r="AO64" s="628"/>
      <c r="AP64" s="628"/>
      <c r="AQ64" s="628"/>
      <c r="AR64" s="629"/>
      <c r="AS64" s="626"/>
      <c r="AT64" s="626"/>
      <c r="AU64" s="626"/>
      <c r="AV64" s="628"/>
      <c r="AW64" s="628"/>
      <c r="AX64" s="628"/>
      <c r="AY64" s="628"/>
      <c r="AZ64" s="628"/>
      <c r="BA64" s="629"/>
      <c r="BB64" s="626"/>
      <c r="BC64" s="626"/>
      <c r="BD64" s="626"/>
      <c r="BE64" s="628"/>
      <c r="BF64" s="628"/>
      <c r="BG64" s="628"/>
      <c r="BH64" s="628"/>
      <c r="BI64" s="628"/>
      <c r="BJ64" s="629"/>
      <c r="BK64" s="626"/>
      <c r="BL64" s="626"/>
      <c r="BM64" s="626"/>
      <c r="BN64" s="628"/>
      <c r="BO64" s="628"/>
      <c r="BP64" s="628"/>
      <c r="BQ64" s="628"/>
      <c r="BR64" s="628"/>
      <c r="BS64" s="629"/>
      <c r="BT64" s="626"/>
      <c r="BU64" s="626"/>
      <c r="BV64" s="626"/>
      <c r="BW64" s="628"/>
      <c r="BX64" s="628"/>
      <c r="BY64" s="628"/>
      <c r="BZ64" s="628"/>
      <c r="CA64" s="628"/>
      <c r="CB64" s="629"/>
      <c r="CC64" s="626"/>
      <c r="CD64" s="626"/>
      <c r="CE64" s="626"/>
      <c r="CF64" s="628"/>
      <c r="CG64" s="628"/>
      <c r="CH64" s="628"/>
      <c r="CI64" s="628"/>
      <c r="CJ64" s="628"/>
      <c r="CK64" s="629"/>
      <c r="CL64" s="626"/>
      <c r="CM64" s="626"/>
      <c r="CN64" s="626"/>
      <c r="CO64" s="628"/>
      <c r="CP64" s="628"/>
      <c r="CQ64" s="628"/>
      <c r="CR64" s="628"/>
      <c r="CS64" s="628"/>
      <c r="CT64" s="629"/>
      <c r="CU64" s="626"/>
      <c r="CV64" s="626"/>
      <c r="CW64" s="626"/>
      <c r="CX64" s="628"/>
      <c r="CY64" s="628"/>
      <c r="CZ64" s="628"/>
      <c r="DA64" s="628"/>
      <c r="DB64" s="628"/>
      <c r="DC64" s="629"/>
      <c r="DD64" s="626"/>
      <c r="DE64" s="626"/>
      <c r="DF64" s="626"/>
      <c r="DG64" s="628"/>
      <c r="DH64" s="628"/>
      <c r="DI64" s="628"/>
      <c r="DJ64" s="628"/>
      <c r="DK64" s="628"/>
    </row>
    <row r="65" spans="1:115" s="580" customFormat="1">
      <c r="A65" s="628"/>
      <c r="B65" s="628"/>
      <c r="C65" s="628"/>
      <c r="D65" s="628"/>
      <c r="E65" s="628"/>
      <c r="F65" s="628"/>
      <c r="G65" s="629"/>
      <c r="H65" s="626"/>
      <c r="I65" s="626"/>
      <c r="J65" s="626"/>
      <c r="K65" s="626"/>
      <c r="L65" s="628"/>
      <c r="M65" s="628"/>
      <c r="N65" s="628"/>
      <c r="O65" s="628"/>
      <c r="P65" s="628"/>
      <c r="Q65" s="629"/>
      <c r="R65" s="626"/>
      <c r="S65" s="626"/>
      <c r="T65" s="626"/>
      <c r="U65" s="628"/>
      <c r="V65" s="628"/>
      <c r="W65" s="628"/>
      <c r="X65" s="628"/>
      <c r="Y65" s="628"/>
      <c r="Z65" s="629"/>
      <c r="AA65" s="626"/>
      <c r="AB65" s="626"/>
      <c r="AC65" s="626"/>
      <c r="AD65" s="628"/>
      <c r="AE65" s="628"/>
      <c r="AF65" s="628"/>
      <c r="AG65" s="628"/>
      <c r="AH65" s="628"/>
      <c r="AI65" s="629"/>
      <c r="AJ65" s="626"/>
      <c r="AK65" s="626"/>
      <c r="AL65" s="626"/>
      <c r="AM65" s="628"/>
      <c r="AN65" s="628"/>
      <c r="AO65" s="628"/>
      <c r="AP65" s="628"/>
      <c r="AQ65" s="628"/>
      <c r="AR65" s="629"/>
      <c r="AS65" s="626"/>
      <c r="AT65" s="626"/>
      <c r="AU65" s="626"/>
      <c r="AV65" s="628"/>
      <c r="AW65" s="628"/>
      <c r="AX65" s="628"/>
      <c r="AY65" s="628"/>
      <c r="AZ65" s="628"/>
      <c r="BA65" s="629"/>
      <c r="BB65" s="626"/>
      <c r="BC65" s="626"/>
      <c r="BD65" s="626"/>
      <c r="BE65" s="628"/>
      <c r="BF65" s="628"/>
      <c r="BG65" s="628"/>
      <c r="BH65" s="628"/>
      <c r="BI65" s="628"/>
      <c r="BJ65" s="629"/>
      <c r="BK65" s="626"/>
      <c r="BL65" s="626"/>
      <c r="BM65" s="626"/>
      <c r="BN65" s="628"/>
      <c r="BO65" s="628"/>
      <c r="BP65" s="628"/>
      <c r="BQ65" s="628"/>
      <c r="BR65" s="628"/>
      <c r="BS65" s="629"/>
      <c r="BT65" s="626"/>
      <c r="BU65" s="626"/>
      <c r="BV65" s="626"/>
      <c r="BW65" s="628"/>
      <c r="BX65" s="628"/>
      <c r="BY65" s="628"/>
      <c r="BZ65" s="628"/>
      <c r="CA65" s="628"/>
      <c r="CB65" s="629"/>
      <c r="CC65" s="626"/>
      <c r="CD65" s="626"/>
      <c r="CE65" s="626"/>
      <c r="CF65" s="628"/>
      <c r="CG65" s="628"/>
      <c r="CH65" s="628"/>
      <c r="CI65" s="628"/>
      <c r="CJ65" s="628"/>
      <c r="CK65" s="629"/>
      <c r="CL65" s="626"/>
      <c r="CM65" s="626"/>
      <c r="CN65" s="626"/>
      <c r="CO65" s="628"/>
      <c r="CP65" s="628"/>
      <c r="CQ65" s="628"/>
      <c r="CR65" s="628"/>
      <c r="CS65" s="628"/>
      <c r="CT65" s="629"/>
      <c r="CU65" s="626"/>
      <c r="CV65" s="626"/>
      <c r="CW65" s="626"/>
      <c r="CX65" s="628"/>
      <c r="CY65" s="628"/>
      <c r="CZ65" s="628"/>
      <c r="DA65" s="628"/>
      <c r="DB65" s="628"/>
      <c r="DC65" s="629"/>
      <c r="DD65" s="626"/>
      <c r="DE65" s="626"/>
      <c r="DF65" s="626"/>
      <c r="DG65" s="628"/>
      <c r="DH65" s="628"/>
      <c r="DI65" s="628"/>
      <c r="DJ65" s="628"/>
      <c r="DK65" s="628"/>
    </row>
    <row r="66" spans="1:115" s="580" customFormat="1">
      <c r="A66" s="628"/>
      <c r="B66" s="628"/>
      <c r="C66" s="628"/>
      <c r="D66" s="628"/>
      <c r="E66" s="628"/>
      <c r="F66" s="628"/>
      <c r="G66" s="629"/>
      <c r="H66" s="626"/>
      <c r="I66" s="626"/>
      <c r="J66" s="626"/>
      <c r="K66" s="626"/>
      <c r="L66" s="628"/>
      <c r="M66" s="628"/>
      <c r="N66" s="628"/>
      <c r="O66" s="628"/>
      <c r="P66" s="628"/>
      <c r="Q66" s="629"/>
      <c r="R66" s="626"/>
      <c r="S66" s="626"/>
      <c r="T66" s="626"/>
      <c r="U66" s="628"/>
      <c r="V66" s="628"/>
      <c r="W66" s="628"/>
      <c r="X66" s="628"/>
      <c r="Y66" s="628"/>
      <c r="Z66" s="629"/>
      <c r="AA66" s="626"/>
      <c r="AB66" s="626"/>
      <c r="AC66" s="626"/>
      <c r="AD66" s="628"/>
      <c r="AE66" s="628"/>
      <c r="AF66" s="628"/>
      <c r="AG66" s="628"/>
      <c r="AH66" s="628"/>
      <c r="AI66" s="629"/>
      <c r="AJ66" s="626"/>
      <c r="AK66" s="626"/>
      <c r="AL66" s="626"/>
      <c r="AM66" s="628"/>
      <c r="AN66" s="628"/>
      <c r="AO66" s="628"/>
      <c r="AP66" s="628"/>
      <c r="AQ66" s="628"/>
      <c r="AR66" s="629"/>
      <c r="AS66" s="626"/>
      <c r="AT66" s="626"/>
      <c r="AU66" s="626"/>
      <c r="AV66" s="628"/>
      <c r="AW66" s="628"/>
      <c r="AX66" s="628"/>
      <c r="AY66" s="628"/>
      <c r="AZ66" s="628"/>
      <c r="BA66" s="629"/>
      <c r="BB66" s="626"/>
      <c r="BC66" s="626"/>
      <c r="BD66" s="626"/>
      <c r="BE66" s="628"/>
      <c r="BF66" s="628"/>
      <c r="BG66" s="628"/>
      <c r="BH66" s="628"/>
      <c r="BI66" s="628"/>
      <c r="BJ66" s="629"/>
      <c r="BK66" s="626"/>
      <c r="BL66" s="626"/>
      <c r="BM66" s="626"/>
      <c r="BN66" s="628"/>
      <c r="BO66" s="628"/>
      <c r="BP66" s="628"/>
      <c r="BQ66" s="628"/>
      <c r="BR66" s="628"/>
      <c r="BS66" s="629"/>
      <c r="BT66" s="626"/>
      <c r="BU66" s="626"/>
      <c r="BV66" s="626"/>
      <c r="BW66" s="628"/>
      <c r="BX66" s="628"/>
      <c r="BY66" s="628"/>
      <c r="BZ66" s="628"/>
      <c r="CA66" s="628"/>
      <c r="CB66" s="629"/>
      <c r="CC66" s="626"/>
      <c r="CD66" s="626"/>
      <c r="CE66" s="626"/>
      <c r="CF66" s="628"/>
      <c r="CG66" s="628"/>
      <c r="CH66" s="628"/>
      <c r="CI66" s="628"/>
      <c r="CJ66" s="628"/>
      <c r="CK66" s="629"/>
      <c r="CL66" s="626"/>
      <c r="CM66" s="626"/>
      <c r="CN66" s="626"/>
      <c r="CO66" s="628"/>
      <c r="CP66" s="628"/>
      <c r="CQ66" s="628"/>
      <c r="CR66" s="628"/>
      <c r="CS66" s="628"/>
      <c r="CT66" s="629"/>
      <c r="CU66" s="626"/>
      <c r="CV66" s="626"/>
      <c r="CW66" s="626"/>
      <c r="CX66" s="628"/>
      <c r="CY66" s="628"/>
      <c r="CZ66" s="628"/>
      <c r="DA66" s="628"/>
      <c r="DB66" s="628"/>
      <c r="DC66" s="629"/>
      <c r="DD66" s="626"/>
      <c r="DE66" s="626"/>
      <c r="DF66" s="626"/>
      <c r="DG66" s="628"/>
      <c r="DH66" s="628"/>
      <c r="DI66" s="628"/>
      <c r="DJ66" s="628"/>
      <c r="DK66" s="628"/>
    </row>
    <row r="67" spans="1:115" s="580" customFormat="1">
      <c r="A67" s="628"/>
      <c r="B67" s="628"/>
      <c r="C67" s="628"/>
      <c r="D67" s="628"/>
      <c r="E67" s="628"/>
      <c r="F67" s="628"/>
      <c r="G67" s="629"/>
      <c r="H67" s="626"/>
      <c r="I67" s="626"/>
      <c r="J67" s="626"/>
      <c r="K67" s="626"/>
      <c r="L67" s="628"/>
      <c r="M67" s="628"/>
      <c r="N67" s="628"/>
      <c r="O67" s="628"/>
      <c r="P67" s="628"/>
      <c r="Q67" s="629"/>
      <c r="R67" s="626"/>
      <c r="S67" s="626"/>
      <c r="T67" s="626"/>
      <c r="U67" s="628"/>
      <c r="V67" s="628"/>
      <c r="W67" s="628"/>
      <c r="X67" s="628"/>
      <c r="Y67" s="628"/>
      <c r="Z67" s="629"/>
      <c r="AA67" s="626"/>
      <c r="AB67" s="626"/>
      <c r="AC67" s="626"/>
      <c r="AD67" s="628"/>
      <c r="AE67" s="628"/>
      <c r="AF67" s="628"/>
      <c r="AG67" s="628"/>
      <c r="AH67" s="628"/>
      <c r="AI67" s="629"/>
      <c r="AJ67" s="626"/>
      <c r="AK67" s="626"/>
      <c r="AL67" s="626"/>
      <c r="AM67" s="628"/>
      <c r="AN67" s="628"/>
      <c r="AO67" s="628"/>
      <c r="AP67" s="628"/>
      <c r="AQ67" s="628"/>
      <c r="AR67" s="629"/>
      <c r="AS67" s="626"/>
      <c r="AT67" s="626"/>
      <c r="AU67" s="626"/>
      <c r="AV67" s="628"/>
      <c r="AW67" s="628"/>
      <c r="AX67" s="628"/>
      <c r="AY67" s="628"/>
      <c r="AZ67" s="628"/>
      <c r="BA67" s="629"/>
      <c r="BB67" s="626"/>
      <c r="BC67" s="626"/>
      <c r="BD67" s="626"/>
      <c r="BE67" s="628"/>
      <c r="BF67" s="628"/>
      <c r="BG67" s="628"/>
      <c r="BH67" s="628"/>
      <c r="BI67" s="628"/>
      <c r="BJ67" s="629"/>
      <c r="BK67" s="626"/>
      <c r="BL67" s="626"/>
      <c r="BM67" s="626"/>
      <c r="BN67" s="628"/>
      <c r="BO67" s="628"/>
      <c r="BP67" s="628"/>
      <c r="BQ67" s="628"/>
      <c r="BR67" s="628"/>
      <c r="BS67" s="629"/>
      <c r="BT67" s="626"/>
      <c r="BU67" s="626"/>
      <c r="BV67" s="626"/>
      <c r="BW67" s="628"/>
      <c r="BX67" s="628"/>
      <c r="BY67" s="628"/>
      <c r="BZ67" s="628"/>
      <c r="CA67" s="628"/>
      <c r="CB67" s="629"/>
      <c r="CC67" s="626"/>
      <c r="CD67" s="626"/>
      <c r="CE67" s="626"/>
      <c r="CF67" s="628"/>
      <c r="CG67" s="628"/>
      <c r="CH67" s="628"/>
      <c r="CI67" s="628"/>
      <c r="CJ67" s="628"/>
      <c r="CK67" s="629"/>
      <c r="CL67" s="626"/>
      <c r="CM67" s="626"/>
      <c r="CN67" s="626"/>
      <c r="CO67" s="628"/>
      <c r="CP67" s="628"/>
      <c r="CQ67" s="628"/>
      <c r="CR67" s="628"/>
      <c r="CS67" s="628"/>
      <c r="CT67" s="629"/>
      <c r="CU67" s="626"/>
      <c r="CV67" s="626"/>
      <c r="CW67" s="626"/>
      <c r="CX67" s="628"/>
      <c r="CY67" s="628"/>
      <c r="CZ67" s="628"/>
      <c r="DA67" s="628"/>
      <c r="DB67" s="628"/>
      <c r="DC67" s="629"/>
      <c r="DD67" s="626"/>
      <c r="DE67" s="626"/>
      <c r="DF67" s="626"/>
      <c r="DG67" s="628"/>
      <c r="DH67" s="628"/>
      <c r="DI67" s="628"/>
      <c r="DJ67" s="628"/>
      <c r="DK67" s="628"/>
    </row>
    <row r="68" spans="1:115" s="580" customFormat="1">
      <c r="A68" s="628"/>
      <c r="B68" s="628"/>
      <c r="C68" s="628"/>
      <c r="D68" s="628"/>
      <c r="E68" s="628"/>
      <c r="F68" s="628"/>
      <c r="G68" s="629"/>
      <c r="H68" s="626"/>
      <c r="I68" s="626"/>
      <c r="J68" s="626"/>
      <c r="K68" s="626"/>
      <c r="L68" s="628"/>
      <c r="M68" s="628"/>
      <c r="N68" s="628"/>
      <c r="O68" s="628"/>
      <c r="P68" s="628"/>
      <c r="Q68" s="629"/>
      <c r="R68" s="626"/>
      <c r="S68" s="626"/>
      <c r="T68" s="626"/>
      <c r="U68" s="628"/>
      <c r="V68" s="628"/>
      <c r="W68" s="628"/>
      <c r="X68" s="628"/>
      <c r="Y68" s="628"/>
      <c r="Z68" s="629"/>
      <c r="AA68" s="626"/>
      <c r="AB68" s="626"/>
      <c r="AC68" s="626"/>
      <c r="AD68" s="628"/>
      <c r="AE68" s="628"/>
      <c r="AF68" s="628"/>
      <c r="AG68" s="628"/>
      <c r="AH68" s="628"/>
      <c r="AI68" s="629"/>
      <c r="AJ68" s="626"/>
      <c r="AK68" s="626"/>
      <c r="AL68" s="626"/>
      <c r="AM68" s="628"/>
      <c r="AN68" s="628"/>
      <c r="AO68" s="628"/>
      <c r="AP68" s="628"/>
      <c r="AQ68" s="628"/>
      <c r="AR68" s="629"/>
      <c r="AS68" s="626"/>
      <c r="AT68" s="626"/>
      <c r="AU68" s="626"/>
      <c r="AV68" s="628"/>
      <c r="AW68" s="628"/>
      <c r="AX68" s="628"/>
      <c r="AY68" s="628"/>
      <c r="AZ68" s="628"/>
      <c r="BA68" s="629"/>
      <c r="BB68" s="626"/>
      <c r="BC68" s="626"/>
      <c r="BD68" s="626"/>
      <c r="BE68" s="628"/>
      <c r="BF68" s="628"/>
      <c r="BG68" s="628"/>
      <c r="BH68" s="628"/>
      <c r="BI68" s="628"/>
      <c r="BJ68" s="629"/>
      <c r="BK68" s="626"/>
      <c r="BL68" s="626"/>
      <c r="BM68" s="626"/>
      <c r="BN68" s="628"/>
      <c r="BO68" s="628"/>
      <c r="BP68" s="628"/>
      <c r="BQ68" s="628"/>
      <c r="BR68" s="628"/>
      <c r="BS68" s="629"/>
      <c r="BT68" s="626"/>
      <c r="BU68" s="626"/>
      <c r="BV68" s="626"/>
      <c r="BW68" s="628"/>
      <c r="BX68" s="628"/>
      <c r="BY68" s="628"/>
      <c r="BZ68" s="628"/>
      <c r="CA68" s="628"/>
      <c r="CB68" s="629"/>
      <c r="CC68" s="626"/>
      <c r="CD68" s="626"/>
      <c r="CE68" s="626"/>
      <c r="CF68" s="628"/>
      <c r="CG68" s="628"/>
      <c r="CH68" s="628"/>
      <c r="CI68" s="628"/>
      <c r="CJ68" s="628"/>
      <c r="CK68" s="629"/>
      <c r="CL68" s="626"/>
      <c r="CM68" s="626"/>
      <c r="CN68" s="626"/>
      <c r="CO68" s="628"/>
      <c r="CP68" s="628"/>
      <c r="CQ68" s="628"/>
      <c r="CR68" s="628"/>
      <c r="CS68" s="628"/>
      <c r="CT68" s="629"/>
      <c r="CU68" s="626"/>
      <c r="CV68" s="626"/>
      <c r="CW68" s="626"/>
      <c r="CX68" s="628"/>
      <c r="CY68" s="628"/>
      <c r="CZ68" s="628"/>
      <c r="DA68" s="628"/>
      <c r="DB68" s="628"/>
      <c r="DC68" s="629"/>
      <c r="DD68" s="626"/>
      <c r="DE68" s="626"/>
      <c r="DF68" s="626"/>
      <c r="DG68" s="628"/>
      <c r="DH68" s="628"/>
      <c r="DI68" s="628"/>
      <c r="DJ68" s="628"/>
      <c r="DK68" s="628"/>
    </row>
    <row r="69" spans="1:115" s="580" customFormat="1">
      <c r="A69" s="628"/>
      <c r="B69" s="628"/>
      <c r="C69" s="628"/>
      <c r="D69" s="628"/>
      <c r="E69" s="628"/>
      <c r="F69" s="628"/>
      <c r="G69" s="629"/>
      <c r="H69" s="626"/>
      <c r="I69" s="626"/>
      <c r="J69" s="626"/>
      <c r="K69" s="626"/>
      <c r="L69" s="628"/>
      <c r="M69" s="628"/>
      <c r="N69" s="628"/>
      <c r="O69" s="628"/>
      <c r="P69" s="628"/>
      <c r="Q69" s="629"/>
      <c r="R69" s="626"/>
      <c r="S69" s="626"/>
      <c r="T69" s="626"/>
      <c r="U69" s="628"/>
      <c r="V69" s="628"/>
      <c r="W69" s="628"/>
      <c r="X69" s="628"/>
      <c r="Y69" s="628"/>
      <c r="Z69" s="629"/>
      <c r="AA69" s="626"/>
      <c r="AB69" s="626"/>
      <c r="AC69" s="626"/>
      <c r="AD69" s="628"/>
      <c r="AE69" s="628"/>
      <c r="AF69" s="628"/>
      <c r="AG69" s="628"/>
      <c r="AH69" s="628"/>
      <c r="AI69" s="629"/>
      <c r="AJ69" s="626"/>
      <c r="AK69" s="626"/>
      <c r="AL69" s="626"/>
      <c r="AM69" s="628"/>
      <c r="AN69" s="628"/>
      <c r="AO69" s="628"/>
      <c r="AP69" s="628"/>
      <c r="AQ69" s="628"/>
      <c r="AR69" s="629"/>
      <c r="AS69" s="626"/>
      <c r="AT69" s="626"/>
      <c r="AU69" s="626"/>
      <c r="AV69" s="628"/>
      <c r="AW69" s="628"/>
      <c r="AX69" s="628"/>
      <c r="AY69" s="628"/>
      <c r="AZ69" s="628"/>
      <c r="BA69" s="629"/>
      <c r="BB69" s="626"/>
      <c r="BC69" s="626"/>
      <c r="BD69" s="626"/>
      <c r="BE69" s="628"/>
      <c r="BF69" s="628"/>
      <c r="BG69" s="628"/>
      <c r="BH69" s="628"/>
      <c r="BI69" s="628"/>
      <c r="BJ69" s="629"/>
      <c r="BK69" s="626"/>
      <c r="BL69" s="626"/>
      <c r="BM69" s="626"/>
      <c r="BN69" s="628"/>
      <c r="BO69" s="628"/>
      <c r="BP69" s="628"/>
      <c r="BQ69" s="628"/>
      <c r="BR69" s="628"/>
      <c r="BS69" s="629"/>
      <c r="BT69" s="626"/>
      <c r="BU69" s="626"/>
      <c r="BV69" s="626"/>
      <c r="BW69" s="628"/>
      <c r="BX69" s="628"/>
      <c r="BY69" s="628"/>
      <c r="BZ69" s="628"/>
      <c r="CA69" s="628"/>
      <c r="CB69" s="629"/>
      <c r="CC69" s="626"/>
      <c r="CD69" s="626"/>
      <c r="CE69" s="626"/>
      <c r="CF69" s="628"/>
      <c r="CG69" s="628"/>
      <c r="CH69" s="628"/>
      <c r="CI69" s="628"/>
      <c r="CJ69" s="628"/>
      <c r="CK69" s="629"/>
      <c r="CL69" s="626"/>
      <c r="CM69" s="626"/>
      <c r="CN69" s="626"/>
      <c r="CO69" s="628"/>
      <c r="CP69" s="628"/>
      <c r="CQ69" s="628"/>
      <c r="CR69" s="628"/>
      <c r="CS69" s="628"/>
      <c r="CT69" s="629"/>
      <c r="CU69" s="626"/>
      <c r="CV69" s="626"/>
      <c r="CW69" s="626"/>
      <c r="CX69" s="628"/>
      <c r="CY69" s="628"/>
      <c r="CZ69" s="628"/>
      <c r="DA69" s="628"/>
      <c r="DB69" s="628"/>
      <c r="DC69" s="629"/>
      <c r="DD69" s="626"/>
      <c r="DE69" s="626"/>
      <c r="DF69" s="626"/>
      <c r="DG69" s="628"/>
      <c r="DH69" s="628"/>
      <c r="DI69" s="628"/>
      <c r="DJ69" s="628"/>
      <c r="DK69" s="628"/>
    </row>
    <row r="70" spans="1:115" s="580" customFormat="1">
      <c r="A70" s="628"/>
      <c r="B70" s="628"/>
      <c r="C70" s="628"/>
      <c r="D70" s="628"/>
      <c r="E70" s="628"/>
      <c r="F70" s="628"/>
      <c r="G70" s="629"/>
      <c r="H70" s="626"/>
      <c r="I70" s="626"/>
      <c r="J70" s="626"/>
      <c r="K70" s="626"/>
      <c r="L70" s="628"/>
      <c r="M70" s="628"/>
      <c r="N70" s="628"/>
      <c r="O70" s="628"/>
      <c r="P70" s="628"/>
      <c r="Q70" s="629"/>
      <c r="R70" s="626"/>
      <c r="S70" s="626"/>
      <c r="T70" s="626"/>
      <c r="U70" s="628"/>
      <c r="V70" s="628"/>
      <c r="W70" s="628"/>
      <c r="X70" s="628"/>
      <c r="Y70" s="628"/>
      <c r="Z70" s="629"/>
      <c r="AA70" s="626"/>
      <c r="AB70" s="626"/>
      <c r="AC70" s="626"/>
      <c r="AD70" s="628"/>
      <c r="AE70" s="628"/>
      <c r="AF70" s="628"/>
      <c r="AG70" s="628"/>
      <c r="AH70" s="628"/>
      <c r="AI70" s="629"/>
      <c r="AJ70" s="626"/>
      <c r="AK70" s="626"/>
      <c r="AL70" s="626"/>
      <c r="AM70" s="628"/>
      <c r="AN70" s="628"/>
      <c r="AO70" s="628"/>
      <c r="AP70" s="628"/>
      <c r="AQ70" s="628"/>
      <c r="AR70" s="629"/>
      <c r="AS70" s="626"/>
      <c r="AT70" s="626"/>
      <c r="AU70" s="626"/>
      <c r="AV70" s="628"/>
      <c r="AW70" s="628"/>
      <c r="AX70" s="628"/>
      <c r="AY70" s="628"/>
      <c r="AZ70" s="628"/>
      <c r="BA70" s="629"/>
      <c r="BB70" s="626"/>
      <c r="BC70" s="626"/>
      <c r="BD70" s="626"/>
      <c r="BE70" s="628"/>
      <c r="BF70" s="628"/>
      <c r="BG70" s="628"/>
      <c r="BH70" s="628"/>
      <c r="BI70" s="628"/>
      <c r="BJ70" s="629"/>
      <c r="BK70" s="626"/>
      <c r="BL70" s="626"/>
      <c r="BM70" s="626"/>
      <c r="BN70" s="628"/>
      <c r="BO70" s="628"/>
      <c r="BP70" s="628"/>
      <c r="BQ70" s="628"/>
      <c r="BR70" s="628"/>
      <c r="BS70" s="629"/>
      <c r="BT70" s="626"/>
      <c r="BU70" s="626"/>
      <c r="BV70" s="626"/>
      <c r="BW70" s="628"/>
      <c r="BX70" s="628"/>
      <c r="BY70" s="628"/>
      <c r="BZ70" s="628"/>
      <c r="CA70" s="628"/>
      <c r="CB70" s="629"/>
      <c r="CC70" s="626"/>
      <c r="CD70" s="626"/>
      <c r="CE70" s="626"/>
      <c r="CF70" s="628"/>
      <c r="CG70" s="628"/>
      <c r="CH70" s="628"/>
      <c r="CI70" s="628"/>
      <c r="CJ70" s="628"/>
      <c r="CK70" s="629"/>
      <c r="CL70" s="626"/>
      <c r="CM70" s="626"/>
      <c r="CN70" s="626"/>
      <c r="CO70" s="628"/>
      <c r="CP70" s="628"/>
      <c r="CQ70" s="628"/>
      <c r="CR70" s="628"/>
      <c r="CS70" s="628"/>
      <c r="CT70" s="629"/>
      <c r="CU70" s="626"/>
      <c r="CV70" s="626"/>
      <c r="CW70" s="626"/>
      <c r="CX70" s="628"/>
      <c r="CY70" s="628"/>
      <c r="CZ70" s="628"/>
      <c r="DA70" s="628"/>
      <c r="DB70" s="628"/>
      <c r="DC70" s="629"/>
      <c r="DD70" s="626"/>
      <c r="DE70" s="626"/>
      <c r="DF70" s="626"/>
      <c r="DG70" s="628"/>
      <c r="DH70" s="628"/>
      <c r="DI70" s="628"/>
      <c r="DJ70" s="628"/>
      <c r="DK70" s="628"/>
    </row>
    <row r="71" spans="1:115" s="580" customFormat="1">
      <c r="A71" s="628"/>
      <c r="B71" s="628"/>
      <c r="C71" s="628"/>
      <c r="D71" s="628"/>
      <c r="E71" s="628"/>
      <c r="F71" s="628"/>
      <c r="G71" s="629"/>
      <c r="H71" s="626"/>
      <c r="I71" s="626"/>
      <c r="J71" s="626"/>
      <c r="K71" s="626"/>
      <c r="L71" s="628"/>
      <c r="M71" s="628"/>
      <c r="N71" s="628"/>
      <c r="O71" s="628"/>
      <c r="P71" s="628"/>
      <c r="Q71" s="629"/>
      <c r="R71" s="626"/>
      <c r="S71" s="626"/>
      <c r="T71" s="626"/>
      <c r="U71" s="628"/>
      <c r="V71" s="628"/>
      <c r="W71" s="628"/>
      <c r="X71" s="628"/>
      <c r="Y71" s="628"/>
      <c r="Z71" s="629"/>
      <c r="AA71" s="626"/>
      <c r="AB71" s="626"/>
      <c r="AC71" s="626"/>
      <c r="AD71" s="628"/>
      <c r="AE71" s="628"/>
      <c r="AF71" s="628"/>
      <c r="AG71" s="628"/>
      <c r="AH71" s="628"/>
      <c r="AI71" s="629"/>
      <c r="AJ71" s="626"/>
      <c r="AK71" s="626"/>
      <c r="AL71" s="626"/>
      <c r="AM71" s="628"/>
      <c r="AN71" s="628"/>
      <c r="AO71" s="628"/>
      <c r="AP71" s="628"/>
      <c r="AQ71" s="628"/>
      <c r="AR71" s="629"/>
      <c r="AS71" s="626"/>
      <c r="AT71" s="626"/>
      <c r="AU71" s="626"/>
      <c r="AV71" s="628"/>
      <c r="AW71" s="628"/>
      <c r="AX71" s="628"/>
      <c r="AY71" s="628"/>
      <c r="AZ71" s="628"/>
      <c r="BA71" s="629"/>
      <c r="BB71" s="626"/>
      <c r="BC71" s="626"/>
      <c r="BD71" s="626"/>
      <c r="BE71" s="628"/>
      <c r="BF71" s="628"/>
      <c r="BG71" s="628"/>
      <c r="BH71" s="628"/>
      <c r="BI71" s="628"/>
      <c r="BJ71" s="629"/>
      <c r="BK71" s="626"/>
      <c r="BL71" s="626"/>
      <c r="BM71" s="626"/>
      <c r="BN71" s="628"/>
      <c r="BO71" s="628"/>
      <c r="BP71" s="628"/>
      <c r="BQ71" s="628"/>
      <c r="BR71" s="628"/>
      <c r="BS71" s="629"/>
      <c r="BT71" s="626"/>
      <c r="BU71" s="626"/>
      <c r="BV71" s="626"/>
      <c r="BW71" s="628"/>
      <c r="BX71" s="628"/>
      <c r="BY71" s="628"/>
      <c r="BZ71" s="628"/>
      <c r="CA71" s="628"/>
      <c r="CB71" s="629"/>
      <c r="CC71" s="626"/>
      <c r="CD71" s="626"/>
      <c r="CE71" s="626"/>
      <c r="CF71" s="628"/>
      <c r="CG71" s="628"/>
      <c r="CH71" s="628"/>
      <c r="CI71" s="628"/>
      <c r="CJ71" s="628"/>
      <c r="CK71" s="629"/>
      <c r="CL71" s="626"/>
      <c r="CM71" s="626"/>
      <c r="CN71" s="626"/>
      <c r="CO71" s="628"/>
      <c r="CP71" s="628"/>
      <c r="CQ71" s="628"/>
      <c r="CR71" s="628"/>
      <c r="CS71" s="628"/>
      <c r="CT71" s="629"/>
      <c r="CU71" s="626"/>
      <c r="CV71" s="626"/>
      <c r="CW71" s="626"/>
      <c r="CX71" s="628"/>
      <c r="CY71" s="628"/>
      <c r="CZ71" s="628"/>
      <c r="DA71" s="628"/>
      <c r="DB71" s="628"/>
      <c r="DC71" s="629"/>
      <c r="DD71" s="626"/>
      <c r="DE71" s="626"/>
      <c r="DF71" s="626"/>
      <c r="DG71" s="628"/>
      <c r="DH71" s="628"/>
      <c r="DI71" s="628"/>
      <c r="DJ71" s="628"/>
      <c r="DK71" s="628"/>
    </row>
    <row r="72" spans="1:115" s="580" customFormat="1">
      <c r="A72" s="628"/>
      <c r="B72" s="628"/>
      <c r="C72" s="628"/>
      <c r="D72" s="628"/>
      <c r="E72" s="628"/>
      <c r="F72" s="628"/>
      <c r="G72" s="629"/>
      <c r="H72" s="626"/>
      <c r="I72" s="626"/>
      <c r="J72" s="626"/>
      <c r="K72" s="626"/>
      <c r="L72" s="628"/>
      <c r="M72" s="628"/>
      <c r="N72" s="628"/>
      <c r="O72" s="628"/>
      <c r="P72" s="628"/>
      <c r="Q72" s="629"/>
      <c r="R72" s="626"/>
      <c r="S72" s="626"/>
      <c r="T72" s="626"/>
      <c r="U72" s="628"/>
      <c r="V72" s="628"/>
      <c r="W72" s="628"/>
      <c r="X72" s="628"/>
      <c r="Y72" s="628"/>
      <c r="Z72" s="629"/>
      <c r="AA72" s="626"/>
      <c r="AB72" s="626"/>
      <c r="AC72" s="626"/>
      <c r="AD72" s="628"/>
      <c r="AE72" s="628"/>
      <c r="AF72" s="628"/>
      <c r="AG72" s="628"/>
      <c r="AH72" s="628"/>
      <c r="AI72" s="629"/>
      <c r="AJ72" s="626"/>
      <c r="AK72" s="626"/>
      <c r="AL72" s="626"/>
      <c r="AM72" s="628"/>
      <c r="AN72" s="628"/>
      <c r="AO72" s="628"/>
      <c r="AP72" s="628"/>
      <c r="AQ72" s="628"/>
      <c r="AR72" s="629"/>
      <c r="AS72" s="626"/>
      <c r="AT72" s="626"/>
      <c r="AU72" s="626"/>
      <c r="AV72" s="628"/>
      <c r="AW72" s="628"/>
      <c r="AX72" s="628"/>
      <c r="AY72" s="628"/>
      <c r="AZ72" s="628"/>
      <c r="BA72" s="629"/>
      <c r="BB72" s="626"/>
      <c r="BC72" s="626"/>
      <c r="BD72" s="626"/>
      <c r="BE72" s="628"/>
      <c r="BF72" s="628"/>
      <c r="BG72" s="628"/>
      <c r="BH72" s="628"/>
      <c r="BI72" s="628"/>
      <c r="BJ72" s="629"/>
      <c r="BK72" s="626"/>
      <c r="BL72" s="626"/>
      <c r="BM72" s="626"/>
      <c r="BN72" s="628"/>
      <c r="BO72" s="628"/>
      <c r="BP72" s="628"/>
      <c r="BQ72" s="628"/>
      <c r="BR72" s="628"/>
      <c r="BS72" s="629"/>
      <c r="BT72" s="626"/>
      <c r="BU72" s="626"/>
      <c r="BV72" s="626"/>
      <c r="BW72" s="628"/>
      <c r="BX72" s="628"/>
      <c r="BY72" s="628"/>
      <c r="BZ72" s="628"/>
      <c r="CA72" s="628"/>
      <c r="CB72" s="629"/>
      <c r="CC72" s="626"/>
      <c r="CD72" s="626"/>
      <c r="CE72" s="626"/>
      <c r="CF72" s="628"/>
      <c r="CG72" s="628"/>
      <c r="CH72" s="628"/>
      <c r="CI72" s="628"/>
      <c r="CJ72" s="628"/>
      <c r="CK72" s="629"/>
      <c r="CL72" s="626"/>
      <c r="CM72" s="626"/>
      <c r="CN72" s="626"/>
      <c r="CO72" s="628"/>
      <c r="CP72" s="628"/>
      <c r="CQ72" s="628"/>
      <c r="CR72" s="628"/>
      <c r="CS72" s="628"/>
      <c r="CT72" s="629"/>
      <c r="CU72" s="626"/>
      <c r="CV72" s="626"/>
      <c r="CW72" s="626"/>
      <c r="CX72" s="628"/>
      <c r="CY72" s="628"/>
      <c r="CZ72" s="628"/>
      <c r="DA72" s="628"/>
      <c r="DB72" s="628"/>
      <c r="DC72" s="629"/>
      <c r="DD72" s="626"/>
      <c r="DE72" s="626"/>
      <c r="DF72" s="626"/>
      <c r="DG72" s="628"/>
      <c r="DH72" s="628"/>
      <c r="DI72" s="628"/>
      <c r="DJ72" s="628"/>
      <c r="DK72" s="628"/>
    </row>
    <row r="73" spans="1:115" s="580" customFormat="1">
      <c r="A73" s="628"/>
      <c r="B73" s="628"/>
      <c r="C73" s="628"/>
      <c r="D73" s="628"/>
      <c r="E73" s="628"/>
      <c r="F73" s="628"/>
      <c r="G73" s="629"/>
      <c r="H73" s="626"/>
      <c r="I73" s="626"/>
      <c r="J73" s="626"/>
      <c r="K73" s="626"/>
      <c r="L73" s="628"/>
      <c r="M73" s="628"/>
      <c r="N73" s="628"/>
      <c r="O73" s="628"/>
      <c r="P73" s="628"/>
      <c r="Q73" s="629"/>
      <c r="R73" s="626"/>
      <c r="S73" s="626"/>
      <c r="T73" s="626"/>
      <c r="U73" s="628"/>
      <c r="V73" s="628"/>
      <c r="W73" s="628"/>
      <c r="X73" s="628"/>
      <c r="Y73" s="628"/>
      <c r="Z73" s="629"/>
      <c r="AA73" s="626"/>
      <c r="AB73" s="626"/>
      <c r="AC73" s="626"/>
      <c r="AD73" s="628"/>
      <c r="AE73" s="628"/>
      <c r="AF73" s="628"/>
      <c r="AG73" s="628"/>
      <c r="AH73" s="628"/>
      <c r="AI73" s="629"/>
      <c r="AJ73" s="626"/>
      <c r="AK73" s="626"/>
      <c r="AL73" s="626"/>
      <c r="AM73" s="628"/>
      <c r="AN73" s="628"/>
      <c r="AO73" s="628"/>
      <c r="AP73" s="628"/>
      <c r="AQ73" s="628"/>
      <c r="AR73" s="629"/>
      <c r="AS73" s="626"/>
      <c r="AT73" s="626"/>
      <c r="AU73" s="626"/>
      <c r="AV73" s="628"/>
      <c r="AW73" s="628"/>
      <c r="AX73" s="628"/>
      <c r="AY73" s="628"/>
      <c r="AZ73" s="628"/>
      <c r="BA73" s="629"/>
      <c r="BB73" s="626"/>
      <c r="BC73" s="626"/>
      <c r="BD73" s="626"/>
      <c r="BE73" s="628"/>
      <c r="BF73" s="628"/>
      <c r="BG73" s="628"/>
      <c r="BH73" s="628"/>
      <c r="BI73" s="628"/>
      <c r="BJ73" s="629"/>
      <c r="BK73" s="626"/>
      <c r="BL73" s="626"/>
      <c r="BM73" s="626"/>
      <c r="BN73" s="628"/>
      <c r="BO73" s="628"/>
      <c r="BP73" s="628"/>
      <c r="BQ73" s="628"/>
      <c r="BR73" s="628"/>
      <c r="BS73" s="629"/>
      <c r="BT73" s="626"/>
      <c r="BU73" s="626"/>
      <c r="BV73" s="626"/>
      <c r="BW73" s="628"/>
      <c r="BX73" s="628"/>
      <c r="BY73" s="628"/>
      <c r="BZ73" s="628"/>
      <c r="CA73" s="628"/>
      <c r="CB73" s="629"/>
      <c r="CC73" s="626"/>
      <c r="CD73" s="626"/>
      <c r="CE73" s="626"/>
      <c r="CF73" s="628"/>
      <c r="CG73" s="628"/>
      <c r="CH73" s="628"/>
      <c r="CI73" s="628"/>
      <c r="CJ73" s="628"/>
      <c r="CK73" s="629"/>
      <c r="CL73" s="626"/>
      <c r="CM73" s="626"/>
      <c r="CN73" s="626"/>
      <c r="CO73" s="628"/>
      <c r="CP73" s="628"/>
      <c r="CQ73" s="628"/>
      <c r="CR73" s="628"/>
      <c r="CS73" s="628"/>
      <c r="CT73" s="629"/>
      <c r="CU73" s="626"/>
      <c r="CV73" s="626"/>
      <c r="CW73" s="626"/>
      <c r="CX73" s="628"/>
      <c r="CY73" s="628"/>
      <c r="CZ73" s="628"/>
      <c r="DA73" s="628"/>
      <c r="DB73" s="628"/>
      <c r="DC73" s="629"/>
      <c r="DD73" s="626"/>
      <c r="DE73" s="626"/>
      <c r="DF73" s="626"/>
      <c r="DG73" s="628"/>
      <c r="DH73" s="628"/>
      <c r="DI73" s="628"/>
      <c r="DJ73" s="628"/>
      <c r="DK73" s="628"/>
    </row>
    <row r="74" spans="1:115" s="580" customFormat="1">
      <c r="A74" s="628"/>
      <c r="B74" s="628"/>
      <c r="C74" s="628"/>
      <c r="D74" s="628"/>
      <c r="E74" s="628"/>
      <c r="F74" s="628"/>
      <c r="G74" s="629"/>
      <c r="H74" s="626"/>
      <c r="I74" s="626"/>
      <c r="J74" s="626"/>
      <c r="K74" s="626"/>
      <c r="L74" s="628"/>
      <c r="M74" s="628"/>
      <c r="N74" s="628"/>
      <c r="O74" s="628"/>
      <c r="P74" s="628"/>
      <c r="Q74" s="629"/>
      <c r="R74" s="626"/>
      <c r="S74" s="626"/>
      <c r="T74" s="626"/>
      <c r="U74" s="628"/>
      <c r="V74" s="628"/>
      <c r="W74" s="628"/>
      <c r="X74" s="628"/>
      <c r="Y74" s="628"/>
      <c r="Z74" s="629"/>
      <c r="AA74" s="626"/>
      <c r="AB74" s="626"/>
      <c r="AC74" s="626"/>
      <c r="AD74" s="628"/>
      <c r="AE74" s="628"/>
      <c r="AF74" s="628"/>
      <c r="AG74" s="628"/>
      <c r="AH74" s="628"/>
      <c r="AI74" s="629"/>
      <c r="AJ74" s="626"/>
      <c r="AK74" s="626"/>
      <c r="AL74" s="626"/>
      <c r="AM74" s="628"/>
      <c r="AN74" s="628"/>
      <c r="AO74" s="628"/>
      <c r="AP74" s="628"/>
      <c r="AQ74" s="628"/>
      <c r="AR74" s="629"/>
      <c r="AS74" s="626"/>
      <c r="AT74" s="626"/>
      <c r="AU74" s="626"/>
      <c r="AV74" s="628"/>
      <c r="AW74" s="628"/>
      <c r="AX74" s="628"/>
      <c r="AY74" s="628"/>
      <c r="AZ74" s="628"/>
      <c r="BA74" s="629"/>
      <c r="BB74" s="626"/>
      <c r="BC74" s="626"/>
      <c r="BD74" s="626"/>
      <c r="BE74" s="628"/>
      <c r="BF74" s="628"/>
      <c r="BG74" s="628"/>
      <c r="BH74" s="628"/>
      <c r="BI74" s="628"/>
      <c r="BJ74" s="629"/>
      <c r="BK74" s="626"/>
      <c r="BL74" s="626"/>
      <c r="BM74" s="626"/>
      <c r="BN74" s="628"/>
      <c r="BO74" s="628"/>
      <c r="BP74" s="628"/>
      <c r="BQ74" s="628"/>
      <c r="BR74" s="628"/>
      <c r="BS74" s="629"/>
      <c r="BT74" s="626"/>
      <c r="BU74" s="626"/>
      <c r="BV74" s="626"/>
      <c r="BW74" s="628"/>
      <c r="BX74" s="628"/>
      <c r="BY74" s="628"/>
      <c r="BZ74" s="628"/>
      <c r="CA74" s="628"/>
      <c r="CB74" s="629"/>
      <c r="CC74" s="626"/>
      <c r="CD74" s="626"/>
      <c r="CE74" s="626"/>
      <c r="CF74" s="628"/>
      <c r="CG74" s="628"/>
      <c r="CH74" s="628"/>
      <c r="CI74" s="628"/>
      <c r="CJ74" s="628"/>
      <c r="CK74" s="629"/>
      <c r="CL74" s="626"/>
      <c r="CM74" s="626"/>
      <c r="CN74" s="626"/>
      <c r="CO74" s="628"/>
      <c r="CP74" s="628"/>
      <c r="CQ74" s="628"/>
      <c r="CR74" s="628"/>
      <c r="CS74" s="628"/>
      <c r="CT74" s="629"/>
      <c r="CU74" s="626"/>
      <c r="CV74" s="626"/>
      <c r="CW74" s="626"/>
      <c r="CX74" s="628"/>
      <c r="CY74" s="628"/>
      <c r="CZ74" s="628"/>
      <c r="DA74" s="628"/>
      <c r="DB74" s="628"/>
      <c r="DC74" s="629"/>
      <c r="DD74" s="626"/>
      <c r="DE74" s="626"/>
      <c r="DF74" s="626"/>
      <c r="DG74" s="628"/>
      <c r="DH74" s="628"/>
      <c r="DI74" s="628"/>
      <c r="DJ74" s="628"/>
      <c r="DK74" s="628"/>
    </row>
    <row r="75" spans="1:115" s="580" customFormat="1">
      <c r="A75" s="628"/>
      <c r="B75" s="628"/>
      <c r="C75" s="628"/>
      <c r="D75" s="628"/>
      <c r="E75" s="628"/>
      <c r="F75" s="628"/>
      <c r="G75" s="629"/>
      <c r="H75" s="626"/>
      <c r="I75" s="626"/>
      <c r="J75" s="626"/>
      <c r="K75" s="626"/>
      <c r="L75" s="628"/>
      <c r="M75" s="628"/>
      <c r="N75" s="628"/>
      <c r="O75" s="628"/>
      <c r="P75" s="628"/>
      <c r="Q75" s="629"/>
      <c r="R75" s="626"/>
      <c r="S75" s="626"/>
      <c r="T75" s="626"/>
      <c r="U75" s="628"/>
      <c r="V75" s="628"/>
      <c r="W75" s="628"/>
      <c r="X75" s="628"/>
      <c r="Y75" s="628"/>
      <c r="Z75" s="629"/>
      <c r="AA75" s="626"/>
      <c r="AB75" s="626"/>
      <c r="AC75" s="626"/>
      <c r="AD75" s="628"/>
      <c r="AE75" s="628"/>
      <c r="AF75" s="628"/>
      <c r="AG75" s="628"/>
      <c r="AH75" s="628"/>
      <c r="AI75" s="629"/>
      <c r="AJ75" s="626"/>
      <c r="AK75" s="626"/>
      <c r="AL75" s="626"/>
      <c r="AM75" s="628"/>
      <c r="AN75" s="628"/>
      <c r="AO75" s="628"/>
      <c r="AP75" s="628"/>
      <c r="AQ75" s="628"/>
      <c r="AR75" s="629"/>
      <c r="AS75" s="626"/>
      <c r="AT75" s="626"/>
      <c r="AU75" s="626"/>
      <c r="AV75" s="628"/>
      <c r="AW75" s="628"/>
      <c r="AX75" s="628"/>
      <c r="AY75" s="628"/>
      <c r="AZ75" s="628"/>
      <c r="BA75" s="629"/>
      <c r="BB75" s="626"/>
      <c r="BC75" s="626"/>
      <c r="BD75" s="626"/>
      <c r="BE75" s="628"/>
      <c r="BF75" s="628"/>
      <c r="BG75" s="628"/>
      <c r="BH75" s="628"/>
      <c r="BI75" s="628"/>
      <c r="BJ75" s="629"/>
      <c r="BK75" s="626"/>
      <c r="BL75" s="626"/>
      <c r="BM75" s="626"/>
      <c r="BN75" s="628"/>
      <c r="BO75" s="628"/>
      <c r="BP75" s="628"/>
      <c r="BQ75" s="628"/>
      <c r="BR75" s="628"/>
      <c r="BS75" s="629"/>
      <c r="BT75" s="626"/>
      <c r="BU75" s="626"/>
      <c r="BV75" s="626"/>
      <c r="BW75" s="628"/>
      <c r="BX75" s="628"/>
      <c r="BY75" s="628"/>
      <c r="BZ75" s="628"/>
      <c r="CA75" s="628"/>
      <c r="CB75" s="629"/>
      <c r="CC75" s="626"/>
      <c r="CD75" s="626"/>
      <c r="CE75" s="626"/>
      <c r="CF75" s="628"/>
      <c r="CG75" s="628"/>
      <c r="CH75" s="628"/>
      <c r="CI75" s="628"/>
      <c r="CJ75" s="628"/>
      <c r="CK75" s="629"/>
      <c r="CL75" s="626"/>
      <c r="CM75" s="626"/>
      <c r="CN75" s="626"/>
      <c r="CO75" s="628"/>
      <c r="CP75" s="628"/>
      <c r="CQ75" s="628"/>
      <c r="CR75" s="628"/>
      <c r="CS75" s="628"/>
      <c r="CT75" s="629"/>
      <c r="CU75" s="626"/>
      <c r="CV75" s="626"/>
      <c r="CW75" s="626"/>
      <c r="CX75" s="628"/>
      <c r="CY75" s="628"/>
      <c r="CZ75" s="628"/>
      <c r="DA75" s="628"/>
      <c r="DB75" s="628"/>
      <c r="DC75" s="629"/>
      <c r="DD75" s="626"/>
      <c r="DE75" s="626"/>
      <c r="DF75" s="626"/>
      <c r="DG75" s="628"/>
      <c r="DH75" s="628"/>
      <c r="DI75" s="628"/>
      <c r="DJ75" s="628"/>
      <c r="DK75" s="628"/>
    </row>
    <row r="76" spans="1:115" s="580" customFormat="1">
      <c r="A76" s="628"/>
      <c r="B76" s="628"/>
      <c r="C76" s="628"/>
      <c r="D76" s="628"/>
      <c r="E76" s="628"/>
      <c r="F76" s="628"/>
      <c r="G76" s="629"/>
      <c r="H76" s="626"/>
      <c r="I76" s="626"/>
      <c r="J76" s="626"/>
      <c r="K76" s="626"/>
      <c r="L76" s="628"/>
      <c r="M76" s="628"/>
      <c r="N76" s="628"/>
      <c r="O76" s="628"/>
      <c r="P76" s="628"/>
      <c r="Q76" s="629"/>
      <c r="R76" s="626"/>
      <c r="S76" s="626"/>
      <c r="T76" s="626"/>
      <c r="U76" s="628"/>
      <c r="V76" s="628"/>
      <c r="W76" s="628"/>
      <c r="X76" s="628"/>
      <c r="Y76" s="628"/>
      <c r="Z76" s="629"/>
      <c r="AA76" s="626"/>
      <c r="AB76" s="626"/>
      <c r="AC76" s="626"/>
      <c r="AD76" s="628"/>
      <c r="AE76" s="628"/>
      <c r="AF76" s="628"/>
      <c r="AG76" s="628"/>
      <c r="AH76" s="628"/>
      <c r="AI76" s="629"/>
      <c r="AJ76" s="626"/>
      <c r="AK76" s="626"/>
      <c r="AL76" s="626"/>
      <c r="AM76" s="628"/>
      <c r="AN76" s="628"/>
      <c r="AO76" s="628"/>
      <c r="AP76" s="628"/>
      <c r="AQ76" s="628"/>
      <c r="AR76" s="629"/>
      <c r="AS76" s="626"/>
      <c r="AT76" s="626"/>
      <c r="AU76" s="626"/>
      <c r="AV76" s="628"/>
      <c r="AW76" s="628"/>
      <c r="AX76" s="628"/>
      <c r="AY76" s="628"/>
      <c r="AZ76" s="628"/>
      <c r="BA76" s="629"/>
      <c r="BB76" s="626"/>
      <c r="BC76" s="626"/>
      <c r="BD76" s="626"/>
      <c r="BE76" s="628"/>
      <c r="BF76" s="628"/>
      <c r="BG76" s="628"/>
      <c r="BH76" s="628"/>
      <c r="BI76" s="628"/>
      <c r="BJ76" s="629"/>
      <c r="BK76" s="626"/>
      <c r="BL76" s="626"/>
      <c r="BM76" s="626"/>
      <c r="BN76" s="628"/>
      <c r="BO76" s="628"/>
      <c r="BP76" s="628"/>
      <c r="BQ76" s="628"/>
      <c r="BR76" s="628"/>
      <c r="BS76" s="629"/>
      <c r="BT76" s="626"/>
      <c r="BU76" s="626"/>
      <c r="BV76" s="626"/>
      <c r="BW76" s="628"/>
      <c r="BX76" s="628"/>
      <c r="BY76" s="628"/>
      <c r="BZ76" s="628"/>
      <c r="CA76" s="628"/>
      <c r="CB76" s="629"/>
      <c r="CC76" s="626"/>
      <c r="CD76" s="626"/>
      <c r="CE76" s="626"/>
      <c r="CF76" s="628"/>
      <c r="CG76" s="628"/>
      <c r="CH76" s="628"/>
      <c r="CI76" s="628"/>
      <c r="CJ76" s="628"/>
      <c r="CK76" s="629"/>
      <c r="CL76" s="626"/>
      <c r="CM76" s="626"/>
      <c r="CN76" s="626"/>
      <c r="CO76" s="628"/>
      <c r="CP76" s="628"/>
      <c r="CQ76" s="628"/>
      <c r="CR76" s="628"/>
      <c r="CS76" s="628"/>
      <c r="CT76" s="629"/>
      <c r="CU76" s="626"/>
      <c r="CV76" s="626"/>
      <c r="CW76" s="626"/>
      <c r="CX76" s="628"/>
      <c r="CY76" s="628"/>
      <c r="CZ76" s="628"/>
      <c r="DA76" s="628"/>
      <c r="DB76" s="628"/>
      <c r="DC76" s="629"/>
      <c r="DD76" s="626"/>
      <c r="DE76" s="626"/>
      <c r="DF76" s="626"/>
      <c r="DG76" s="628"/>
      <c r="DH76" s="628"/>
      <c r="DI76" s="628"/>
      <c r="DJ76" s="628"/>
      <c r="DK76" s="628"/>
    </row>
    <row r="77" spans="1:115" s="580" customFormat="1">
      <c r="A77" s="628"/>
      <c r="B77" s="628"/>
      <c r="C77" s="628"/>
      <c r="D77" s="628"/>
      <c r="E77" s="628"/>
      <c r="F77" s="628"/>
      <c r="G77" s="629"/>
      <c r="H77" s="626"/>
      <c r="I77" s="626"/>
      <c r="J77" s="626"/>
      <c r="K77" s="626"/>
      <c r="L77" s="628"/>
      <c r="M77" s="628"/>
      <c r="N77" s="628"/>
      <c r="O77" s="628"/>
      <c r="P77" s="628"/>
      <c r="Q77" s="629"/>
      <c r="R77" s="626"/>
      <c r="S77" s="626"/>
      <c r="T77" s="626"/>
      <c r="U77" s="628"/>
      <c r="V77" s="628"/>
      <c r="W77" s="628"/>
      <c r="X77" s="628"/>
      <c r="Y77" s="628"/>
      <c r="Z77" s="629"/>
      <c r="AA77" s="626"/>
      <c r="AB77" s="626"/>
      <c r="AC77" s="626"/>
      <c r="AD77" s="628"/>
      <c r="AE77" s="628"/>
      <c r="AF77" s="628"/>
      <c r="AG77" s="628"/>
      <c r="AH77" s="628"/>
      <c r="AI77" s="629"/>
      <c r="AJ77" s="626"/>
      <c r="AK77" s="626"/>
      <c r="AL77" s="626"/>
      <c r="AM77" s="628"/>
      <c r="AN77" s="628"/>
      <c r="AO77" s="628"/>
      <c r="AP77" s="628"/>
      <c r="AQ77" s="628"/>
      <c r="AR77" s="629"/>
      <c r="AS77" s="626"/>
      <c r="AT77" s="626"/>
      <c r="AU77" s="626"/>
      <c r="AV77" s="628"/>
      <c r="AW77" s="628"/>
      <c r="AX77" s="628"/>
      <c r="AY77" s="628"/>
      <c r="AZ77" s="628"/>
      <c r="BA77" s="629"/>
      <c r="BB77" s="626"/>
      <c r="BC77" s="626"/>
      <c r="BD77" s="626"/>
      <c r="BE77" s="628"/>
      <c r="BF77" s="628"/>
      <c r="BG77" s="628"/>
      <c r="BH77" s="628"/>
      <c r="BI77" s="628"/>
      <c r="BJ77" s="629"/>
      <c r="BK77" s="626"/>
      <c r="BL77" s="626"/>
      <c r="BM77" s="626"/>
      <c r="BN77" s="628"/>
      <c r="BO77" s="628"/>
      <c r="BP77" s="628"/>
      <c r="BQ77" s="628"/>
      <c r="BR77" s="628"/>
      <c r="BS77" s="629"/>
      <c r="BT77" s="626"/>
      <c r="BU77" s="626"/>
      <c r="BV77" s="626"/>
      <c r="BW77" s="628"/>
      <c r="BX77" s="628"/>
      <c r="BY77" s="628"/>
      <c r="BZ77" s="628"/>
      <c r="CA77" s="628"/>
      <c r="CB77" s="629"/>
      <c r="CC77" s="626"/>
      <c r="CD77" s="626"/>
      <c r="CE77" s="626"/>
      <c r="CF77" s="628"/>
      <c r="CG77" s="628"/>
      <c r="CH77" s="628"/>
      <c r="CI77" s="628"/>
      <c r="CJ77" s="628"/>
      <c r="CK77" s="629"/>
      <c r="CL77" s="626"/>
      <c r="CM77" s="626"/>
      <c r="CN77" s="626"/>
      <c r="CO77" s="628"/>
      <c r="CP77" s="628"/>
      <c r="CQ77" s="628"/>
      <c r="CR77" s="628"/>
      <c r="CS77" s="628"/>
      <c r="CT77" s="629"/>
      <c r="CU77" s="626"/>
      <c r="CV77" s="626"/>
      <c r="CW77" s="626"/>
      <c r="CX77" s="628"/>
      <c r="CY77" s="628"/>
      <c r="CZ77" s="628"/>
      <c r="DA77" s="628"/>
      <c r="DB77" s="628"/>
      <c r="DC77" s="629"/>
      <c r="DD77" s="626"/>
      <c r="DE77" s="626"/>
      <c r="DF77" s="626"/>
      <c r="DG77" s="628"/>
      <c r="DH77" s="628"/>
      <c r="DI77" s="628"/>
      <c r="DJ77" s="628"/>
      <c r="DK77" s="628"/>
    </row>
    <row r="78" spans="1:115" s="580" customFormat="1">
      <c r="A78" s="628"/>
      <c r="B78" s="628"/>
      <c r="C78" s="628"/>
      <c r="D78" s="628"/>
      <c r="E78" s="628"/>
      <c r="F78" s="628"/>
      <c r="G78" s="629"/>
      <c r="H78" s="626"/>
      <c r="I78" s="626"/>
      <c r="J78" s="626"/>
      <c r="K78" s="626"/>
      <c r="L78" s="628"/>
      <c r="M78" s="628"/>
      <c r="N78" s="628"/>
      <c r="O78" s="628"/>
      <c r="P78" s="628"/>
      <c r="Q78" s="629"/>
      <c r="R78" s="626"/>
      <c r="S78" s="626"/>
      <c r="T78" s="626"/>
      <c r="U78" s="628"/>
      <c r="V78" s="628"/>
      <c r="W78" s="628"/>
      <c r="X78" s="628"/>
      <c r="Y78" s="628"/>
      <c r="Z78" s="629"/>
      <c r="AA78" s="626"/>
      <c r="AB78" s="626"/>
      <c r="AC78" s="626"/>
      <c r="AD78" s="628"/>
      <c r="AE78" s="628"/>
      <c r="AF78" s="628"/>
      <c r="AG78" s="628"/>
      <c r="AH78" s="628"/>
      <c r="AI78" s="629"/>
      <c r="AJ78" s="626"/>
      <c r="AK78" s="626"/>
      <c r="AL78" s="626"/>
      <c r="AM78" s="628"/>
      <c r="AN78" s="628"/>
      <c r="AO78" s="628"/>
      <c r="AP78" s="628"/>
      <c r="AQ78" s="628"/>
      <c r="AR78" s="629"/>
      <c r="AS78" s="626"/>
      <c r="AT78" s="626"/>
      <c r="AU78" s="626"/>
      <c r="AV78" s="628"/>
      <c r="AW78" s="628"/>
      <c r="AX78" s="628"/>
      <c r="AY78" s="628"/>
      <c r="AZ78" s="628"/>
      <c r="BA78" s="629"/>
      <c r="BB78" s="626"/>
      <c r="BC78" s="626"/>
      <c r="BD78" s="626"/>
      <c r="BE78" s="628"/>
      <c r="BF78" s="628"/>
      <c r="BG78" s="628"/>
      <c r="BH78" s="628"/>
      <c r="BI78" s="628"/>
      <c r="BJ78" s="629"/>
      <c r="BK78" s="626"/>
      <c r="BL78" s="626"/>
      <c r="BM78" s="626"/>
      <c r="BN78" s="628"/>
      <c r="BO78" s="628"/>
      <c r="BP78" s="628"/>
      <c r="BQ78" s="628"/>
      <c r="BR78" s="628"/>
      <c r="BS78" s="629"/>
      <c r="BT78" s="626"/>
      <c r="BU78" s="626"/>
      <c r="BV78" s="626"/>
      <c r="BW78" s="628"/>
      <c r="BX78" s="628"/>
      <c r="BY78" s="628"/>
      <c r="BZ78" s="628"/>
      <c r="CA78" s="628"/>
      <c r="CB78" s="629"/>
      <c r="CC78" s="626"/>
      <c r="CD78" s="626"/>
      <c r="CE78" s="626"/>
      <c r="CF78" s="628"/>
      <c r="CG78" s="628"/>
      <c r="CH78" s="628"/>
      <c r="CI78" s="628"/>
      <c r="CJ78" s="628"/>
      <c r="CK78" s="629"/>
      <c r="CL78" s="626"/>
      <c r="CM78" s="626"/>
      <c r="CN78" s="626"/>
      <c r="CO78" s="628"/>
      <c r="CP78" s="628"/>
      <c r="CQ78" s="628"/>
      <c r="CR78" s="628"/>
      <c r="CS78" s="628"/>
      <c r="CT78" s="629"/>
      <c r="CU78" s="626"/>
      <c r="CV78" s="626"/>
      <c r="CW78" s="626"/>
      <c r="CX78" s="628"/>
      <c r="CY78" s="628"/>
      <c r="CZ78" s="628"/>
      <c r="DA78" s="628"/>
      <c r="DB78" s="628"/>
      <c r="DC78" s="629"/>
      <c r="DD78" s="626"/>
      <c r="DE78" s="626"/>
      <c r="DF78" s="626"/>
      <c r="DG78" s="628"/>
      <c r="DH78" s="628"/>
      <c r="DI78" s="628"/>
      <c r="DJ78" s="628"/>
      <c r="DK78" s="628"/>
    </row>
    <row r="79" spans="1:115" s="580" customFormat="1">
      <c r="A79" s="628"/>
      <c r="B79" s="628"/>
      <c r="C79" s="628"/>
      <c r="D79" s="628"/>
      <c r="E79" s="628"/>
      <c r="F79" s="628"/>
      <c r="G79" s="629"/>
      <c r="H79" s="626"/>
      <c r="I79" s="626"/>
      <c r="J79" s="626"/>
      <c r="K79" s="626"/>
      <c r="L79" s="628"/>
      <c r="M79" s="628"/>
      <c r="N79" s="628"/>
      <c r="O79" s="628"/>
      <c r="P79" s="628"/>
      <c r="Q79" s="629"/>
      <c r="R79" s="626"/>
      <c r="S79" s="626"/>
      <c r="T79" s="626"/>
      <c r="U79" s="628"/>
      <c r="V79" s="628"/>
      <c r="W79" s="628"/>
      <c r="X79" s="628"/>
      <c r="Y79" s="628"/>
      <c r="Z79" s="629"/>
      <c r="AA79" s="626"/>
      <c r="AB79" s="626"/>
      <c r="AC79" s="626"/>
      <c r="AD79" s="628"/>
      <c r="AE79" s="628"/>
      <c r="AF79" s="628"/>
      <c r="AG79" s="628"/>
      <c r="AH79" s="628"/>
      <c r="AI79" s="629"/>
      <c r="AJ79" s="626"/>
      <c r="AK79" s="626"/>
      <c r="AL79" s="626"/>
      <c r="AM79" s="628"/>
      <c r="AN79" s="628"/>
      <c r="AO79" s="628"/>
      <c r="AP79" s="628"/>
      <c r="AQ79" s="628"/>
      <c r="AR79" s="629"/>
      <c r="AS79" s="626"/>
      <c r="AT79" s="626"/>
      <c r="AU79" s="626"/>
      <c r="AV79" s="628"/>
      <c r="AW79" s="628"/>
      <c r="AX79" s="628"/>
      <c r="AY79" s="628"/>
      <c r="AZ79" s="628"/>
      <c r="BA79" s="629"/>
      <c r="BB79" s="626"/>
      <c r="BC79" s="626"/>
      <c r="BD79" s="626"/>
      <c r="BE79" s="628"/>
      <c r="BF79" s="628"/>
      <c r="BG79" s="628"/>
      <c r="BH79" s="628"/>
      <c r="BI79" s="628"/>
      <c r="BJ79" s="629"/>
      <c r="BK79" s="626"/>
      <c r="BL79" s="626"/>
      <c r="BM79" s="626"/>
      <c r="BN79" s="628"/>
      <c r="BO79" s="628"/>
      <c r="BP79" s="628"/>
      <c r="BQ79" s="628"/>
      <c r="BR79" s="628"/>
      <c r="BS79" s="629"/>
      <c r="BT79" s="626"/>
      <c r="BU79" s="626"/>
      <c r="BV79" s="626"/>
      <c r="BW79" s="628"/>
      <c r="BX79" s="628"/>
      <c r="BY79" s="628"/>
      <c r="BZ79" s="628"/>
      <c r="CA79" s="628"/>
      <c r="CB79" s="629"/>
      <c r="CC79" s="626"/>
      <c r="CD79" s="626"/>
      <c r="CE79" s="626"/>
      <c r="CF79" s="628"/>
      <c r="CG79" s="628"/>
      <c r="CH79" s="628"/>
      <c r="CI79" s="628"/>
      <c r="CJ79" s="628"/>
      <c r="CK79" s="629"/>
      <c r="CL79" s="626"/>
      <c r="CM79" s="626"/>
      <c r="CN79" s="626"/>
      <c r="CO79" s="628"/>
      <c r="CP79" s="628"/>
      <c r="CQ79" s="628"/>
      <c r="CR79" s="628"/>
      <c r="CS79" s="628"/>
      <c r="CT79" s="629"/>
      <c r="CU79" s="626"/>
      <c r="CV79" s="626"/>
      <c r="CW79" s="626"/>
      <c r="CX79" s="628"/>
      <c r="CY79" s="628"/>
      <c r="CZ79" s="628"/>
      <c r="DA79" s="628"/>
      <c r="DB79" s="628"/>
      <c r="DC79" s="629"/>
      <c r="DD79" s="626"/>
      <c r="DE79" s="626"/>
      <c r="DF79" s="626"/>
      <c r="DG79" s="628"/>
      <c r="DH79" s="628"/>
      <c r="DI79" s="628"/>
      <c r="DJ79" s="628"/>
      <c r="DK79" s="628"/>
    </row>
    <row r="80" spans="1:115" s="580" customFormat="1">
      <c r="A80" s="628"/>
      <c r="B80" s="628"/>
      <c r="C80" s="628"/>
      <c r="D80" s="628"/>
      <c r="E80" s="628"/>
      <c r="F80" s="628"/>
      <c r="G80" s="629"/>
      <c r="H80" s="626"/>
      <c r="I80" s="626"/>
      <c r="J80" s="626"/>
      <c r="K80" s="626"/>
      <c r="L80" s="628"/>
      <c r="M80" s="628"/>
      <c r="N80" s="628"/>
      <c r="O80" s="628"/>
      <c r="P80" s="628"/>
      <c r="Q80" s="629"/>
      <c r="R80" s="626"/>
      <c r="S80" s="626"/>
      <c r="T80" s="626"/>
      <c r="U80" s="628"/>
      <c r="V80" s="628"/>
      <c r="W80" s="628"/>
      <c r="X80" s="628"/>
      <c r="Y80" s="628"/>
      <c r="Z80" s="629"/>
      <c r="AA80" s="626"/>
      <c r="AB80" s="626"/>
      <c r="AC80" s="626"/>
      <c r="AD80" s="628"/>
      <c r="AE80" s="628"/>
      <c r="AF80" s="628"/>
      <c r="AG80" s="628"/>
      <c r="AH80" s="628"/>
      <c r="AI80" s="629"/>
      <c r="AJ80" s="626"/>
      <c r="AK80" s="626"/>
      <c r="AL80" s="626"/>
      <c r="AM80" s="628"/>
      <c r="AN80" s="628"/>
      <c r="AO80" s="628"/>
      <c r="AP80" s="628"/>
      <c r="AQ80" s="628"/>
      <c r="AR80" s="629"/>
      <c r="AS80" s="626"/>
      <c r="AT80" s="626"/>
      <c r="AU80" s="626"/>
      <c r="AV80" s="628"/>
      <c r="AW80" s="628"/>
      <c r="AX80" s="628"/>
      <c r="AY80" s="628"/>
      <c r="AZ80" s="628"/>
      <c r="BA80" s="629"/>
      <c r="BB80" s="626"/>
      <c r="BC80" s="626"/>
      <c r="BD80" s="626"/>
      <c r="BE80" s="628"/>
      <c r="BF80" s="628"/>
      <c r="BG80" s="628"/>
      <c r="BH80" s="628"/>
      <c r="BI80" s="628"/>
      <c r="BJ80" s="629"/>
      <c r="BK80" s="626"/>
      <c r="BL80" s="626"/>
      <c r="BM80" s="626"/>
      <c r="BN80" s="628"/>
      <c r="BO80" s="628"/>
      <c r="BP80" s="628"/>
      <c r="BQ80" s="628"/>
      <c r="BR80" s="628"/>
      <c r="BS80" s="629"/>
      <c r="BT80" s="626"/>
      <c r="BU80" s="626"/>
      <c r="BV80" s="626"/>
      <c r="BW80" s="628"/>
      <c r="BX80" s="628"/>
      <c r="BY80" s="628"/>
      <c r="BZ80" s="628"/>
      <c r="CA80" s="628"/>
      <c r="CB80" s="629"/>
      <c r="CC80" s="626"/>
      <c r="CD80" s="626"/>
      <c r="CE80" s="626"/>
      <c r="CF80" s="628"/>
      <c r="CG80" s="628"/>
      <c r="CH80" s="628"/>
      <c r="CI80" s="628"/>
      <c r="CJ80" s="628"/>
      <c r="CK80" s="629"/>
      <c r="CL80" s="626"/>
      <c r="CM80" s="626"/>
      <c r="CN80" s="626"/>
      <c r="CO80" s="628"/>
      <c r="CP80" s="628"/>
      <c r="CQ80" s="628"/>
      <c r="CR80" s="628"/>
      <c r="CS80" s="628"/>
      <c r="CT80" s="629"/>
      <c r="CU80" s="626"/>
      <c r="CV80" s="626"/>
      <c r="CW80" s="626"/>
      <c r="CX80" s="628"/>
      <c r="CY80" s="628"/>
      <c r="CZ80" s="628"/>
      <c r="DA80" s="628"/>
      <c r="DB80" s="628"/>
      <c r="DC80" s="629"/>
      <c r="DD80" s="626"/>
      <c r="DE80" s="626"/>
      <c r="DF80" s="626"/>
      <c r="DG80" s="628"/>
      <c r="DH80" s="628"/>
      <c r="DI80" s="628"/>
      <c r="DJ80" s="628"/>
      <c r="DK80" s="628"/>
    </row>
    <row r="81" spans="1:115" s="580" customFormat="1">
      <c r="A81" s="628"/>
      <c r="B81" s="628"/>
      <c r="C81" s="628"/>
      <c r="D81" s="628"/>
      <c r="E81" s="628"/>
      <c r="F81" s="628"/>
      <c r="G81" s="629"/>
      <c r="H81" s="626"/>
      <c r="I81" s="626"/>
      <c r="J81" s="626"/>
      <c r="K81" s="626"/>
      <c r="L81" s="628"/>
      <c r="M81" s="628"/>
      <c r="N81" s="628"/>
      <c r="O81" s="628"/>
      <c r="P81" s="628"/>
      <c r="Q81" s="629"/>
      <c r="R81" s="626"/>
      <c r="S81" s="626"/>
      <c r="T81" s="626"/>
      <c r="U81" s="628"/>
      <c r="V81" s="628"/>
      <c r="W81" s="628"/>
      <c r="X81" s="628"/>
      <c r="Y81" s="628"/>
      <c r="Z81" s="629"/>
      <c r="AA81" s="626"/>
      <c r="AB81" s="626"/>
      <c r="AC81" s="626"/>
      <c r="AD81" s="628"/>
      <c r="AE81" s="628"/>
      <c r="AF81" s="628"/>
      <c r="AG81" s="628"/>
      <c r="AH81" s="628"/>
      <c r="AI81" s="629"/>
      <c r="AJ81" s="626"/>
      <c r="AK81" s="626"/>
      <c r="AL81" s="626"/>
      <c r="AM81" s="628"/>
      <c r="AN81" s="628"/>
      <c r="AO81" s="628"/>
      <c r="AP81" s="628"/>
      <c r="AQ81" s="628"/>
      <c r="AR81" s="629"/>
      <c r="AS81" s="626"/>
      <c r="AT81" s="626"/>
      <c r="AU81" s="626"/>
      <c r="AV81" s="628"/>
      <c r="AW81" s="628"/>
      <c r="AX81" s="628"/>
      <c r="AY81" s="628"/>
      <c r="AZ81" s="628"/>
      <c r="BA81" s="629"/>
      <c r="BB81" s="626"/>
      <c r="BC81" s="626"/>
      <c r="BD81" s="626"/>
      <c r="BE81" s="628"/>
      <c r="BF81" s="628"/>
      <c r="BG81" s="628"/>
      <c r="BH81" s="628"/>
      <c r="BI81" s="628"/>
      <c r="BJ81" s="629"/>
      <c r="BK81" s="626"/>
      <c r="BL81" s="626"/>
      <c r="BM81" s="626"/>
      <c r="BN81" s="628"/>
      <c r="BO81" s="628"/>
      <c r="BP81" s="628"/>
      <c r="BQ81" s="628"/>
      <c r="BR81" s="628"/>
      <c r="BS81" s="629"/>
      <c r="BT81" s="626"/>
      <c r="BU81" s="626"/>
      <c r="BV81" s="626"/>
      <c r="BW81" s="628"/>
      <c r="BX81" s="628"/>
      <c r="BY81" s="628"/>
      <c r="BZ81" s="628"/>
      <c r="CA81" s="628"/>
      <c r="CB81" s="629"/>
      <c r="CC81" s="626"/>
      <c r="CD81" s="626"/>
      <c r="CE81" s="626"/>
      <c r="CF81" s="628"/>
      <c r="CG81" s="628"/>
      <c r="CH81" s="628"/>
      <c r="CI81" s="628"/>
      <c r="CJ81" s="628"/>
      <c r="CK81" s="629"/>
      <c r="CL81" s="626"/>
      <c r="CM81" s="626"/>
      <c r="CN81" s="626"/>
      <c r="CO81" s="628"/>
      <c r="CP81" s="628"/>
      <c r="CQ81" s="628"/>
      <c r="CR81" s="628"/>
      <c r="CS81" s="628"/>
      <c r="CT81" s="629"/>
      <c r="CU81" s="626"/>
      <c r="CV81" s="626"/>
      <c r="CW81" s="626"/>
      <c r="CX81" s="628"/>
      <c r="CY81" s="628"/>
      <c r="CZ81" s="628"/>
      <c r="DA81" s="628"/>
      <c r="DB81" s="628"/>
      <c r="DC81" s="629"/>
      <c r="DD81" s="626"/>
      <c r="DE81" s="626"/>
      <c r="DF81" s="626"/>
      <c r="DG81" s="628"/>
      <c r="DH81" s="628"/>
      <c r="DI81" s="628"/>
      <c r="DJ81" s="628"/>
      <c r="DK81" s="628"/>
    </row>
    <row r="82" spans="1:115" s="580" customFormat="1">
      <c r="A82" s="628"/>
      <c r="B82" s="628"/>
      <c r="C82" s="628"/>
      <c r="D82" s="628"/>
      <c r="E82" s="628"/>
      <c r="F82" s="628"/>
      <c r="G82" s="629"/>
      <c r="H82" s="626"/>
      <c r="I82" s="626"/>
      <c r="J82" s="626"/>
      <c r="K82" s="626"/>
      <c r="L82" s="628"/>
      <c r="M82" s="628"/>
      <c r="N82" s="628"/>
      <c r="O82" s="628"/>
      <c r="P82" s="628"/>
      <c r="Q82" s="629"/>
      <c r="R82" s="626"/>
      <c r="S82" s="626"/>
      <c r="T82" s="626"/>
      <c r="U82" s="628"/>
      <c r="V82" s="628"/>
      <c r="W82" s="628"/>
      <c r="X82" s="628"/>
      <c r="Y82" s="628"/>
      <c r="Z82" s="629"/>
      <c r="AA82" s="626"/>
      <c r="AB82" s="626"/>
      <c r="AC82" s="626"/>
      <c r="AD82" s="628"/>
      <c r="AE82" s="628"/>
      <c r="AF82" s="628"/>
      <c r="AG82" s="628"/>
      <c r="AH82" s="628"/>
      <c r="AI82" s="629"/>
      <c r="AJ82" s="626"/>
      <c r="AK82" s="626"/>
      <c r="AL82" s="626"/>
      <c r="AM82" s="628"/>
      <c r="AN82" s="628"/>
      <c r="AO82" s="628"/>
      <c r="AP82" s="628"/>
      <c r="AQ82" s="628"/>
      <c r="AR82" s="629"/>
      <c r="AS82" s="626"/>
      <c r="AT82" s="626"/>
      <c r="AU82" s="626"/>
      <c r="AV82" s="628"/>
      <c r="AW82" s="628"/>
      <c r="AX82" s="628"/>
      <c r="AY82" s="628"/>
      <c r="AZ82" s="628"/>
      <c r="BA82" s="629"/>
      <c r="BB82" s="626"/>
      <c r="BC82" s="626"/>
      <c r="BD82" s="626"/>
      <c r="BE82" s="628"/>
      <c r="BF82" s="628"/>
      <c r="BG82" s="628"/>
      <c r="BH82" s="628"/>
      <c r="BI82" s="628"/>
      <c r="BJ82" s="629"/>
      <c r="BK82" s="626"/>
      <c r="BL82" s="626"/>
      <c r="BM82" s="626"/>
      <c r="BN82" s="628"/>
      <c r="BO82" s="628"/>
      <c r="BP82" s="628"/>
      <c r="BQ82" s="628"/>
      <c r="BR82" s="628"/>
      <c r="BS82" s="629"/>
      <c r="BT82" s="626"/>
      <c r="BU82" s="626"/>
      <c r="BV82" s="626"/>
      <c r="BW82" s="628"/>
      <c r="BX82" s="628"/>
      <c r="BY82" s="628"/>
      <c r="BZ82" s="628"/>
      <c r="CA82" s="628"/>
      <c r="CB82" s="629"/>
      <c r="CC82" s="626"/>
      <c r="CD82" s="626"/>
      <c r="CE82" s="626"/>
      <c r="CF82" s="628"/>
      <c r="CG82" s="628"/>
      <c r="CH82" s="628"/>
      <c r="CI82" s="628"/>
      <c r="CJ82" s="628"/>
      <c r="CK82" s="629"/>
      <c r="CL82" s="626"/>
      <c r="CM82" s="626"/>
      <c r="CN82" s="626"/>
      <c r="CO82" s="628"/>
      <c r="CP82" s="628"/>
      <c r="CQ82" s="628"/>
      <c r="CR82" s="628"/>
      <c r="CS82" s="628"/>
      <c r="CT82" s="629"/>
      <c r="CU82" s="626"/>
      <c r="CV82" s="626"/>
      <c r="CW82" s="626"/>
      <c r="CX82" s="628"/>
      <c r="CY82" s="628"/>
      <c r="CZ82" s="628"/>
      <c r="DA82" s="628"/>
      <c r="DB82" s="628"/>
      <c r="DC82" s="629"/>
      <c r="DD82" s="626"/>
      <c r="DE82" s="626"/>
      <c r="DF82" s="626"/>
      <c r="DG82" s="628"/>
      <c r="DH82" s="628"/>
      <c r="DI82" s="628"/>
      <c r="DJ82" s="628"/>
      <c r="DK82" s="628"/>
    </row>
    <row r="83" spans="1:115" s="580" customFormat="1">
      <c r="A83" s="628"/>
      <c r="B83" s="628"/>
      <c r="C83" s="628"/>
      <c r="D83" s="628"/>
      <c r="E83" s="628"/>
      <c r="F83" s="628"/>
      <c r="G83" s="629"/>
      <c r="H83" s="626"/>
      <c r="I83" s="626"/>
      <c r="J83" s="626"/>
      <c r="K83" s="626"/>
      <c r="L83" s="628"/>
      <c r="M83" s="628"/>
      <c r="N83" s="628"/>
      <c r="O83" s="628"/>
      <c r="P83" s="628"/>
      <c r="Q83" s="629"/>
      <c r="R83" s="626"/>
      <c r="S83" s="626"/>
      <c r="T83" s="626"/>
      <c r="U83" s="628"/>
      <c r="V83" s="628"/>
      <c r="W83" s="628"/>
      <c r="X83" s="628"/>
      <c r="Y83" s="628"/>
      <c r="Z83" s="629"/>
      <c r="AA83" s="626"/>
      <c r="AB83" s="626"/>
      <c r="AC83" s="626"/>
      <c r="AD83" s="628"/>
      <c r="AE83" s="628"/>
      <c r="AF83" s="628"/>
      <c r="AG83" s="628"/>
      <c r="AH83" s="628"/>
      <c r="AI83" s="629"/>
      <c r="AJ83" s="626"/>
      <c r="AK83" s="626"/>
      <c r="AL83" s="626"/>
      <c r="AM83" s="628"/>
      <c r="AN83" s="628"/>
      <c r="AO83" s="628"/>
      <c r="AP83" s="628"/>
      <c r="AQ83" s="628"/>
      <c r="AR83" s="629"/>
      <c r="AS83" s="626"/>
      <c r="AT83" s="626"/>
      <c r="AU83" s="626"/>
      <c r="AV83" s="628"/>
      <c r="AW83" s="628"/>
      <c r="AX83" s="628"/>
      <c r="AY83" s="628"/>
      <c r="AZ83" s="628"/>
      <c r="BA83" s="629"/>
      <c r="BB83" s="626"/>
      <c r="BC83" s="626"/>
      <c r="BD83" s="626"/>
      <c r="BE83" s="628"/>
      <c r="BF83" s="628"/>
      <c r="BG83" s="628"/>
      <c r="BH83" s="628"/>
      <c r="BI83" s="628"/>
      <c r="BJ83" s="629"/>
      <c r="BK83" s="626"/>
      <c r="BL83" s="626"/>
      <c r="BM83" s="626"/>
      <c r="BN83" s="628"/>
      <c r="BO83" s="628"/>
      <c r="BP83" s="628"/>
      <c r="BQ83" s="628"/>
      <c r="BR83" s="628"/>
      <c r="BS83" s="629"/>
      <c r="BT83" s="626"/>
      <c r="BU83" s="626"/>
      <c r="BV83" s="626"/>
      <c r="BW83" s="628"/>
      <c r="BX83" s="628"/>
      <c r="BY83" s="628"/>
      <c r="BZ83" s="628"/>
      <c r="CA83" s="628"/>
      <c r="CB83" s="629"/>
      <c r="CC83" s="626"/>
      <c r="CD83" s="626"/>
      <c r="CE83" s="626"/>
      <c r="CF83" s="628"/>
      <c r="CG83" s="628"/>
      <c r="CH83" s="628"/>
      <c r="CI83" s="628"/>
      <c r="CJ83" s="628"/>
      <c r="CK83" s="629"/>
      <c r="CL83" s="626"/>
      <c r="CM83" s="626"/>
      <c r="CN83" s="626"/>
      <c r="CO83" s="628"/>
      <c r="CP83" s="628"/>
      <c r="CQ83" s="628"/>
      <c r="CR83" s="628"/>
      <c r="CS83" s="628"/>
      <c r="CT83" s="629"/>
      <c r="CU83" s="626"/>
      <c r="CV83" s="626"/>
      <c r="CW83" s="626"/>
      <c r="CX83" s="628"/>
      <c r="CY83" s="628"/>
      <c r="CZ83" s="628"/>
      <c r="DA83" s="628"/>
      <c r="DB83" s="628"/>
      <c r="DC83" s="629"/>
      <c r="DD83" s="626"/>
      <c r="DE83" s="626"/>
      <c r="DF83" s="626"/>
      <c r="DG83" s="628"/>
      <c r="DH83" s="628"/>
      <c r="DI83" s="628"/>
      <c r="DJ83" s="628"/>
      <c r="DK83" s="628"/>
    </row>
    <row r="84" spans="1:115" s="580" customFormat="1">
      <c r="A84" s="628"/>
      <c r="B84" s="628"/>
      <c r="C84" s="628"/>
      <c r="D84" s="628"/>
      <c r="E84" s="628"/>
      <c r="F84" s="628"/>
      <c r="G84" s="629"/>
      <c r="H84" s="626"/>
      <c r="I84" s="626"/>
      <c r="J84" s="626"/>
      <c r="K84" s="626"/>
      <c r="L84" s="628"/>
      <c r="M84" s="628"/>
      <c r="N84" s="628"/>
      <c r="O84" s="628"/>
      <c r="P84" s="628"/>
      <c r="Q84" s="629"/>
      <c r="R84" s="626"/>
      <c r="S84" s="626"/>
      <c r="T84" s="626"/>
      <c r="U84" s="628"/>
      <c r="V84" s="628"/>
      <c r="W84" s="628"/>
      <c r="X84" s="628"/>
      <c r="Y84" s="628"/>
      <c r="Z84" s="629"/>
      <c r="AA84" s="626"/>
      <c r="AB84" s="626"/>
      <c r="AC84" s="626"/>
      <c r="AD84" s="628"/>
      <c r="AE84" s="628"/>
      <c r="AF84" s="628"/>
      <c r="AG84" s="628"/>
      <c r="AH84" s="628"/>
      <c r="AI84" s="629"/>
      <c r="AJ84" s="626"/>
      <c r="AK84" s="626"/>
      <c r="AL84" s="626"/>
      <c r="AM84" s="628"/>
      <c r="AN84" s="628"/>
      <c r="AO84" s="628"/>
      <c r="AP84" s="628"/>
      <c r="AQ84" s="628"/>
      <c r="AR84" s="629"/>
      <c r="AS84" s="626"/>
      <c r="AT84" s="626"/>
      <c r="AU84" s="626"/>
      <c r="AV84" s="628"/>
      <c r="AW84" s="628"/>
      <c r="AX84" s="628"/>
      <c r="AY84" s="628"/>
      <c r="AZ84" s="628"/>
      <c r="BA84" s="629"/>
      <c r="BB84" s="626"/>
      <c r="BC84" s="626"/>
      <c r="BD84" s="626"/>
      <c r="BE84" s="628"/>
      <c r="BF84" s="628"/>
      <c r="BG84" s="628"/>
      <c r="BH84" s="628"/>
      <c r="BI84" s="628"/>
      <c r="BJ84" s="629"/>
      <c r="BK84" s="626"/>
      <c r="BL84" s="626"/>
      <c r="BM84" s="626"/>
      <c r="BN84" s="628"/>
      <c r="BO84" s="628"/>
      <c r="BP84" s="628"/>
      <c r="BQ84" s="628"/>
      <c r="BR84" s="628"/>
      <c r="BS84" s="629"/>
      <c r="BT84" s="626"/>
      <c r="BU84" s="626"/>
      <c r="BV84" s="626"/>
      <c r="BW84" s="628"/>
      <c r="BX84" s="628"/>
      <c r="BY84" s="628"/>
      <c r="BZ84" s="628"/>
      <c r="CA84" s="628"/>
      <c r="CB84" s="629"/>
      <c r="CC84" s="626"/>
      <c r="CD84" s="626"/>
      <c r="CE84" s="626"/>
      <c r="CF84" s="628"/>
      <c r="CG84" s="628"/>
      <c r="CH84" s="628"/>
      <c r="CI84" s="628"/>
      <c r="CJ84" s="628"/>
      <c r="CK84" s="629"/>
      <c r="CL84" s="626"/>
      <c r="CM84" s="626"/>
      <c r="CN84" s="626"/>
      <c r="CO84" s="628"/>
      <c r="CP84" s="628"/>
      <c r="CQ84" s="628"/>
      <c r="CR84" s="628"/>
      <c r="CS84" s="628"/>
      <c r="CT84" s="629"/>
      <c r="CU84" s="626"/>
      <c r="CV84" s="626"/>
      <c r="CW84" s="626"/>
      <c r="CX84" s="628"/>
      <c r="CY84" s="628"/>
      <c r="CZ84" s="628"/>
      <c r="DA84" s="628"/>
      <c r="DB84" s="628"/>
      <c r="DC84" s="629"/>
      <c r="DD84" s="626"/>
      <c r="DE84" s="626"/>
      <c r="DF84" s="626"/>
      <c r="DG84" s="628"/>
      <c r="DH84" s="628"/>
      <c r="DI84" s="628"/>
      <c r="DJ84" s="628"/>
      <c r="DK84" s="628"/>
    </row>
    <row r="85" spans="1:115" s="580" customFormat="1">
      <c r="A85" s="628"/>
      <c r="B85" s="628"/>
      <c r="C85" s="628"/>
      <c r="D85" s="628"/>
      <c r="E85" s="628"/>
      <c r="F85" s="628"/>
      <c r="G85" s="629"/>
      <c r="H85" s="626"/>
      <c r="I85" s="626"/>
      <c r="J85" s="626"/>
      <c r="K85" s="626"/>
      <c r="L85" s="628"/>
      <c r="M85" s="628"/>
      <c r="N85" s="628"/>
      <c r="O85" s="628"/>
      <c r="P85" s="628"/>
      <c r="Q85" s="629"/>
      <c r="R85" s="626"/>
      <c r="S85" s="626"/>
      <c r="T85" s="626"/>
      <c r="U85" s="628"/>
      <c r="V85" s="628"/>
      <c r="W85" s="628"/>
      <c r="X85" s="628"/>
      <c r="Y85" s="628"/>
      <c r="Z85" s="629"/>
      <c r="AA85" s="626"/>
      <c r="AB85" s="626"/>
      <c r="AC85" s="626"/>
      <c r="AD85" s="628"/>
      <c r="AE85" s="628"/>
      <c r="AF85" s="628"/>
      <c r="AG85" s="628"/>
      <c r="AH85" s="628"/>
      <c r="AI85" s="629"/>
      <c r="AJ85" s="626"/>
      <c r="AK85" s="626"/>
      <c r="AL85" s="626"/>
      <c r="AM85" s="628"/>
      <c r="AN85" s="628"/>
      <c r="AO85" s="628"/>
      <c r="AP85" s="628"/>
      <c r="AQ85" s="628"/>
      <c r="AR85" s="629"/>
      <c r="AS85" s="626"/>
      <c r="AT85" s="626"/>
      <c r="AU85" s="626"/>
      <c r="AV85" s="628"/>
      <c r="AW85" s="628"/>
      <c r="AX85" s="628"/>
      <c r="AY85" s="628"/>
      <c r="AZ85" s="628"/>
      <c r="BA85" s="629"/>
      <c r="BB85" s="626"/>
      <c r="BC85" s="626"/>
      <c r="BD85" s="626"/>
      <c r="BE85" s="628"/>
      <c r="BF85" s="628"/>
      <c r="BG85" s="628"/>
      <c r="BH85" s="628"/>
      <c r="BI85" s="628"/>
      <c r="BJ85" s="629"/>
      <c r="BK85" s="626"/>
      <c r="BL85" s="626"/>
      <c r="BM85" s="626"/>
      <c r="BN85" s="628"/>
      <c r="BO85" s="628"/>
      <c r="BP85" s="628"/>
      <c r="BQ85" s="628"/>
      <c r="BR85" s="628"/>
      <c r="BS85" s="629"/>
      <c r="BT85" s="626"/>
      <c r="BU85" s="626"/>
      <c r="BV85" s="626"/>
      <c r="BW85" s="628"/>
      <c r="BX85" s="628"/>
      <c r="BY85" s="628"/>
      <c r="BZ85" s="628"/>
      <c r="CA85" s="628"/>
      <c r="CB85" s="629"/>
      <c r="CC85" s="626"/>
      <c r="CD85" s="626"/>
      <c r="CE85" s="626"/>
      <c r="CF85" s="628"/>
      <c r="CG85" s="628"/>
      <c r="CH85" s="628"/>
      <c r="CI85" s="628"/>
      <c r="CJ85" s="628"/>
      <c r="CK85" s="629"/>
      <c r="CL85" s="626"/>
      <c r="CM85" s="626"/>
      <c r="CN85" s="626"/>
      <c r="CO85" s="628"/>
      <c r="CP85" s="628"/>
      <c r="CQ85" s="628"/>
      <c r="CR85" s="628"/>
      <c r="CS85" s="628"/>
      <c r="CT85" s="629"/>
      <c r="CU85" s="626"/>
      <c r="CV85" s="626"/>
      <c r="CW85" s="626"/>
      <c r="CX85" s="628"/>
      <c r="CY85" s="628"/>
      <c r="CZ85" s="628"/>
      <c r="DA85" s="628"/>
      <c r="DB85" s="628"/>
      <c r="DC85" s="629"/>
      <c r="DD85" s="626"/>
      <c r="DE85" s="626"/>
      <c r="DF85" s="626"/>
      <c r="DG85" s="628"/>
      <c r="DH85" s="628"/>
      <c r="DI85" s="628"/>
      <c r="DJ85" s="628"/>
      <c r="DK85" s="628"/>
    </row>
    <row r="86" spans="1:115" s="580" customFormat="1">
      <c r="A86" s="628"/>
      <c r="B86" s="628"/>
      <c r="C86" s="628"/>
      <c r="D86" s="628"/>
      <c r="E86" s="628"/>
      <c r="F86" s="628"/>
      <c r="G86" s="629"/>
      <c r="H86" s="626"/>
      <c r="I86" s="626"/>
      <c r="J86" s="626"/>
      <c r="K86" s="626"/>
      <c r="L86" s="628"/>
      <c r="M86" s="628"/>
      <c r="N86" s="628"/>
      <c r="O86" s="628"/>
      <c r="P86" s="628"/>
      <c r="Q86" s="629"/>
      <c r="R86" s="626"/>
      <c r="S86" s="626"/>
      <c r="T86" s="626"/>
      <c r="U86" s="628"/>
      <c r="V86" s="628"/>
      <c r="W86" s="628"/>
      <c r="X86" s="628"/>
      <c r="Y86" s="628"/>
      <c r="Z86" s="629"/>
      <c r="AA86" s="626"/>
      <c r="AB86" s="626"/>
      <c r="AC86" s="626"/>
      <c r="AD86" s="628"/>
      <c r="AE86" s="628"/>
      <c r="AF86" s="628"/>
      <c r="AG86" s="628"/>
      <c r="AH86" s="628"/>
      <c r="AI86" s="629"/>
      <c r="AJ86" s="626"/>
      <c r="AK86" s="626"/>
      <c r="AL86" s="626"/>
      <c r="AM86" s="628"/>
      <c r="AN86" s="628"/>
      <c r="AO86" s="628"/>
      <c r="AP86" s="628"/>
      <c r="AQ86" s="628"/>
      <c r="AR86" s="629"/>
      <c r="AS86" s="626"/>
      <c r="AT86" s="626"/>
      <c r="AU86" s="626"/>
      <c r="AV86" s="628"/>
      <c r="AW86" s="628"/>
      <c r="AX86" s="628"/>
      <c r="AY86" s="628"/>
      <c r="AZ86" s="628"/>
      <c r="BA86" s="629"/>
      <c r="BB86" s="626"/>
      <c r="BC86" s="626"/>
      <c r="BD86" s="626"/>
      <c r="BE86" s="628"/>
      <c r="BF86" s="628"/>
      <c r="BG86" s="628"/>
      <c r="BH86" s="628"/>
      <c r="BI86" s="628"/>
      <c r="BJ86" s="629"/>
      <c r="BK86" s="626"/>
      <c r="BL86" s="626"/>
      <c r="BM86" s="626"/>
      <c r="BN86" s="628"/>
      <c r="BO86" s="628"/>
      <c r="BP86" s="628"/>
      <c r="BQ86" s="628"/>
      <c r="BR86" s="628"/>
      <c r="BS86" s="629"/>
      <c r="BT86" s="626"/>
      <c r="BU86" s="626"/>
      <c r="BV86" s="626"/>
      <c r="BW86" s="628"/>
      <c r="BX86" s="628"/>
      <c r="BY86" s="628"/>
      <c r="BZ86" s="628"/>
      <c r="CA86" s="628"/>
      <c r="CB86" s="629"/>
      <c r="CC86" s="626"/>
      <c r="CD86" s="626"/>
      <c r="CE86" s="626"/>
      <c r="CF86" s="628"/>
      <c r="CG86" s="628"/>
      <c r="CH86" s="628"/>
      <c r="CI86" s="628"/>
      <c r="CJ86" s="628"/>
      <c r="CK86" s="629"/>
      <c r="CL86" s="626"/>
      <c r="CM86" s="626"/>
      <c r="CN86" s="626"/>
      <c r="CO86" s="628"/>
      <c r="CP86" s="628"/>
      <c r="CQ86" s="628"/>
      <c r="CR86" s="628"/>
      <c r="CS86" s="628"/>
      <c r="CT86" s="629"/>
      <c r="CU86" s="626"/>
      <c r="CV86" s="626"/>
      <c r="CW86" s="626"/>
      <c r="CX86" s="628"/>
      <c r="CY86" s="628"/>
      <c r="CZ86" s="628"/>
      <c r="DA86" s="628"/>
      <c r="DB86" s="628"/>
      <c r="DC86" s="629"/>
      <c r="DD86" s="626"/>
      <c r="DE86" s="626"/>
      <c r="DF86" s="626"/>
      <c r="DG86" s="628"/>
      <c r="DH86" s="628"/>
      <c r="DI86" s="628"/>
      <c r="DJ86" s="628"/>
      <c r="DK86" s="628"/>
    </row>
    <row r="87" spans="1:115" s="580" customFormat="1">
      <c r="A87" s="628"/>
      <c r="B87" s="628"/>
      <c r="C87" s="628"/>
      <c r="D87" s="628"/>
      <c r="E87" s="628"/>
      <c r="F87" s="628"/>
      <c r="G87" s="629"/>
      <c r="H87" s="626"/>
      <c r="I87" s="626"/>
      <c r="J87" s="626"/>
      <c r="K87" s="626"/>
      <c r="L87" s="628"/>
      <c r="M87" s="628"/>
      <c r="N87" s="628"/>
      <c r="O87" s="628"/>
      <c r="P87" s="628"/>
      <c r="Q87" s="629"/>
      <c r="R87" s="626"/>
      <c r="S87" s="626"/>
      <c r="T87" s="626"/>
      <c r="U87" s="628"/>
      <c r="V87" s="628"/>
      <c r="W87" s="628"/>
      <c r="X87" s="628"/>
      <c r="Y87" s="628"/>
      <c r="Z87" s="629"/>
      <c r="AA87" s="626"/>
      <c r="AB87" s="626"/>
      <c r="AC87" s="626"/>
      <c r="AD87" s="628"/>
      <c r="AE87" s="628"/>
      <c r="AF87" s="628"/>
      <c r="AG87" s="628"/>
      <c r="AH87" s="628"/>
      <c r="AI87" s="629"/>
      <c r="AJ87" s="626"/>
      <c r="AK87" s="626"/>
      <c r="AL87" s="626"/>
      <c r="AM87" s="628"/>
      <c r="AN87" s="628"/>
      <c r="AO87" s="628"/>
      <c r="AP87" s="628"/>
      <c r="AQ87" s="628"/>
      <c r="AR87" s="629"/>
      <c r="AS87" s="626"/>
      <c r="AT87" s="626"/>
      <c r="AU87" s="626"/>
      <c r="AV87" s="628"/>
      <c r="AW87" s="628"/>
      <c r="AX87" s="628"/>
      <c r="AY87" s="628"/>
      <c r="AZ87" s="628"/>
      <c r="BA87" s="629"/>
      <c r="BB87" s="626"/>
      <c r="BC87" s="626"/>
      <c r="BD87" s="626"/>
      <c r="BE87" s="628"/>
      <c r="BF87" s="628"/>
      <c r="BG87" s="628"/>
      <c r="BH87" s="628"/>
      <c r="BI87" s="628"/>
      <c r="BJ87" s="629"/>
      <c r="BK87" s="626"/>
      <c r="BL87" s="626"/>
      <c r="BM87" s="626"/>
      <c r="BN87" s="628"/>
      <c r="BO87" s="628"/>
      <c r="BP87" s="628"/>
      <c r="BQ87" s="628"/>
      <c r="BR87" s="628"/>
      <c r="BS87" s="629"/>
      <c r="BT87" s="626"/>
      <c r="BU87" s="626"/>
      <c r="BV87" s="626"/>
      <c r="BW87" s="628"/>
      <c r="BX87" s="628"/>
      <c r="BY87" s="628"/>
      <c r="BZ87" s="628"/>
      <c r="CA87" s="628"/>
      <c r="CB87" s="629"/>
      <c r="CC87" s="626"/>
      <c r="CD87" s="626"/>
      <c r="CE87" s="626"/>
      <c r="CF87" s="628"/>
      <c r="CG87" s="628"/>
      <c r="CH87" s="628"/>
      <c r="CI87" s="628"/>
      <c r="CJ87" s="628"/>
      <c r="CK87" s="629"/>
      <c r="CL87" s="626"/>
      <c r="CM87" s="626"/>
      <c r="CN87" s="626"/>
      <c r="CO87" s="628"/>
      <c r="CP87" s="628"/>
      <c r="CQ87" s="628"/>
      <c r="CR87" s="628"/>
      <c r="CS87" s="628"/>
      <c r="CT87" s="629"/>
      <c r="CU87" s="626"/>
      <c r="CV87" s="626"/>
      <c r="CW87" s="626"/>
      <c r="CX87" s="628"/>
      <c r="CY87" s="628"/>
      <c r="CZ87" s="628"/>
      <c r="DA87" s="628"/>
      <c r="DB87" s="628"/>
      <c r="DC87" s="629"/>
      <c r="DD87" s="626"/>
      <c r="DE87" s="626"/>
      <c r="DF87" s="626"/>
      <c r="DG87" s="628"/>
      <c r="DH87" s="628"/>
      <c r="DI87" s="628"/>
      <c r="DJ87" s="628"/>
      <c r="DK87" s="628"/>
    </row>
    <row r="88" spans="1:115" s="580" customFormat="1">
      <c r="A88" s="628"/>
      <c r="B88" s="628"/>
      <c r="C88" s="628"/>
      <c r="D88" s="628"/>
      <c r="E88" s="628"/>
      <c r="F88" s="628"/>
      <c r="G88" s="629"/>
      <c r="H88" s="626"/>
      <c r="I88" s="626"/>
      <c r="J88" s="626"/>
      <c r="K88" s="626"/>
      <c r="L88" s="628"/>
      <c r="M88" s="628"/>
      <c r="N88" s="628"/>
      <c r="O88" s="628"/>
      <c r="P88" s="628"/>
      <c r="Q88" s="629"/>
      <c r="R88" s="626"/>
      <c r="S88" s="626"/>
      <c r="T88" s="626"/>
      <c r="U88" s="628"/>
      <c r="V88" s="628"/>
      <c r="W88" s="628"/>
      <c r="X88" s="628"/>
      <c r="Y88" s="628"/>
      <c r="Z88" s="629"/>
      <c r="AA88" s="626"/>
      <c r="AB88" s="626"/>
      <c r="AC88" s="626"/>
      <c r="AD88" s="628"/>
      <c r="AE88" s="628"/>
      <c r="AF88" s="628"/>
      <c r="AG88" s="628"/>
      <c r="AH88" s="628"/>
      <c r="AI88" s="629"/>
      <c r="AJ88" s="626"/>
      <c r="AK88" s="626"/>
      <c r="AL88" s="626"/>
      <c r="AM88" s="628"/>
      <c r="AN88" s="628"/>
      <c r="AO88" s="628"/>
      <c r="AP88" s="628"/>
      <c r="AQ88" s="628"/>
      <c r="AR88" s="629"/>
      <c r="AS88" s="626"/>
      <c r="AT88" s="626"/>
      <c r="AU88" s="626"/>
      <c r="AV88" s="628"/>
      <c r="AW88" s="628"/>
      <c r="AX88" s="628"/>
      <c r="AY88" s="628"/>
      <c r="AZ88" s="628"/>
      <c r="BA88" s="629"/>
      <c r="BB88" s="626"/>
      <c r="BC88" s="626"/>
      <c r="BD88" s="626"/>
      <c r="BE88" s="628"/>
      <c r="BF88" s="628"/>
      <c r="BG88" s="628"/>
      <c r="BH88" s="628"/>
      <c r="BI88" s="628"/>
      <c r="BJ88" s="629"/>
      <c r="BK88" s="626"/>
      <c r="BL88" s="626"/>
      <c r="BM88" s="626"/>
      <c r="BN88" s="628"/>
      <c r="BO88" s="628"/>
      <c r="BP88" s="628"/>
      <c r="BQ88" s="628"/>
      <c r="BR88" s="628"/>
      <c r="BS88" s="629"/>
      <c r="BT88" s="626"/>
      <c r="BU88" s="626"/>
      <c r="BV88" s="626"/>
      <c r="BW88" s="628"/>
      <c r="BX88" s="628"/>
      <c r="BY88" s="628"/>
      <c r="BZ88" s="628"/>
      <c r="CA88" s="628"/>
      <c r="CB88" s="629"/>
      <c r="CC88" s="626"/>
      <c r="CD88" s="626"/>
      <c r="CE88" s="626"/>
      <c r="CF88" s="628"/>
      <c r="CG88" s="628"/>
      <c r="CH88" s="628"/>
      <c r="CI88" s="628"/>
      <c r="CJ88" s="628"/>
      <c r="CK88" s="629"/>
      <c r="CL88" s="626"/>
      <c r="CM88" s="626"/>
      <c r="CN88" s="626"/>
      <c r="CO88" s="628"/>
      <c r="CP88" s="628"/>
      <c r="CQ88" s="628"/>
      <c r="CR88" s="628"/>
      <c r="CS88" s="628"/>
      <c r="CT88" s="629"/>
      <c r="CU88" s="626"/>
      <c r="CV88" s="626"/>
      <c r="CW88" s="626"/>
      <c r="CX88" s="628"/>
      <c r="CY88" s="628"/>
      <c r="CZ88" s="628"/>
      <c r="DA88" s="628"/>
      <c r="DB88" s="628"/>
      <c r="DC88" s="629"/>
      <c r="DD88" s="626"/>
      <c r="DE88" s="626"/>
      <c r="DF88" s="626"/>
      <c r="DG88" s="628"/>
      <c r="DH88" s="628"/>
      <c r="DI88" s="628"/>
      <c r="DJ88" s="628"/>
      <c r="DK88" s="628"/>
    </row>
    <row r="89" spans="1:115" s="580" customFormat="1">
      <c r="A89" s="628"/>
      <c r="B89" s="628"/>
      <c r="C89" s="628"/>
      <c r="D89" s="628"/>
      <c r="E89" s="628"/>
      <c r="F89" s="628"/>
      <c r="G89" s="629"/>
      <c r="H89" s="626"/>
      <c r="I89" s="626"/>
      <c r="J89" s="626"/>
      <c r="K89" s="626"/>
      <c r="L89" s="628"/>
      <c r="M89" s="628"/>
      <c r="N89" s="628"/>
      <c r="O89" s="628"/>
      <c r="P89" s="628"/>
      <c r="Q89" s="629"/>
      <c r="R89" s="626"/>
      <c r="S89" s="626"/>
      <c r="T89" s="626"/>
      <c r="U89" s="628"/>
      <c r="V89" s="628"/>
      <c r="W89" s="628"/>
      <c r="X89" s="628"/>
      <c r="Y89" s="628"/>
      <c r="Z89" s="629"/>
      <c r="AA89" s="626"/>
      <c r="AB89" s="626"/>
      <c r="AC89" s="626"/>
      <c r="AD89" s="628"/>
      <c r="AE89" s="628"/>
      <c r="AF89" s="628"/>
      <c r="AG89" s="628"/>
      <c r="AH89" s="628"/>
      <c r="AI89" s="629"/>
      <c r="AJ89" s="626"/>
      <c r="AK89" s="626"/>
      <c r="AL89" s="626"/>
      <c r="AM89" s="628"/>
      <c r="AN89" s="628"/>
      <c r="AO89" s="628"/>
      <c r="AP89" s="628"/>
      <c r="AQ89" s="628"/>
      <c r="AR89" s="629"/>
      <c r="AS89" s="626"/>
      <c r="AT89" s="626"/>
      <c r="AU89" s="626"/>
      <c r="AV89" s="628"/>
      <c r="AW89" s="628"/>
      <c r="AX89" s="628"/>
      <c r="AY89" s="628"/>
      <c r="AZ89" s="628"/>
      <c r="BA89" s="629"/>
      <c r="BB89" s="626"/>
      <c r="BC89" s="626"/>
      <c r="BD89" s="626"/>
      <c r="BE89" s="628"/>
      <c r="BF89" s="628"/>
      <c r="BG89" s="628"/>
      <c r="BH89" s="628"/>
      <c r="BI89" s="628"/>
      <c r="BJ89" s="629"/>
      <c r="BK89" s="626"/>
      <c r="BL89" s="626"/>
      <c r="BM89" s="626"/>
      <c r="BN89" s="628"/>
      <c r="BO89" s="628"/>
      <c r="BP89" s="628"/>
      <c r="BQ89" s="628"/>
      <c r="BR89" s="628"/>
      <c r="BS89" s="629"/>
      <c r="BT89" s="626"/>
      <c r="BU89" s="626"/>
      <c r="BV89" s="626"/>
      <c r="BW89" s="628"/>
      <c r="BX89" s="628"/>
      <c r="BY89" s="628"/>
      <c r="BZ89" s="628"/>
      <c r="CA89" s="628"/>
      <c r="CB89" s="629"/>
      <c r="CC89" s="626"/>
      <c r="CD89" s="626"/>
      <c r="CE89" s="626"/>
      <c r="CF89" s="628"/>
      <c r="CG89" s="628"/>
      <c r="CH89" s="628"/>
      <c r="CI89" s="628"/>
      <c r="CJ89" s="628"/>
      <c r="CK89" s="629"/>
      <c r="CL89" s="626"/>
      <c r="CM89" s="626"/>
      <c r="CN89" s="626"/>
      <c r="CO89" s="628"/>
      <c r="CP89" s="628"/>
      <c r="CQ89" s="628"/>
      <c r="CR89" s="628"/>
      <c r="CS89" s="628"/>
      <c r="CT89" s="629"/>
      <c r="CU89" s="626"/>
      <c r="CV89" s="626"/>
      <c r="CW89" s="626"/>
      <c r="CX89" s="628"/>
      <c r="CY89" s="628"/>
      <c r="CZ89" s="628"/>
      <c r="DA89" s="628"/>
      <c r="DB89" s="628"/>
      <c r="DC89" s="629"/>
      <c r="DD89" s="626"/>
      <c r="DE89" s="626"/>
      <c r="DF89" s="626"/>
      <c r="DG89" s="628"/>
      <c r="DH89" s="628"/>
      <c r="DI89" s="628"/>
      <c r="DJ89" s="628"/>
      <c r="DK89" s="628"/>
    </row>
    <row r="90" spans="1:115" s="580" customFormat="1">
      <c r="A90" s="628"/>
      <c r="B90" s="628"/>
      <c r="C90" s="628"/>
      <c r="D90" s="628"/>
      <c r="E90" s="628"/>
      <c r="F90" s="628"/>
      <c r="G90" s="629"/>
      <c r="H90" s="626"/>
      <c r="I90" s="626"/>
      <c r="J90" s="626"/>
      <c r="K90" s="626"/>
      <c r="L90" s="628"/>
      <c r="M90" s="628"/>
      <c r="N90" s="628"/>
      <c r="O90" s="628"/>
      <c r="P90" s="628"/>
      <c r="Q90" s="629"/>
      <c r="R90" s="626"/>
      <c r="S90" s="626"/>
      <c r="T90" s="626"/>
      <c r="U90" s="628"/>
      <c r="V90" s="628"/>
      <c r="W90" s="628"/>
      <c r="X90" s="628"/>
      <c r="Y90" s="628"/>
      <c r="Z90" s="629"/>
      <c r="AA90" s="626"/>
      <c r="AB90" s="626"/>
      <c r="AC90" s="626"/>
      <c r="AD90" s="628"/>
      <c r="AE90" s="628"/>
      <c r="AF90" s="628"/>
      <c r="AG90" s="628"/>
      <c r="AH90" s="628"/>
      <c r="AI90" s="629"/>
      <c r="AJ90" s="626"/>
      <c r="AK90" s="626"/>
      <c r="AL90" s="626"/>
      <c r="AM90" s="628"/>
      <c r="AN90" s="628"/>
      <c r="AO90" s="628"/>
      <c r="AP90" s="628"/>
      <c r="AQ90" s="628"/>
      <c r="AR90" s="629"/>
      <c r="AS90" s="626"/>
      <c r="AT90" s="626"/>
      <c r="AU90" s="626"/>
      <c r="AV90" s="628"/>
      <c r="AW90" s="628"/>
      <c r="AX90" s="628"/>
      <c r="AY90" s="628"/>
      <c r="AZ90" s="628"/>
      <c r="BA90" s="629"/>
      <c r="BB90" s="626"/>
      <c r="BC90" s="626"/>
      <c r="BD90" s="626"/>
      <c r="BE90" s="628"/>
      <c r="BF90" s="628"/>
      <c r="BG90" s="628"/>
      <c r="BH90" s="628"/>
      <c r="BI90" s="628"/>
      <c r="BJ90" s="629"/>
      <c r="BK90" s="626"/>
      <c r="BL90" s="626"/>
      <c r="BM90" s="626"/>
      <c r="BN90" s="628"/>
      <c r="BO90" s="628"/>
      <c r="BP90" s="628"/>
      <c r="BQ90" s="628"/>
      <c r="BR90" s="628"/>
      <c r="BS90" s="629"/>
      <c r="BT90" s="626"/>
      <c r="BU90" s="626"/>
      <c r="BV90" s="626"/>
      <c r="BW90" s="628"/>
      <c r="BX90" s="628"/>
      <c r="BY90" s="628"/>
      <c r="BZ90" s="628"/>
      <c r="CA90" s="628"/>
      <c r="CB90" s="629"/>
      <c r="CC90" s="626"/>
      <c r="CD90" s="626"/>
      <c r="CE90" s="626"/>
      <c r="CF90" s="628"/>
      <c r="CG90" s="628"/>
      <c r="CH90" s="628"/>
      <c r="CI90" s="628"/>
      <c r="CJ90" s="628"/>
      <c r="CK90" s="629"/>
      <c r="CL90" s="626"/>
      <c r="CM90" s="626"/>
      <c r="CN90" s="626"/>
      <c r="CO90" s="628"/>
      <c r="CP90" s="628"/>
      <c r="CQ90" s="628"/>
      <c r="CR90" s="628"/>
      <c r="CS90" s="628"/>
      <c r="CT90" s="629"/>
      <c r="CU90" s="626"/>
      <c r="CV90" s="626"/>
      <c r="CW90" s="626"/>
      <c r="CX90" s="628"/>
      <c r="CY90" s="628"/>
      <c r="CZ90" s="628"/>
      <c r="DA90" s="628"/>
      <c r="DB90" s="628"/>
      <c r="DC90" s="629"/>
      <c r="DD90" s="626"/>
      <c r="DE90" s="626"/>
      <c r="DF90" s="626"/>
      <c r="DG90" s="628"/>
      <c r="DH90" s="628"/>
      <c r="DI90" s="628"/>
      <c r="DJ90" s="628"/>
      <c r="DK90" s="628"/>
    </row>
    <row r="91" spans="1:115" s="580" customFormat="1">
      <c r="A91" s="628"/>
      <c r="B91" s="628"/>
      <c r="C91" s="628"/>
      <c r="D91" s="628"/>
      <c r="E91" s="628"/>
      <c r="F91" s="628"/>
      <c r="G91" s="629"/>
      <c r="H91" s="626"/>
      <c r="I91" s="626"/>
      <c r="J91" s="626"/>
      <c r="K91" s="626"/>
      <c r="L91" s="628"/>
      <c r="M91" s="628"/>
      <c r="N91" s="628"/>
      <c r="O91" s="628"/>
      <c r="P91" s="628"/>
      <c r="Q91" s="629"/>
      <c r="R91" s="626"/>
      <c r="S91" s="626"/>
      <c r="T91" s="626"/>
      <c r="U91" s="628"/>
      <c r="V91" s="628"/>
      <c r="W91" s="628"/>
      <c r="X91" s="628"/>
      <c r="Y91" s="628"/>
      <c r="Z91" s="629"/>
      <c r="AA91" s="626"/>
      <c r="AB91" s="626"/>
      <c r="AC91" s="626"/>
      <c r="AD91" s="628"/>
      <c r="AE91" s="628"/>
      <c r="AF91" s="628"/>
      <c r="AG91" s="628"/>
      <c r="AH91" s="628"/>
      <c r="AI91" s="629"/>
      <c r="AJ91" s="626"/>
      <c r="AK91" s="626"/>
      <c r="AL91" s="626"/>
      <c r="AM91" s="628"/>
      <c r="AN91" s="628"/>
      <c r="AO91" s="628"/>
      <c r="AP91" s="628"/>
      <c r="AQ91" s="628"/>
      <c r="AR91" s="629"/>
      <c r="AS91" s="626"/>
      <c r="AT91" s="626"/>
      <c r="AU91" s="626"/>
      <c r="AV91" s="628"/>
      <c r="AW91" s="628"/>
      <c r="AX91" s="628"/>
      <c r="AY91" s="628"/>
      <c r="AZ91" s="628"/>
      <c r="BA91" s="629"/>
      <c r="BB91" s="626"/>
      <c r="BC91" s="626"/>
      <c r="BD91" s="626"/>
      <c r="BE91" s="628"/>
      <c r="BF91" s="628"/>
      <c r="BG91" s="628"/>
      <c r="BH91" s="628"/>
      <c r="BI91" s="628"/>
      <c r="BJ91" s="629"/>
      <c r="BK91" s="626"/>
      <c r="BL91" s="626"/>
      <c r="BM91" s="626"/>
      <c r="BN91" s="628"/>
      <c r="BO91" s="628"/>
      <c r="BP91" s="628"/>
      <c r="BQ91" s="628"/>
      <c r="BR91" s="628"/>
      <c r="BS91" s="629"/>
      <c r="BT91" s="626"/>
      <c r="BU91" s="626"/>
      <c r="BV91" s="626"/>
      <c r="BW91" s="628"/>
      <c r="BX91" s="628"/>
      <c r="BY91" s="628"/>
      <c r="BZ91" s="628"/>
      <c r="CA91" s="628"/>
      <c r="CB91" s="629"/>
      <c r="CC91" s="626"/>
      <c r="CD91" s="626"/>
      <c r="CE91" s="626"/>
      <c r="CF91" s="628"/>
      <c r="CG91" s="628"/>
      <c r="CH91" s="628"/>
      <c r="CI91" s="628"/>
      <c r="CJ91" s="628"/>
      <c r="CK91" s="629"/>
      <c r="CL91" s="626"/>
      <c r="CM91" s="626"/>
      <c r="CN91" s="626"/>
      <c r="CO91" s="628"/>
      <c r="CP91" s="628"/>
      <c r="CQ91" s="628"/>
      <c r="CR91" s="628"/>
      <c r="CS91" s="628"/>
      <c r="CT91" s="629"/>
      <c r="CU91" s="626"/>
      <c r="CV91" s="626"/>
      <c r="CW91" s="626"/>
      <c r="CX91" s="628"/>
      <c r="CY91" s="628"/>
      <c r="CZ91" s="628"/>
      <c r="DA91" s="628"/>
      <c r="DB91" s="628"/>
      <c r="DC91" s="629"/>
      <c r="DD91" s="626"/>
      <c r="DE91" s="626"/>
      <c r="DF91" s="626"/>
      <c r="DG91" s="628"/>
      <c r="DH91" s="628"/>
      <c r="DI91" s="628"/>
      <c r="DJ91" s="628"/>
      <c r="DK91" s="628"/>
    </row>
    <row r="92" spans="1:115" s="580" customFormat="1">
      <c r="A92" s="628"/>
      <c r="B92" s="628"/>
      <c r="C92" s="628"/>
      <c r="D92" s="628"/>
      <c r="E92" s="628"/>
      <c r="F92" s="628"/>
      <c r="G92" s="629"/>
      <c r="H92" s="626"/>
      <c r="I92" s="626"/>
      <c r="J92" s="626"/>
      <c r="K92" s="626"/>
      <c r="L92" s="628"/>
      <c r="M92" s="628"/>
      <c r="N92" s="628"/>
      <c r="O92" s="628"/>
      <c r="P92" s="628"/>
      <c r="Q92" s="629"/>
      <c r="R92" s="626"/>
      <c r="S92" s="626"/>
      <c r="T92" s="626"/>
      <c r="U92" s="628"/>
      <c r="V92" s="628"/>
      <c r="W92" s="628"/>
      <c r="X92" s="628"/>
      <c r="Y92" s="628"/>
      <c r="Z92" s="629"/>
      <c r="AA92" s="626"/>
      <c r="AB92" s="626"/>
      <c r="AC92" s="626"/>
      <c r="AD92" s="628"/>
      <c r="AE92" s="628"/>
      <c r="AF92" s="628"/>
      <c r="AG92" s="628"/>
      <c r="AH92" s="628"/>
      <c r="AI92" s="629"/>
      <c r="AJ92" s="626"/>
      <c r="AK92" s="626"/>
      <c r="AL92" s="626"/>
      <c r="AM92" s="628"/>
      <c r="AN92" s="628"/>
      <c r="AO92" s="628"/>
      <c r="AP92" s="628"/>
      <c r="AQ92" s="628"/>
      <c r="AR92" s="629"/>
      <c r="AS92" s="626"/>
      <c r="AT92" s="626"/>
      <c r="AU92" s="626"/>
      <c r="AV92" s="628"/>
      <c r="AW92" s="628"/>
      <c r="AX92" s="628"/>
      <c r="AY92" s="628"/>
      <c r="AZ92" s="628"/>
      <c r="BA92" s="629"/>
      <c r="BB92" s="626"/>
      <c r="BC92" s="626"/>
      <c r="BD92" s="626"/>
      <c r="BE92" s="628"/>
      <c r="BF92" s="628"/>
      <c r="BG92" s="628"/>
      <c r="BH92" s="628"/>
      <c r="BI92" s="628"/>
      <c r="BJ92" s="629"/>
      <c r="BK92" s="626"/>
      <c r="BL92" s="626"/>
      <c r="BM92" s="626"/>
      <c r="BN92" s="628"/>
      <c r="BO92" s="628"/>
      <c r="BP92" s="628"/>
      <c r="BQ92" s="628"/>
      <c r="BR92" s="628"/>
      <c r="BS92" s="629"/>
      <c r="BT92" s="626"/>
      <c r="BU92" s="626"/>
      <c r="BV92" s="626"/>
      <c r="BW92" s="628"/>
      <c r="BX92" s="628"/>
      <c r="BY92" s="628"/>
      <c r="BZ92" s="628"/>
      <c r="CA92" s="628"/>
      <c r="CB92" s="629"/>
      <c r="CC92" s="626"/>
      <c r="CD92" s="626"/>
      <c r="CE92" s="626"/>
      <c r="CF92" s="628"/>
      <c r="CG92" s="628"/>
      <c r="CH92" s="628"/>
      <c r="CI92" s="628"/>
      <c r="CJ92" s="628"/>
      <c r="CK92" s="629"/>
      <c r="CL92" s="626"/>
      <c r="CM92" s="626"/>
      <c r="CN92" s="626"/>
      <c r="CO92" s="628"/>
      <c r="CP92" s="628"/>
      <c r="CQ92" s="628"/>
      <c r="CR92" s="628"/>
      <c r="CS92" s="628"/>
      <c r="CT92" s="629"/>
      <c r="CU92" s="626"/>
      <c r="CV92" s="626"/>
      <c r="CW92" s="626"/>
      <c r="CX92" s="628"/>
      <c r="CY92" s="628"/>
      <c r="CZ92" s="628"/>
      <c r="DA92" s="628"/>
      <c r="DB92" s="628"/>
      <c r="DC92" s="629"/>
      <c r="DD92" s="626"/>
      <c r="DE92" s="626"/>
      <c r="DF92" s="626"/>
      <c r="DG92" s="628"/>
      <c r="DH92" s="628"/>
      <c r="DI92" s="628"/>
      <c r="DJ92" s="628"/>
      <c r="DK92" s="628"/>
    </row>
    <row r="93" spans="1:115" s="580" customFormat="1">
      <c r="A93" s="628"/>
      <c r="B93" s="628"/>
      <c r="C93" s="628"/>
      <c r="D93" s="628"/>
      <c r="E93" s="628"/>
      <c r="F93" s="628"/>
      <c r="G93" s="629"/>
      <c r="H93" s="626"/>
      <c r="I93" s="626"/>
      <c r="J93" s="626"/>
      <c r="K93" s="626"/>
      <c r="L93" s="628"/>
      <c r="M93" s="628"/>
      <c r="N93" s="628"/>
      <c r="O93" s="628"/>
      <c r="P93" s="628"/>
      <c r="Q93" s="629"/>
      <c r="R93" s="626"/>
      <c r="S93" s="626"/>
      <c r="T93" s="626"/>
      <c r="U93" s="628"/>
      <c r="V93" s="628"/>
      <c r="W93" s="628"/>
      <c r="X93" s="628"/>
      <c r="Y93" s="628"/>
      <c r="Z93" s="629"/>
      <c r="AA93" s="626"/>
      <c r="AB93" s="626"/>
      <c r="AC93" s="626"/>
      <c r="AD93" s="628"/>
      <c r="AE93" s="628"/>
      <c r="AF93" s="628"/>
      <c r="AG93" s="628"/>
      <c r="AH93" s="628"/>
      <c r="AI93" s="629"/>
      <c r="AJ93" s="626"/>
      <c r="AK93" s="626"/>
      <c r="AL93" s="626"/>
      <c r="AM93" s="628"/>
      <c r="AN93" s="628"/>
      <c r="AO93" s="628"/>
      <c r="AP93" s="628"/>
      <c r="AQ93" s="628"/>
      <c r="AR93" s="629"/>
      <c r="AS93" s="626"/>
      <c r="AT93" s="626"/>
      <c r="AU93" s="626"/>
      <c r="AV93" s="628"/>
      <c r="AW93" s="628"/>
      <c r="AX93" s="628"/>
      <c r="AY93" s="628"/>
      <c r="AZ93" s="628"/>
      <c r="BA93" s="629"/>
      <c r="BB93" s="626"/>
      <c r="BC93" s="626"/>
      <c r="BD93" s="626"/>
      <c r="BE93" s="628"/>
      <c r="BF93" s="628"/>
      <c r="BG93" s="628"/>
      <c r="BH93" s="628"/>
      <c r="BI93" s="628"/>
      <c r="BJ93" s="629"/>
      <c r="BK93" s="626"/>
      <c r="BL93" s="626"/>
      <c r="BM93" s="626"/>
      <c r="BN93" s="628"/>
      <c r="BO93" s="628"/>
      <c r="BP93" s="628"/>
      <c r="BQ93" s="628"/>
      <c r="BR93" s="628"/>
      <c r="BS93" s="629"/>
      <c r="BT93" s="626"/>
      <c r="BU93" s="626"/>
      <c r="BV93" s="626"/>
      <c r="BW93" s="628"/>
      <c r="BX93" s="628"/>
      <c r="BY93" s="628"/>
      <c r="BZ93" s="628"/>
      <c r="CA93" s="628"/>
      <c r="CB93" s="629"/>
      <c r="CC93" s="626"/>
      <c r="CD93" s="626"/>
      <c r="CE93" s="626"/>
      <c r="CF93" s="628"/>
      <c r="CG93" s="628"/>
      <c r="CH93" s="628"/>
      <c r="CI93" s="628"/>
      <c r="CJ93" s="628"/>
      <c r="CK93" s="629"/>
      <c r="CL93" s="626"/>
      <c r="CM93" s="626"/>
      <c r="CN93" s="626"/>
      <c r="CO93" s="628"/>
      <c r="CP93" s="628"/>
      <c r="CQ93" s="628"/>
      <c r="CR93" s="628"/>
      <c r="CS93" s="628"/>
      <c r="CT93" s="629"/>
      <c r="CU93" s="626"/>
      <c r="CV93" s="626"/>
      <c r="CW93" s="626"/>
      <c r="CX93" s="628"/>
      <c r="CY93" s="628"/>
      <c r="CZ93" s="628"/>
      <c r="DA93" s="628"/>
      <c r="DB93" s="628"/>
      <c r="DC93" s="629"/>
      <c r="DD93" s="626"/>
      <c r="DE93" s="626"/>
      <c r="DF93" s="626"/>
      <c r="DG93" s="628"/>
      <c r="DH93" s="628"/>
      <c r="DI93" s="628"/>
      <c r="DJ93" s="628"/>
      <c r="DK93" s="628"/>
    </row>
    <row r="94" spans="1:115" s="580" customFormat="1">
      <c r="A94" s="628"/>
      <c r="B94" s="628"/>
      <c r="C94" s="628"/>
      <c r="D94" s="628"/>
      <c r="E94" s="628"/>
      <c r="F94" s="628"/>
      <c r="G94" s="629"/>
      <c r="H94" s="626"/>
      <c r="I94" s="626"/>
      <c r="J94" s="626"/>
      <c r="K94" s="626"/>
      <c r="L94" s="628"/>
      <c r="M94" s="628"/>
      <c r="N94" s="628"/>
      <c r="O94" s="628"/>
      <c r="P94" s="628"/>
      <c r="Q94" s="629"/>
      <c r="R94" s="626"/>
      <c r="S94" s="626"/>
      <c r="T94" s="626"/>
      <c r="U94" s="628"/>
      <c r="V94" s="628"/>
      <c r="W94" s="628"/>
      <c r="X94" s="628"/>
      <c r="Y94" s="628"/>
      <c r="Z94" s="629"/>
      <c r="AA94" s="626"/>
      <c r="AB94" s="626"/>
      <c r="AC94" s="626"/>
      <c r="AD94" s="628"/>
      <c r="AE94" s="628"/>
      <c r="AF94" s="628"/>
      <c r="AG94" s="628"/>
      <c r="AH94" s="628"/>
      <c r="AI94" s="629"/>
      <c r="AJ94" s="626"/>
      <c r="AK94" s="626"/>
      <c r="AL94" s="626"/>
      <c r="AM94" s="628"/>
      <c r="AN94" s="628"/>
      <c r="AO94" s="628"/>
      <c r="AP94" s="628"/>
      <c r="AQ94" s="628"/>
      <c r="AR94" s="629"/>
      <c r="AS94" s="626"/>
      <c r="AT94" s="626"/>
      <c r="AU94" s="626"/>
      <c r="AV94" s="628"/>
      <c r="AW94" s="628"/>
      <c r="AX94" s="628"/>
      <c r="AY94" s="628"/>
      <c r="AZ94" s="628"/>
      <c r="BA94" s="629"/>
      <c r="BB94" s="626"/>
      <c r="BC94" s="626"/>
      <c r="BD94" s="626"/>
      <c r="BE94" s="628"/>
      <c r="BF94" s="628"/>
      <c r="BG94" s="628"/>
      <c r="BH94" s="628"/>
      <c r="BI94" s="628"/>
      <c r="BJ94" s="629"/>
      <c r="BK94" s="626"/>
      <c r="BL94" s="626"/>
      <c r="BM94" s="626"/>
      <c r="BN94" s="628"/>
      <c r="BO94" s="628"/>
      <c r="BP94" s="628"/>
      <c r="BQ94" s="628"/>
      <c r="BR94" s="628"/>
      <c r="BS94" s="629"/>
      <c r="BT94" s="626"/>
      <c r="BU94" s="626"/>
      <c r="BV94" s="626"/>
      <c r="BW94" s="628"/>
      <c r="BX94" s="628"/>
      <c r="BY94" s="628"/>
      <c r="BZ94" s="628"/>
      <c r="CA94" s="628"/>
      <c r="CB94" s="629"/>
      <c r="CC94" s="626"/>
      <c r="CD94" s="626"/>
      <c r="CE94" s="626"/>
      <c r="CF94" s="628"/>
      <c r="CG94" s="628"/>
      <c r="CH94" s="628"/>
      <c r="CI94" s="628"/>
      <c r="CJ94" s="628"/>
      <c r="CK94" s="629"/>
      <c r="CL94" s="626"/>
      <c r="CM94" s="626"/>
      <c r="CN94" s="626"/>
      <c r="CO94" s="628"/>
      <c r="CP94" s="628"/>
      <c r="CQ94" s="628"/>
      <c r="CR94" s="628"/>
      <c r="CS94" s="628"/>
      <c r="CT94" s="629"/>
      <c r="CU94" s="626"/>
      <c r="CV94" s="626"/>
      <c r="CW94" s="626"/>
      <c r="CX94" s="628"/>
      <c r="CY94" s="628"/>
      <c r="CZ94" s="628"/>
      <c r="DA94" s="628"/>
      <c r="DB94" s="628"/>
      <c r="DC94" s="629"/>
      <c r="DD94" s="626"/>
      <c r="DE94" s="626"/>
      <c r="DF94" s="626"/>
      <c r="DG94" s="628"/>
      <c r="DH94" s="628"/>
      <c r="DI94" s="628"/>
      <c r="DJ94" s="628"/>
      <c r="DK94" s="628"/>
    </row>
    <row r="95" spans="1:115" s="580" customFormat="1">
      <c r="A95" s="628"/>
      <c r="B95" s="628"/>
      <c r="C95" s="628"/>
      <c r="D95" s="628"/>
      <c r="E95" s="628"/>
      <c r="F95" s="628"/>
      <c r="G95" s="629"/>
      <c r="H95" s="626"/>
      <c r="I95" s="626"/>
      <c r="J95" s="626"/>
      <c r="K95" s="626"/>
      <c r="L95" s="628"/>
      <c r="M95" s="628"/>
      <c r="N95" s="628"/>
      <c r="O95" s="628"/>
      <c r="P95" s="628"/>
      <c r="Q95" s="629"/>
      <c r="R95" s="626"/>
      <c r="S95" s="626"/>
      <c r="T95" s="626"/>
      <c r="U95" s="628"/>
      <c r="V95" s="628"/>
      <c r="W95" s="628"/>
      <c r="X95" s="628"/>
      <c r="Y95" s="628"/>
      <c r="Z95" s="629"/>
      <c r="AA95" s="626"/>
      <c r="AB95" s="626"/>
      <c r="AC95" s="626"/>
      <c r="AD95" s="628"/>
      <c r="AE95" s="628"/>
      <c r="AF95" s="628"/>
      <c r="AG95" s="628"/>
      <c r="AH95" s="628"/>
      <c r="AI95" s="629"/>
      <c r="AJ95" s="626"/>
      <c r="AK95" s="626"/>
      <c r="AL95" s="626"/>
      <c r="AM95" s="628"/>
      <c r="AN95" s="628"/>
      <c r="AO95" s="628"/>
      <c r="AP95" s="628"/>
      <c r="AQ95" s="628"/>
      <c r="AR95" s="629"/>
      <c r="AS95" s="626"/>
      <c r="AT95" s="626"/>
      <c r="AU95" s="626"/>
      <c r="AV95" s="628"/>
      <c r="AW95" s="628"/>
      <c r="AX95" s="628"/>
      <c r="AY95" s="628"/>
      <c r="AZ95" s="628"/>
      <c r="BA95" s="629"/>
      <c r="BB95" s="626"/>
      <c r="BC95" s="626"/>
      <c r="BD95" s="626"/>
      <c r="BE95" s="628"/>
      <c r="BF95" s="628"/>
      <c r="BG95" s="628"/>
      <c r="BH95" s="628"/>
      <c r="BI95" s="628"/>
      <c r="BJ95" s="629"/>
      <c r="BK95" s="626"/>
      <c r="BL95" s="626"/>
      <c r="BM95" s="626"/>
      <c r="BN95" s="628"/>
      <c r="BO95" s="628"/>
      <c r="BP95" s="628"/>
      <c r="BQ95" s="628"/>
      <c r="BR95" s="628"/>
      <c r="BS95" s="629"/>
      <c r="BT95" s="626"/>
      <c r="BU95" s="626"/>
      <c r="BV95" s="626"/>
      <c r="BW95" s="628"/>
      <c r="BX95" s="628"/>
      <c r="BY95" s="628"/>
      <c r="BZ95" s="628"/>
      <c r="CA95" s="628"/>
      <c r="CB95" s="629"/>
      <c r="CC95" s="626"/>
      <c r="CD95" s="626"/>
      <c r="CE95" s="626"/>
      <c r="CF95" s="628"/>
      <c r="CG95" s="628"/>
      <c r="CH95" s="628"/>
      <c r="CI95" s="628"/>
      <c r="CJ95" s="628"/>
      <c r="CK95" s="629"/>
      <c r="CL95" s="626"/>
      <c r="CM95" s="626"/>
      <c r="CN95" s="626"/>
      <c r="CO95" s="628"/>
      <c r="CP95" s="628"/>
      <c r="CQ95" s="628"/>
      <c r="CR95" s="628"/>
      <c r="CS95" s="628"/>
      <c r="CT95" s="629"/>
      <c r="CU95" s="626"/>
      <c r="CV95" s="626"/>
      <c r="CW95" s="626"/>
      <c r="CX95" s="628"/>
      <c r="CY95" s="628"/>
      <c r="CZ95" s="628"/>
      <c r="DA95" s="628"/>
      <c r="DB95" s="628"/>
      <c r="DC95" s="629"/>
      <c r="DD95" s="626"/>
      <c r="DE95" s="626"/>
      <c r="DF95" s="626"/>
      <c r="DG95" s="628"/>
      <c r="DH95" s="628"/>
      <c r="DI95" s="628"/>
      <c r="DJ95" s="628"/>
      <c r="DK95" s="628"/>
    </row>
    <row r="96" spans="1:115">
      <c r="A96" s="628"/>
      <c r="B96" s="628"/>
      <c r="C96" s="628"/>
      <c r="D96" s="628"/>
      <c r="E96" s="628"/>
      <c r="F96" s="628"/>
      <c r="G96" s="629"/>
      <c r="H96" s="626"/>
      <c r="I96" s="626"/>
      <c r="J96" s="626"/>
      <c r="K96" s="626"/>
      <c r="L96" s="628"/>
      <c r="M96" s="628"/>
      <c r="N96" s="628"/>
      <c r="O96" s="628"/>
      <c r="P96" s="628"/>
      <c r="Q96" s="629"/>
      <c r="R96" s="626"/>
      <c r="S96" s="626"/>
      <c r="T96" s="626"/>
      <c r="U96" s="628"/>
      <c r="V96" s="628"/>
      <c r="W96" s="628"/>
      <c r="X96" s="628"/>
      <c r="Y96" s="628"/>
      <c r="Z96" s="629"/>
      <c r="AA96" s="626"/>
      <c r="AB96" s="626"/>
      <c r="AC96" s="626"/>
      <c r="AD96" s="628"/>
      <c r="AE96" s="628"/>
      <c r="AF96" s="628"/>
      <c r="AG96" s="628"/>
      <c r="AH96" s="628"/>
      <c r="AI96" s="629"/>
      <c r="AJ96" s="626"/>
      <c r="AK96" s="626"/>
      <c r="AL96" s="626"/>
      <c r="AM96" s="628"/>
      <c r="AN96" s="628"/>
      <c r="AO96" s="628"/>
      <c r="AP96" s="628"/>
      <c r="AQ96" s="628"/>
      <c r="AR96" s="629"/>
      <c r="AS96" s="626"/>
      <c r="AT96" s="626"/>
      <c r="AU96" s="626"/>
      <c r="AV96" s="628"/>
      <c r="AW96" s="628"/>
      <c r="AX96" s="628"/>
      <c r="AY96" s="628"/>
      <c r="AZ96" s="628"/>
      <c r="BA96" s="629"/>
      <c r="BB96" s="626"/>
      <c r="BC96" s="626"/>
      <c r="BD96" s="626"/>
      <c r="BE96" s="628"/>
      <c r="BF96" s="628"/>
      <c r="BG96" s="628"/>
      <c r="BH96" s="628"/>
      <c r="BI96" s="628"/>
      <c r="BJ96" s="629"/>
      <c r="BK96" s="626"/>
      <c r="BL96" s="626"/>
      <c r="BM96" s="626"/>
      <c r="BN96" s="628"/>
      <c r="BO96" s="628"/>
      <c r="BP96" s="628"/>
      <c r="BQ96" s="628"/>
      <c r="BR96" s="628"/>
      <c r="BS96" s="629"/>
      <c r="BT96" s="626"/>
      <c r="BU96" s="626"/>
      <c r="BV96" s="626"/>
      <c r="BW96" s="628"/>
      <c r="BX96" s="628"/>
      <c r="BY96" s="628"/>
      <c r="BZ96" s="628"/>
      <c r="CA96" s="628"/>
      <c r="CB96" s="629"/>
      <c r="CC96" s="626"/>
      <c r="CD96" s="626"/>
      <c r="CE96" s="626"/>
      <c r="CF96" s="628"/>
      <c r="CG96" s="628"/>
      <c r="CH96" s="628"/>
      <c r="CI96" s="628"/>
      <c r="CJ96" s="628"/>
      <c r="CK96" s="629"/>
      <c r="CL96" s="626"/>
      <c r="CM96" s="626"/>
      <c r="CN96" s="626"/>
      <c r="CO96" s="628"/>
      <c r="CP96" s="628"/>
      <c r="CQ96" s="628"/>
      <c r="CR96" s="628"/>
      <c r="CS96" s="628"/>
      <c r="CT96" s="629"/>
      <c r="CU96" s="626"/>
      <c r="CV96" s="626"/>
      <c r="CW96" s="626"/>
      <c r="CX96" s="628"/>
      <c r="CY96" s="628"/>
      <c r="CZ96" s="628"/>
      <c r="DA96" s="628"/>
      <c r="DB96" s="628"/>
      <c r="DC96" s="629"/>
      <c r="DD96" s="626"/>
      <c r="DE96" s="626"/>
      <c r="DF96" s="626"/>
      <c r="DG96" s="628"/>
      <c r="DH96" s="628"/>
      <c r="DI96" s="628"/>
      <c r="DJ96" s="628"/>
      <c r="DK96" s="628"/>
    </row>
    <row r="97" spans="1:115">
      <c r="A97" s="628"/>
      <c r="B97" s="628"/>
      <c r="C97" s="628"/>
      <c r="D97" s="628"/>
      <c r="E97" s="628"/>
      <c r="F97" s="628"/>
      <c r="G97" s="629"/>
      <c r="H97" s="626"/>
      <c r="I97" s="626"/>
      <c r="J97" s="626"/>
      <c r="K97" s="626"/>
      <c r="L97" s="628"/>
      <c r="M97" s="628"/>
      <c r="N97" s="628"/>
      <c r="O97" s="628"/>
      <c r="P97" s="628"/>
      <c r="Q97" s="629"/>
      <c r="R97" s="626"/>
      <c r="S97" s="626"/>
      <c r="T97" s="626"/>
      <c r="U97" s="628"/>
      <c r="V97" s="628"/>
      <c r="W97" s="628"/>
      <c r="X97" s="628"/>
      <c r="Y97" s="628"/>
      <c r="Z97" s="629"/>
      <c r="AA97" s="626"/>
      <c r="AB97" s="626"/>
      <c r="AC97" s="626"/>
      <c r="AD97" s="628"/>
      <c r="AE97" s="628"/>
      <c r="AF97" s="628"/>
      <c r="AG97" s="628"/>
      <c r="AH97" s="628"/>
      <c r="AI97" s="629"/>
      <c r="AJ97" s="626"/>
      <c r="AK97" s="626"/>
      <c r="AL97" s="626"/>
      <c r="AM97" s="628"/>
      <c r="AN97" s="628"/>
      <c r="AO97" s="628"/>
      <c r="AP97" s="628"/>
      <c r="AQ97" s="628"/>
      <c r="AR97" s="629"/>
      <c r="AS97" s="626"/>
      <c r="AT97" s="626"/>
      <c r="AU97" s="626"/>
      <c r="AV97" s="628"/>
      <c r="AW97" s="628"/>
      <c r="AX97" s="628"/>
      <c r="AY97" s="628"/>
      <c r="AZ97" s="628"/>
      <c r="BA97" s="629"/>
      <c r="BB97" s="626"/>
      <c r="BC97" s="626"/>
      <c r="BD97" s="626"/>
      <c r="BE97" s="628"/>
      <c r="BF97" s="628"/>
      <c r="BG97" s="628"/>
      <c r="BH97" s="628"/>
      <c r="BI97" s="628"/>
      <c r="BJ97" s="629"/>
      <c r="BK97" s="626"/>
      <c r="BL97" s="626"/>
      <c r="BM97" s="626"/>
      <c r="BN97" s="628"/>
      <c r="BO97" s="628"/>
      <c r="BP97" s="628"/>
      <c r="BQ97" s="628"/>
      <c r="BR97" s="628"/>
      <c r="BS97" s="629"/>
      <c r="BT97" s="626"/>
      <c r="BU97" s="626"/>
      <c r="BV97" s="626"/>
      <c r="BW97" s="628"/>
      <c r="BX97" s="628"/>
      <c r="BY97" s="628"/>
      <c r="BZ97" s="628"/>
      <c r="CA97" s="628"/>
      <c r="CB97" s="629"/>
      <c r="CC97" s="626"/>
      <c r="CD97" s="626"/>
      <c r="CE97" s="626"/>
      <c r="CF97" s="628"/>
      <c r="CG97" s="628"/>
      <c r="CH97" s="628"/>
      <c r="CI97" s="628"/>
      <c r="CJ97" s="628"/>
      <c r="CK97" s="629"/>
      <c r="CL97" s="626"/>
      <c r="CM97" s="626"/>
      <c r="CN97" s="626"/>
      <c r="CO97" s="628"/>
      <c r="CP97" s="628"/>
      <c r="CQ97" s="628"/>
      <c r="CR97" s="628"/>
      <c r="CS97" s="628"/>
      <c r="CT97" s="629"/>
      <c r="CU97" s="626"/>
      <c r="CV97" s="626"/>
      <c r="CW97" s="626"/>
      <c r="CX97" s="628"/>
      <c r="CY97" s="628"/>
      <c r="CZ97" s="628"/>
      <c r="DA97" s="628"/>
      <c r="DB97" s="628"/>
      <c r="DC97" s="629"/>
      <c r="DD97" s="626"/>
      <c r="DE97" s="626"/>
      <c r="DF97" s="626"/>
      <c r="DG97" s="628"/>
      <c r="DH97" s="628"/>
      <c r="DI97" s="628"/>
      <c r="DJ97" s="628"/>
      <c r="DK97" s="628"/>
    </row>
    <row r="98" spans="1:115">
      <c r="A98" s="628"/>
      <c r="B98" s="628"/>
      <c r="C98" s="628"/>
      <c r="D98" s="628"/>
      <c r="E98" s="628"/>
      <c r="F98" s="628"/>
      <c r="G98" s="629"/>
      <c r="H98" s="626"/>
      <c r="I98" s="626"/>
      <c r="J98" s="626"/>
      <c r="K98" s="626"/>
      <c r="L98" s="628"/>
      <c r="M98" s="628"/>
      <c r="N98" s="628"/>
      <c r="O98" s="628"/>
      <c r="P98" s="628"/>
      <c r="Q98" s="629"/>
      <c r="R98" s="626"/>
      <c r="S98" s="626"/>
      <c r="T98" s="626"/>
      <c r="U98" s="628"/>
      <c r="V98" s="628"/>
      <c r="W98" s="628"/>
      <c r="X98" s="628"/>
      <c r="Y98" s="628"/>
      <c r="Z98" s="629"/>
      <c r="AA98" s="626"/>
      <c r="AB98" s="626"/>
      <c r="AC98" s="626"/>
      <c r="AD98" s="628"/>
      <c r="AE98" s="628"/>
      <c r="AF98" s="628"/>
      <c r="AG98" s="628"/>
      <c r="AH98" s="628"/>
      <c r="AI98" s="629"/>
      <c r="AJ98" s="626"/>
      <c r="AK98" s="626"/>
      <c r="AL98" s="626"/>
      <c r="AM98" s="628"/>
      <c r="AN98" s="628"/>
      <c r="AO98" s="628"/>
      <c r="AP98" s="628"/>
      <c r="AQ98" s="628"/>
      <c r="AR98" s="629"/>
      <c r="AS98" s="626"/>
      <c r="AT98" s="626"/>
      <c r="AU98" s="626"/>
      <c r="AV98" s="628"/>
      <c r="AW98" s="628"/>
      <c r="AX98" s="628"/>
      <c r="AY98" s="628"/>
      <c r="AZ98" s="628"/>
      <c r="BA98" s="629"/>
      <c r="BB98" s="626"/>
      <c r="BC98" s="626"/>
      <c r="BD98" s="626"/>
      <c r="BE98" s="628"/>
      <c r="BF98" s="628"/>
      <c r="BG98" s="628"/>
      <c r="BH98" s="628"/>
      <c r="BI98" s="628"/>
      <c r="BJ98" s="629"/>
      <c r="BK98" s="626"/>
      <c r="BL98" s="626"/>
      <c r="BM98" s="626"/>
      <c r="BN98" s="628"/>
      <c r="BO98" s="628"/>
      <c r="BP98" s="628"/>
      <c r="BQ98" s="628"/>
      <c r="BR98" s="628"/>
      <c r="BS98" s="629"/>
      <c r="BT98" s="626"/>
      <c r="BU98" s="626"/>
      <c r="BV98" s="626"/>
      <c r="BW98" s="628"/>
      <c r="BX98" s="628"/>
      <c r="BY98" s="628"/>
      <c r="BZ98" s="628"/>
      <c r="CA98" s="628"/>
      <c r="CB98" s="629"/>
      <c r="CC98" s="626"/>
      <c r="CD98" s="626"/>
      <c r="CE98" s="626"/>
      <c r="CF98" s="628"/>
      <c r="CG98" s="628"/>
      <c r="CH98" s="628"/>
      <c r="CI98" s="628"/>
      <c r="CJ98" s="628"/>
      <c r="CK98" s="629"/>
      <c r="CL98" s="626"/>
      <c r="CM98" s="626"/>
      <c r="CN98" s="626"/>
      <c r="CO98" s="628"/>
      <c r="CP98" s="628"/>
      <c r="CQ98" s="628"/>
      <c r="CR98" s="628"/>
      <c r="CS98" s="628"/>
      <c r="CT98" s="629"/>
      <c r="CU98" s="626"/>
      <c r="CV98" s="626"/>
      <c r="CW98" s="626"/>
      <c r="CX98" s="628"/>
      <c r="CY98" s="628"/>
      <c r="CZ98" s="628"/>
      <c r="DA98" s="628"/>
      <c r="DB98" s="628"/>
      <c r="DC98" s="629"/>
      <c r="DD98" s="626"/>
      <c r="DE98" s="626"/>
      <c r="DF98" s="626"/>
      <c r="DG98" s="628"/>
      <c r="DH98" s="628"/>
      <c r="DI98" s="628"/>
      <c r="DJ98" s="628"/>
      <c r="DK98" s="628"/>
    </row>
    <row r="99" spans="1:115">
      <c r="A99" s="628"/>
      <c r="B99" s="628"/>
      <c r="C99" s="628"/>
      <c r="D99" s="628"/>
      <c r="E99" s="628"/>
      <c r="F99" s="628"/>
      <c r="G99" s="629"/>
      <c r="H99" s="626"/>
      <c r="I99" s="626"/>
      <c r="J99" s="626"/>
      <c r="K99" s="626"/>
      <c r="L99" s="628"/>
      <c r="M99" s="628"/>
      <c r="N99" s="628"/>
      <c r="O99" s="628"/>
      <c r="P99" s="628"/>
      <c r="Q99" s="629"/>
      <c r="R99" s="626"/>
      <c r="S99" s="626"/>
      <c r="T99" s="626"/>
      <c r="U99" s="628"/>
      <c r="V99" s="628"/>
      <c r="W99" s="628"/>
      <c r="X99" s="628"/>
      <c r="Y99" s="628"/>
      <c r="Z99" s="629"/>
      <c r="AA99" s="626"/>
      <c r="AB99" s="626"/>
      <c r="AC99" s="626"/>
      <c r="AD99" s="628"/>
      <c r="AE99" s="628"/>
      <c r="AF99" s="628"/>
      <c r="AG99" s="628"/>
      <c r="AH99" s="628"/>
      <c r="AI99" s="629"/>
      <c r="AJ99" s="626"/>
      <c r="AK99" s="626"/>
      <c r="AL99" s="626"/>
      <c r="AM99" s="628"/>
      <c r="AN99" s="628"/>
      <c r="AO99" s="628"/>
      <c r="AP99" s="628"/>
      <c r="AQ99" s="628"/>
      <c r="AR99" s="629"/>
      <c r="AS99" s="626"/>
      <c r="AT99" s="626"/>
      <c r="AU99" s="626"/>
      <c r="AV99" s="628"/>
      <c r="AW99" s="628"/>
      <c r="AX99" s="628"/>
      <c r="AY99" s="628"/>
      <c r="AZ99" s="628"/>
      <c r="BA99" s="629"/>
      <c r="BB99" s="626"/>
      <c r="BC99" s="626"/>
      <c r="BD99" s="626"/>
      <c r="BE99" s="628"/>
      <c r="BF99" s="628"/>
      <c r="BG99" s="628"/>
      <c r="BH99" s="628"/>
      <c r="BI99" s="628"/>
      <c r="BJ99" s="629"/>
      <c r="BK99" s="626"/>
      <c r="BL99" s="626"/>
      <c r="BM99" s="626"/>
      <c r="BN99" s="628"/>
      <c r="BO99" s="628"/>
      <c r="BP99" s="628"/>
      <c r="BQ99" s="628"/>
      <c r="BR99" s="628"/>
      <c r="BS99" s="629"/>
      <c r="BT99" s="626"/>
      <c r="BU99" s="626"/>
      <c r="BV99" s="626"/>
      <c r="BW99" s="628"/>
      <c r="BX99" s="628"/>
      <c r="BY99" s="628"/>
      <c r="BZ99" s="628"/>
      <c r="CA99" s="628"/>
      <c r="CB99" s="629"/>
      <c r="CC99" s="626"/>
      <c r="CD99" s="626"/>
      <c r="CE99" s="626"/>
      <c r="CF99" s="628"/>
      <c r="CG99" s="628"/>
      <c r="CH99" s="628"/>
      <c r="CI99" s="628"/>
      <c r="CJ99" s="628"/>
      <c r="CK99" s="629"/>
      <c r="CL99" s="626"/>
      <c r="CM99" s="626"/>
      <c r="CN99" s="626"/>
      <c r="CO99" s="628"/>
      <c r="CP99" s="628"/>
      <c r="CQ99" s="628"/>
      <c r="CR99" s="628"/>
      <c r="CS99" s="628"/>
      <c r="CT99" s="629"/>
      <c r="CU99" s="626"/>
      <c r="CV99" s="626"/>
      <c r="CW99" s="626"/>
      <c r="CX99" s="628"/>
      <c r="CY99" s="628"/>
      <c r="CZ99" s="628"/>
      <c r="DA99" s="628"/>
      <c r="DB99" s="628"/>
      <c r="DC99" s="629"/>
      <c r="DD99" s="626"/>
      <c r="DE99" s="626"/>
      <c r="DF99" s="626"/>
      <c r="DG99" s="628"/>
      <c r="DH99" s="628"/>
      <c r="DI99" s="628"/>
      <c r="DJ99" s="628"/>
      <c r="DK99" s="628"/>
    </row>
    <row r="100" spans="1:115">
      <c r="A100" s="628"/>
      <c r="B100" s="628"/>
      <c r="C100" s="628"/>
      <c r="D100" s="628"/>
      <c r="E100" s="628"/>
      <c r="F100" s="628"/>
      <c r="G100" s="629"/>
      <c r="H100" s="626"/>
      <c r="I100" s="626"/>
      <c r="J100" s="626"/>
      <c r="K100" s="626"/>
      <c r="L100" s="628"/>
      <c r="M100" s="628"/>
      <c r="N100" s="628"/>
      <c r="O100" s="628"/>
      <c r="P100" s="628"/>
      <c r="Q100" s="629"/>
      <c r="R100" s="626"/>
      <c r="S100" s="626"/>
      <c r="T100" s="626"/>
      <c r="U100" s="628"/>
      <c r="V100" s="628"/>
      <c r="W100" s="628"/>
      <c r="X100" s="628"/>
      <c r="Y100" s="628"/>
      <c r="Z100" s="629"/>
      <c r="AA100" s="626"/>
      <c r="AB100" s="626"/>
      <c r="AC100" s="626"/>
      <c r="AD100" s="628"/>
      <c r="AE100" s="628"/>
      <c r="AF100" s="628"/>
      <c r="AG100" s="628"/>
      <c r="AH100" s="628"/>
      <c r="AI100" s="629"/>
      <c r="AJ100" s="626"/>
      <c r="AK100" s="626"/>
      <c r="AL100" s="626"/>
      <c r="AM100" s="628"/>
      <c r="AN100" s="628"/>
      <c r="AO100" s="628"/>
      <c r="AP100" s="628"/>
      <c r="AQ100" s="628"/>
      <c r="AR100" s="629"/>
      <c r="AS100" s="626"/>
      <c r="AT100" s="626"/>
      <c r="AU100" s="626"/>
      <c r="AV100" s="628"/>
      <c r="AW100" s="628"/>
      <c r="AX100" s="628"/>
      <c r="AY100" s="628"/>
      <c r="AZ100" s="628"/>
      <c r="BA100" s="629"/>
      <c r="BB100" s="626"/>
      <c r="BC100" s="626"/>
      <c r="BD100" s="626"/>
      <c r="BE100" s="628"/>
      <c r="BF100" s="628"/>
      <c r="BG100" s="628"/>
      <c r="BH100" s="628"/>
      <c r="BI100" s="628"/>
      <c r="BJ100" s="629"/>
      <c r="BK100" s="626"/>
      <c r="BL100" s="626"/>
      <c r="BM100" s="626"/>
      <c r="BN100" s="628"/>
      <c r="BO100" s="628"/>
      <c r="BP100" s="628"/>
      <c r="BQ100" s="628"/>
      <c r="BR100" s="628"/>
      <c r="BS100" s="629"/>
      <c r="BT100" s="626"/>
      <c r="BU100" s="626"/>
      <c r="BV100" s="626"/>
      <c r="BW100" s="628"/>
      <c r="BX100" s="628"/>
      <c r="BY100" s="628"/>
      <c r="BZ100" s="628"/>
      <c r="CA100" s="628"/>
      <c r="CB100" s="629"/>
      <c r="CC100" s="626"/>
      <c r="CD100" s="626"/>
      <c r="CE100" s="626"/>
      <c r="CF100" s="628"/>
      <c r="CG100" s="628"/>
      <c r="CH100" s="628"/>
      <c r="CI100" s="628"/>
      <c r="CJ100" s="628"/>
      <c r="CK100" s="629"/>
      <c r="CL100" s="626"/>
      <c r="CM100" s="626"/>
      <c r="CN100" s="626"/>
      <c r="CO100" s="628"/>
      <c r="CP100" s="628"/>
      <c r="CQ100" s="628"/>
      <c r="CR100" s="628"/>
      <c r="CS100" s="628"/>
      <c r="CT100" s="629"/>
      <c r="CU100" s="626"/>
      <c r="CV100" s="626"/>
      <c r="CW100" s="626"/>
      <c r="CX100" s="628"/>
      <c r="CY100" s="628"/>
      <c r="CZ100" s="628"/>
      <c r="DA100" s="628"/>
      <c r="DB100" s="628"/>
      <c r="DC100" s="629"/>
      <c r="DD100" s="626"/>
      <c r="DE100" s="626"/>
      <c r="DF100" s="626"/>
      <c r="DG100" s="628"/>
      <c r="DH100" s="628"/>
      <c r="DI100" s="628"/>
      <c r="DJ100" s="628"/>
      <c r="DK100" s="628"/>
    </row>
    <row r="101" spans="1:115">
      <c r="A101" s="628"/>
      <c r="B101" s="628"/>
      <c r="C101" s="628"/>
      <c r="D101" s="628"/>
      <c r="E101" s="628"/>
      <c r="F101" s="628"/>
      <c r="G101" s="629"/>
      <c r="H101" s="626"/>
      <c r="I101" s="626"/>
      <c r="J101" s="626"/>
      <c r="K101" s="626"/>
      <c r="L101" s="628"/>
      <c r="M101" s="628"/>
      <c r="N101" s="628"/>
      <c r="O101" s="628"/>
      <c r="P101" s="628"/>
      <c r="Q101" s="629"/>
      <c r="R101" s="626"/>
      <c r="S101" s="626"/>
      <c r="T101" s="626"/>
      <c r="U101" s="628"/>
      <c r="V101" s="628"/>
      <c r="W101" s="628"/>
      <c r="X101" s="628"/>
      <c r="Y101" s="628"/>
      <c r="Z101" s="629"/>
      <c r="AA101" s="626"/>
      <c r="AB101" s="626"/>
      <c r="AC101" s="626"/>
      <c r="AD101" s="628"/>
      <c r="AE101" s="628"/>
      <c r="AF101" s="628"/>
      <c r="AG101" s="628"/>
      <c r="AH101" s="628"/>
      <c r="AI101" s="629"/>
      <c r="AJ101" s="626"/>
      <c r="AK101" s="626"/>
      <c r="AL101" s="626"/>
      <c r="AM101" s="628"/>
      <c r="AN101" s="628"/>
      <c r="AO101" s="628"/>
      <c r="AP101" s="628"/>
      <c r="AQ101" s="628"/>
      <c r="AR101" s="629"/>
      <c r="AS101" s="626"/>
      <c r="AT101" s="626"/>
      <c r="AU101" s="626"/>
      <c r="AV101" s="628"/>
      <c r="AW101" s="628"/>
      <c r="AX101" s="628"/>
      <c r="AY101" s="628"/>
      <c r="AZ101" s="628"/>
      <c r="BA101" s="629"/>
      <c r="BB101" s="626"/>
      <c r="BC101" s="626"/>
      <c r="BD101" s="626"/>
      <c r="BE101" s="628"/>
      <c r="BF101" s="628"/>
      <c r="BG101" s="628"/>
      <c r="BH101" s="628"/>
      <c r="BI101" s="628"/>
      <c r="BJ101" s="629"/>
      <c r="BK101" s="626"/>
      <c r="BL101" s="626"/>
      <c r="BM101" s="626"/>
      <c r="BN101" s="628"/>
      <c r="BO101" s="628"/>
      <c r="BP101" s="628"/>
      <c r="BQ101" s="628"/>
      <c r="BR101" s="628"/>
      <c r="BS101" s="629"/>
      <c r="BT101" s="626"/>
      <c r="BU101" s="626"/>
      <c r="BV101" s="626"/>
      <c r="BW101" s="628"/>
      <c r="BX101" s="628"/>
      <c r="BY101" s="628"/>
      <c r="BZ101" s="628"/>
      <c r="CA101" s="628"/>
      <c r="CB101" s="629"/>
      <c r="CC101" s="626"/>
      <c r="CD101" s="626"/>
      <c r="CE101" s="626"/>
      <c r="CF101" s="628"/>
      <c r="CG101" s="628"/>
      <c r="CH101" s="628"/>
      <c r="CI101" s="628"/>
      <c r="CJ101" s="628"/>
      <c r="CK101" s="629"/>
      <c r="CL101" s="626"/>
      <c r="CM101" s="626"/>
      <c r="CN101" s="626"/>
      <c r="CO101" s="628"/>
      <c r="CP101" s="628"/>
      <c r="CQ101" s="628"/>
      <c r="CR101" s="628"/>
      <c r="CS101" s="628"/>
      <c r="CT101" s="629"/>
      <c r="CU101" s="626"/>
      <c r="CV101" s="626"/>
      <c r="CW101" s="626"/>
      <c r="CX101" s="628"/>
      <c r="CY101" s="628"/>
      <c r="CZ101" s="628"/>
      <c r="DA101" s="628"/>
      <c r="DB101" s="628"/>
      <c r="DC101" s="629"/>
      <c r="DD101" s="626"/>
      <c r="DE101" s="626"/>
      <c r="DF101" s="626"/>
      <c r="DG101" s="628"/>
      <c r="DH101" s="628"/>
      <c r="DI101" s="628"/>
      <c r="DJ101" s="628"/>
      <c r="DK101" s="628"/>
    </row>
    <row r="102" spans="1:115">
      <c r="A102" s="628"/>
      <c r="B102" s="628"/>
      <c r="C102" s="628"/>
      <c r="D102" s="628"/>
      <c r="E102" s="628"/>
      <c r="F102" s="628"/>
      <c r="G102" s="629"/>
      <c r="H102" s="626"/>
      <c r="I102" s="626"/>
      <c r="J102" s="626"/>
      <c r="K102" s="626"/>
      <c r="L102" s="628"/>
      <c r="M102" s="628"/>
      <c r="N102" s="628"/>
      <c r="O102" s="628"/>
      <c r="P102" s="628"/>
      <c r="Q102" s="629"/>
      <c r="R102" s="626"/>
      <c r="S102" s="626"/>
      <c r="T102" s="626"/>
      <c r="U102" s="628"/>
      <c r="V102" s="628"/>
      <c r="W102" s="628"/>
      <c r="X102" s="628"/>
      <c r="Y102" s="628"/>
      <c r="Z102" s="629"/>
      <c r="AA102" s="626"/>
      <c r="AB102" s="626"/>
      <c r="AC102" s="626"/>
      <c r="AD102" s="628"/>
      <c r="AE102" s="628"/>
      <c r="AF102" s="628"/>
      <c r="AG102" s="628"/>
      <c r="AH102" s="628"/>
      <c r="AI102" s="629"/>
      <c r="AJ102" s="626"/>
      <c r="AK102" s="626"/>
      <c r="AL102" s="626"/>
      <c r="AM102" s="628"/>
      <c r="AN102" s="628"/>
      <c r="AO102" s="628"/>
      <c r="AP102" s="628"/>
      <c r="AQ102" s="628"/>
      <c r="AR102" s="629"/>
      <c r="AS102" s="626"/>
      <c r="AT102" s="626"/>
      <c r="AU102" s="626"/>
      <c r="AV102" s="628"/>
      <c r="AW102" s="628"/>
      <c r="AX102" s="628"/>
      <c r="AY102" s="628"/>
      <c r="AZ102" s="628"/>
      <c r="BA102" s="629"/>
      <c r="BB102" s="626"/>
      <c r="BC102" s="626"/>
      <c r="BD102" s="626"/>
      <c r="BE102" s="628"/>
      <c r="BF102" s="628"/>
      <c r="BG102" s="628"/>
      <c r="BH102" s="628"/>
      <c r="BI102" s="628"/>
      <c r="BJ102" s="629"/>
      <c r="BK102" s="626"/>
      <c r="BL102" s="626"/>
      <c r="BM102" s="626"/>
      <c r="BN102" s="628"/>
      <c r="BO102" s="628"/>
      <c r="BP102" s="628"/>
      <c r="BQ102" s="628"/>
      <c r="BR102" s="628"/>
      <c r="BS102" s="629"/>
      <c r="BT102" s="626"/>
      <c r="BU102" s="626"/>
      <c r="BV102" s="626"/>
      <c r="BW102" s="628"/>
      <c r="BX102" s="628"/>
      <c r="BY102" s="628"/>
      <c r="BZ102" s="628"/>
      <c r="CA102" s="628"/>
      <c r="CB102" s="629"/>
      <c r="CC102" s="626"/>
      <c r="CD102" s="626"/>
      <c r="CE102" s="626"/>
      <c r="CF102" s="628"/>
      <c r="CG102" s="628"/>
      <c r="CH102" s="628"/>
      <c r="CI102" s="628"/>
      <c r="CJ102" s="628"/>
      <c r="CK102" s="629"/>
      <c r="CL102" s="626"/>
      <c r="CM102" s="626"/>
      <c r="CN102" s="626"/>
      <c r="CO102" s="628"/>
      <c r="CP102" s="628"/>
      <c r="CQ102" s="628"/>
      <c r="CR102" s="628"/>
      <c r="CS102" s="628"/>
      <c r="CT102" s="629"/>
      <c r="CU102" s="626"/>
      <c r="CV102" s="626"/>
      <c r="CW102" s="626"/>
      <c r="CX102" s="628"/>
      <c r="CY102" s="628"/>
      <c r="CZ102" s="628"/>
      <c r="DA102" s="628"/>
      <c r="DB102" s="628"/>
      <c r="DC102" s="629"/>
      <c r="DD102" s="626"/>
      <c r="DE102" s="626"/>
      <c r="DF102" s="626"/>
      <c r="DG102" s="628"/>
      <c r="DH102" s="628"/>
      <c r="DI102" s="628"/>
      <c r="DJ102" s="628"/>
      <c r="DK102" s="628"/>
    </row>
    <row r="103" spans="1:115">
      <c r="A103" s="628"/>
      <c r="B103" s="628"/>
      <c r="C103" s="628"/>
      <c r="D103" s="628"/>
      <c r="E103" s="628"/>
      <c r="F103" s="628"/>
      <c r="G103" s="629"/>
      <c r="H103" s="626"/>
      <c r="I103" s="626"/>
      <c r="J103" s="626"/>
      <c r="K103" s="626"/>
      <c r="L103" s="628"/>
      <c r="M103" s="628"/>
      <c r="N103" s="628"/>
      <c r="O103" s="628"/>
      <c r="P103" s="628"/>
      <c r="Q103" s="629"/>
      <c r="R103" s="626"/>
      <c r="S103" s="626"/>
      <c r="T103" s="626"/>
      <c r="U103" s="628"/>
      <c r="V103" s="628"/>
      <c r="W103" s="628"/>
      <c r="X103" s="628"/>
      <c r="Y103" s="628"/>
      <c r="Z103" s="629"/>
      <c r="AA103" s="626"/>
      <c r="AB103" s="626"/>
      <c r="AC103" s="626"/>
      <c r="AD103" s="628"/>
      <c r="AE103" s="628"/>
      <c r="AF103" s="628"/>
      <c r="AG103" s="628"/>
      <c r="AH103" s="628"/>
      <c r="AI103" s="629"/>
      <c r="AJ103" s="626"/>
      <c r="AK103" s="626"/>
      <c r="AL103" s="626"/>
      <c r="AM103" s="628"/>
      <c r="AN103" s="628"/>
      <c r="AO103" s="628"/>
      <c r="AP103" s="628"/>
      <c r="AQ103" s="628"/>
      <c r="AR103" s="629"/>
      <c r="AS103" s="626"/>
      <c r="AT103" s="626"/>
      <c r="AU103" s="626"/>
      <c r="AV103" s="628"/>
      <c r="AW103" s="628"/>
      <c r="AX103" s="628"/>
      <c r="AY103" s="628"/>
      <c r="AZ103" s="628"/>
      <c r="BA103" s="629"/>
      <c r="BB103" s="626"/>
      <c r="BC103" s="626"/>
      <c r="BD103" s="626"/>
      <c r="BE103" s="628"/>
      <c r="BF103" s="628"/>
      <c r="BG103" s="628"/>
      <c r="BH103" s="628"/>
      <c r="BI103" s="628"/>
      <c r="BJ103" s="629"/>
      <c r="BK103" s="626"/>
      <c r="BL103" s="626"/>
      <c r="BM103" s="626"/>
      <c r="BN103" s="628"/>
      <c r="BO103" s="628"/>
      <c r="BP103" s="628"/>
      <c r="BQ103" s="628"/>
      <c r="BR103" s="628"/>
      <c r="BS103" s="629"/>
      <c r="BT103" s="626"/>
      <c r="BU103" s="626"/>
      <c r="BV103" s="626"/>
      <c r="BW103" s="628"/>
      <c r="BX103" s="628"/>
      <c r="BY103" s="628"/>
      <c r="BZ103" s="628"/>
      <c r="CA103" s="628"/>
      <c r="CB103" s="629"/>
      <c r="CC103" s="626"/>
      <c r="CD103" s="626"/>
      <c r="CE103" s="626"/>
      <c r="CF103" s="628"/>
      <c r="CG103" s="628"/>
      <c r="CH103" s="628"/>
      <c r="CI103" s="628"/>
      <c r="CJ103" s="628"/>
      <c r="CK103" s="629"/>
      <c r="CL103" s="626"/>
      <c r="CM103" s="626"/>
      <c r="CN103" s="626"/>
      <c r="CO103" s="628"/>
      <c r="CP103" s="628"/>
      <c r="CQ103" s="628"/>
      <c r="CR103" s="628"/>
      <c r="CS103" s="628"/>
      <c r="CT103" s="629"/>
      <c r="CU103" s="626"/>
      <c r="CV103" s="626"/>
      <c r="CW103" s="626"/>
      <c r="CX103" s="628"/>
      <c r="CY103" s="628"/>
      <c r="CZ103" s="628"/>
      <c r="DA103" s="628"/>
      <c r="DB103" s="628"/>
      <c r="DC103" s="629"/>
      <c r="DD103" s="626"/>
      <c r="DE103" s="626"/>
      <c r="DF103" s="626"/>
      <c r="DG103" s="628"/>
      <c r="DH103" s="628"/>
      <c r="DI103" s="628"/>
      <c r="DJ103" s="628"/>
      <c r="DK103" s="628"/>
    </row>
    <row r="104" spans="1:115">
      <c r="A104" s="628"/>
      <c r="B104" s="628"/>
      <c r="C104" s="628"/>
      <c r="D104" s="628"/>
      <c r="E104" s="628"/>
      <c r="F104" s="628"/>
      <c r="G104" s="629"/>
      <c r="H104" s="626"/>
      <c r="I104" s="626"/>
      <c r="J104" s="626"/>
      <c r="K104" s="626"/>
      <c r="L104" s="628"/>
      <c r="M104" s="628"/>
      <c r="N104" s="628"/>
      <c r="O104" s="628"/>
      <c r="P104" s="628"/>
      <c r="Q104" s="629"/>
      <c r="R104" s="626"/>
      <c r="S104" s="626"/>
      <c r="T104" s="626"/>
      <c r="U104" s="628"/>
      <c r="V104" s="628"/>
      <c r="W104" s="628"/>
      <c r="X104" s="628"/>
      <c r="Y104" s="628"/>
      <c r="Z104" s="629"/>
      <c r="AA104" s="626"/>
      <c r="AB104" s="626"/>
      <c r="AC104" s="626"/>
      <c r="AD104" s="628"/>
      <c r="AE104" s="628"/>
      <c r="AF104" s="628"/>
      <c r="AG104" s="628"/>
      <c r="AH104" s="628"/>
      <c r="AI104" s="629"/>
      <c r="AJ104" s="626"/>
      <c r="AK104" s="626"/>
      <c r="AL104" s="626"/>
      <c r="AM104" s="628"/>
      <c r="AN104" s="628"/>
      <c r="AO104" s="628"/>
      <c r="AP104" s="628"/>
      <c r="AQ104" s="628"/>
      <c r="AR104" s="629"/>
      <c r="AS104" s="626"/>
      <c r="AT104" s="626"/>
      <c r="AU104" s="626"/>
      <c r="AV104" s="628"/>
      <c r="AW104" s="628"/>
      <c r="AX104" s="628"/>
      <c r="AY104" s="628"/>
      <c r="AZ104" s="628"/>
      <c r="BA104" s="629"/>
      <c r="BB104" s="626"/>
      <c r="BC104" s="626"/>
      <c r="BD104" s="626"/>
      <c r="BE104" s="628"/>
      <c r="BF104" s="628"/>
      <c r="BG104" s="628"/>
      <c r="BH104" s="628"/>
      <c r="BI104" s="628"/>
      <c r="BJ104" s="629"/>
      <c r="BK104" s="626"/>
      <c r="BL104" s="626"/>
      <c r="BM104" s="626"/>
      <c r="BN104" s="628"/>
      <c r="BO104" s="628"/>
      <c r="BP104" s="628"/>
      <c r="BQ104" s="628"/>
      <c r="BR104" s="628"/>
      <c r="BS104" s="629"/>
      <c r="BT104" s="626"/>
      <c r="BU104" s="626"/>
      <c r="BV104" s="626"/>
      <c r="BW104" s="628"/>
      <c r="BX104" s="628"/>
      <c r="BY104" s="628"/>
      <c r="BZ104" s="628"/>
      <c r="CA104" s="628"/>
      <c r="CB104" s="629"/>
      <c r="CC104" s="626"/>
      <c r="CD104" s="626"/>
      <c r="CE104" s="626"/>
      <c r="CF104" s="628"/>
      <c r="CG104" s="628"/>
      <c r="CH104" s="628"/>
      <c r="CI104" s="628"/>
      <c r="CJ104" s="628"/>
      <c r="CK104" s="629"/>
      <c r="CL104" s="626"/>
      <c r="CM104" s="626"/>
      <c r="CN104" s="626"/>
      <c r="CO104" s="628"/>
      <c r="CP104" s="628"/>
      <c r="CQ104" s="628"/>
      <c r="CR104" s="628"/>
      <c r="CS104" s="628"/>
      <c r="CT104" s="629"/>
      <c r="CU104" s="626"/>
      <c r="CV104" s="626"/>
      <c r="CW104" s="626"/>
      <c r="CX104" s="628"/>
      <c r="CY104" s="628"/>
      <c r="CZ104" s="628"/>
      <c r="DA104" s="628"/>
      <c r="DB104" s="628"/>
      <c r="DC104" s="629"/>
      <c r="DD104" s="626"/>
      <c r="DE104" s="626"/>
      <c r="DF104" s="626"/>
      <c r="DG104" s="628"/>
      <c r="DH104" s="628"/>
      <c r="DI104" s="628"/>
      <c r="DJ104" s="628"/>
      <c r="DK104" s="628"/>
    </row>
    <row r="105" spans="1:115">
      <c r="A105" s="628"/>
      <c r="B105" s="628"/>
      <c r="C105" s="628"/>
      <c r="D105" s="628"/>
      <c r="E105" s="628"/>
      <c r="F105" s="628"/>
      <c r="G105" s="629"/>
      <c r="H105" s="626"/>
      <c r="I105" s="626"/>
      <c r="J105" s="626"/>
      <c r="K105" s="626"/>
      <c r="L105" s="628"/>
      <c r="M105" s="628"/>
      <c r="N105" s="628"/>
      <c r="O105" s="628"/>
      <c r="P105" s="628"/>
      <c r="Q105" s="629"/>
      <c r="R105" s="626"/>
      <c r="S105" s="626"/>
      <c r="T105" s="626"/>
      <c r="U105" s="628"/>
      <c r="V105" s="628"/>
      <c r="W105" s="628"/>
      <c r="X105" s="628"/>
      <c r="Y105" s="628"/>
      <c r="Z105" s="629"/>
      <c r="AA105" s="626"/>
      <c r="AB105" s="626"/>
      <c r="AC105" s="626"/>
      <c r="AD105" s="628"/>
      <c r="AE105" s="628"/>
      <c r="AF105" s="628"/>
      <c r="AG105" s="628"/>
      <c r="AH105" s="628"/>
      <c r="AI105" s="629"/>
      <c r="AJ105" s="626"/>
      <c r="AK105" s="626"/>
      <c r="AL105" s="626"/>
      <c r="AM105" s="628"/>
      <c r="AN105" s="628"/>
      <c r="AO105" s="628"/>
      <c r="AP105" s="628"/>
      <c r="AQ105" s="628"/>
      <c r="AR105" s="629"/>
      <c r="AS105" s="626"/>
      <c r="AT105" s="626"/>
      <c r="AU105" s="626"/>
      <c r="AV105" s="628"/>
      <c r="AW105" s="628"/>
      <c r="AX105" s="628"/>
      <c r="AY105" s="628"/>
      <c r="AZ105" s="628"/>
      <c r="BA105" s="629"/>
      <c r="BB105" s="626"/>
      <c r="BC105" s="626"/>
      <c r="BD105" s="626"/>
      <c r="BE105" s="628"/>
      <c r="BF105" s="628"/>
      <c r="BG105" s="628"/>
      <c r="BH105" s="628"/>
      <c r="BI105" s="628"/>
      <c r="BJ105" s="629"/>
      <c r="BK105" s="626"/>
      <c r="BL105" s="626"/>
      <c r="BM105" s="626"/>
      <c r="BN105" s="628"/>
      <c r="BO105" s="628"/>
      <c r="BP105" s="628"/>
      <c r="BQ105" s="628"/>
      <c r="BR105" s="628"/>
      <c r="BS105" s="629"/>
      <c r="BT105" s="626"/>
      <c r="BU105" s="626"/>
      <c r="BV105" s="626"/>
      <c r="BW105" s="628"/>
      <c r="BX105" s="628"/>
      <c r="BY105" s="628"/>
      <c r="BZ105" s="628"/>
      <c r="CA105" s="628"/>
      <c r="CB105" s="629"/>
      <c r="CC105" s="626"/>
      <c r="CD105" s="626"/>
      <c r="CE105" s="626"/>
      <c r="CF105" s="628"/>
      <c r="CG105" s="628"/>
      <c r="CH105" s="628"/>
      <c r="CI105" s="628"/>
      <c r="CJ105" s="628"/>
      <c r="CK105" s="629"/>
      <c r="CL105" s="626"/>
      <c r="CM105" s="626"/>
      <c r="CN105" s="626"/>
      <c r="CO105" s="628"/>
      <c r="CP105" s="628"/>
      <c r="CQ105" s="628"/>
      <c r="CR105" s="628"/>
      <c r="CS105" s="628"/>
      <c r="CT105" s="629"/>
      <c r="CU105" s="626"/>
      <c r="CV105" s="626"/>
      <c r="CW105" s="626"/>
      <c r="CX105" s="628"/>
      <c r="CY105" s="628"/>
      <c r="CZ105" s="628"/>
      <c r="DA105" s="628"/>
      <c r="DB105" s="628"/>
      <c r="DC105" s="629"/>
      <c r="DD105" s="626"/>
      <c r="DE105" s="626"/>
      <c r="DF105" s="626"/>
      <c r="DG105" s="628"/>
      <c r="DH105" s="628"/>
      <c r="DI105" s="628"/>
      <c r="DJ105" s="628"/>
      <c r="DK105" s="628"/>
    </row>
    <row r="106" spans="1:115">
      <c r="A106" s="628"/>
      <c r="B106" s="628"/>
      <c r="C106" s="628"/>
      <c r="D106" s="628"/>
      <c r="E106" s="628"/>
      <c r="F106" s="628"/>
      <c r="G106" s="629"/>
      <c r="H106" s="626"/>
      <c r="I106" s="626"/>
      <c r="J106" s="626"/>
      <c r="K106" s="626"/>
      <c r="L106" s="628"/>
      <c r="M106" s="628"/>
      <c r="N106" s="628"/>
      <c r="O106" s="628"/>
      <c r="P106" s="628"/>
      <c r="Q106" s="629"/>
      <c r="R106" s="626"/>
      <c r="S106" s="626"/>
      <c r="T106" s="626"/>
      <c r="U106" s="628"/>
      <c r="V106" s="628"/>
      <c r="W106" s="628"/>
      <c r="X106" s="628"/>
      <c r="Y106" s="628"/>
      <c r="Z106" s="629"/>
      <c r="AA106" s="626"/>
      <c r="AB106" s="626"/>
      <c r="AC106" s="626"/>
      <c r="AD106" s="628"/>
      <c r="AE106" s="628"/>
      <c r="AF106" s="628"/>
      <c r="AG106" s="628"/>
      <c r="AH106" s="628"/>
      <c r="AI106" s="629"/>
      <c r="AJ106" s="626"/>
      <c r="AK106" s="626"/>
      <c r="AL106" s="626"/>
      <c r="AM106" s="628"/>
      <c r="AN106" s="628"/>
      <c r="AO106" s="628"/>
      <c r="AP106" s="628"/>
      <c r="AQ106" s="628"/>
      <c r="AR106" s="629"/>
      <c r="AS106" s="626"/>
      <c r="AT106" s="626"/>
      <c r="AU106" s="626"/>
      <c r="AV106" s="628"/>
      <c r="AW106" s="628"/>
      <c r="AX106" s="628"/>
      <c r="AY106" s="628"/>
      <c r="AZ106" s="628"/>
      <c r="BA106" s="629"/>
      <c r="BB106" s="626"/>
      <c r="BC106" s="626"/>
      <c r="BD106" s="626"/>
      <c r="BE106" s="628"/>
      <c r="BF106" s="628"/>
      <c r="BG106" s="628"/>
      <c r="BH106" s="628"/>
      <c r="BI106" s="628"/>
      <c r="BJ106" s="629"/>
      <c r="BK106" s="626"/>
      <c r="BL106" s="626"/>
      <c r="BM106" s="626"/>
      <c r="BN106" s="628"/>
      <c r="BO106" s="628"/>
      <c r="BP106" s="628"/>
      <c r="BQ106" s="628"/>
      <c r="BR106" s="628"/>
      <c r="BS106" s="629"/>
      <c r="BT106" s="626"/>
      <c r="BU106" s="626"/>
      <c r="BV106" s="626"/>
      <c r="BW106" s="628"/>
      <c r="BX106" s="628"/>
      <c r="BY106" s="628"/>
      <c r="BZ106" s="628"/>
      <c r="CA106" s="628"/>
      <c r="CB106" s="629"/>
      <c r="CC106" s="626"/>
      <c r="CD106" s="626"/>
      <c r="CE106" s="626"/>
      <c r="CF106" s="628"/>
      <c r="CG106" s="628"/>
      <c r="CH106" s="628"/>
      <c r="CI106" s="628"/>
      <c r="CJ106" s="628"/>
      <c r="CK106" s="629"/>
      <c r="CL106" s="626"/>
      <c r="CM106" s="626"/>
      <c r="CN106" s="626"/>
      <c r="CO106" s="628"/>
      <c r="CP106" s="628"/>
      <c r="CQ106" s="628"/>
      <c r="CR106" s="628"/>
      <c r="CS106" s="628"/>
      <c r="CT106" s="629"/>
      <c r="CU106" s="626"/>
      <c r="CV106" s="626"/>
      <c r="CW106" s="626"/>
      <c r="CX106" s="628"/>
      <c r="CY106" s="628"/>
      <c r="CZ106" s="628"/>
      <c r="DA106" s="628"/>
      <c r="DB106" s="628"/>
      <c r="DC106" s="629"/>
      <c r="DD106" s="626"/>
      <c r="DE106" s="626"/>
      <c r="DF106" s="626"/>
      <c r="DG106" s="628"/>
      <c r="DH106" s="628"/>
      <c r="DI106" s="628"/>
      <c r="DJ106" s="628"/>
      <c r="DK106" s="628"/>
    </row>
    <row r="107" spans="1:115">
      <c r="A107" s="628"/>
      <c r="B107" s="628"/>
      <c r="C107" s="628"/>
      <c r="D107" s="628"/>
      <c r="E107" s="628"/>
      <c r="F107" s="628"/>
      <c r="G107" s="629"/>
      <c r="H107" s="626"/>
      <c r="I107" s="626"/>
      <c r="J107" s="626"/>
      <c r="K107" s="626"/>
      <c r="L107" s="628"/>
      <c r="M107" s="628"/>
      <c r="N107" s="628"/>
      <c r="O107" s="628"/>
      <c r="P107" s="628"/>
      <c r="Q107" s="629"/>
      <c r="R107" s="626"/>
      <c r="S107" s="626"/>
      <c r="T107" s="626"/>
      <c r="U107" s="628"/>
      <c r="V107" s="628"/>
      <c r="W107" s="628"/>
      <c r="X107" s="628"/>
      <c r="Y107" s="628"/>
      <c r="Z107" s="629"/>
      <c r="AA107" s="626"/>
      <c r="AB107" s="626"/>
      <c r="AC107" s="626"/>
      <c r="AD107" s="628"/>
      <c r="AE107" s="628"/>
      <c r="AF107" s="628"/>
      <c r="AG107" s="628"/>
      <c r="AH107" s="628"/>
      <c r="AI107" s="629"/>
      <c r="AJ107" s="626"/>
      <c r="AK107" s="626"/>
      <c r="AL107" s="626"/>
      <c r="AM107" s="628"/>
      <c r="AN107" s="628"/>
      <c r="AO107" s="628"/>
      <c r="AP107" s="628"/>
      <c r="AQ107" s="628"/>
      <c r="AR107" s="629"/>
      <c r="AS107" s="626"/>
      <c r="AT107" s="626"/>
      <c r="AU107" s="626"/>
      <c r="AV107" s="628"/>
      <c r="AW107" s="628"/>
      <c r="AX107" s="628"/>
      <c r="AY107" s="628"/>
      <c r="AZ107" s="628"/>
      <c r="BA107" s="629"/>
      <c r="BB107" s="626"/>
      <c r="BC107" s="626"/>
      <c r="BD107" s="626"/>
      <c r="BE107" s="628"/>
      <c r="BF107" s="628"/>
      <c r="BG107" s="628"/>
      <c r="BH107" s="628"/>
      <c r="BI107" s="628"/>
      <c r="BJ107" s="629"/>
      <c r="BK107" s="626"/>
      <c r="BL107" s="626"/>
      <c r="BM107" s="626"/>
      <c r="BN107" s="628"/>
      <c r="BO107" s="628"/>
      <c r="BP107" s="628"/>
      <c r="BQ107" s="628"/>
      <c r="BR107" s="628"/>
      <c r="BS107" s="629"/>
      <c r="BT107" s="626"/>
      <c r="BU107" s="626"/>
      <c r="BV107" s="626"/>
      <c r="BW107" s="628"/>
      <c r="BX107" s="628"/>
      <c r="BY107" s="628"/>
      <c r="BZ107" s="628"/>
      <c r="CA107" s="628"/>
      <c r="CB107" s="629"/>
      <c r="CC107" s="626"/>
      <c r="CD107" s="626"/>
      <c r="CE107" s="626"/>
      <c r="CF107" s="628"/>
      <c r="CG107" s="628"/>
      <c r="CH107" s="628"/>
      <c r="CI107" s="628"/>
      <c r="CJ107" s="628"/>
      <c r="CK107" s="629"/>
      <c r="CL107" s="626"/>
      <c r="CM107" s="626"/>
      <c r="CN107" s="626"/>
      <c r="CO107" s="628"/>
      <c r="CP107" s="628"/>
      <c r="CQ107" s="628"/>
      <c r="CR107" s="628"/>
      <c r="CS107" s="628"/>
      <c r="CT107" s="629"/>
      <c r="CU107" s="626"/>
      <c r="CV107" s="626"/>
      <c r="CW107" s="626"/>
      <c r="CX107" s="628"/>
      <c r="CY107" s="628"/>
      <c r="CZ107" s="628"/>
      <c r="DA107" s="628"/>
      <c r="DB107" s="628"/>
      <c r="DC107" s="629"/>
      <c r="DD107" s="626"/>
      <c r="DE107" s="626"/>
      <c r="DF107" s="626"/>
      <c r="DG107" s="628"/>
      <c r="DH107" s="628"/>
      <c r="DI107" s="628"/>
      <c r="DJ107" s="628"/>
      <c r="DK107" s="628"/>
    </row>
    <row r="108" spans="1:115">
      <c r="A108" s="628"/>
      <c r="B108" s="628"/>
      <c r="C108" s="628"/>
      <c r="D108" s="628"/>
      <c r="E108" s="628"/>
      <c r="F108" s="628"/>
      <c r="G108" s="629"/>
      <c r="H108" s="626"/>
      <c r="I108" s="626"/>
      <c r="J108" s="626"/>
      <c r="K108" s="626"/>
      <c r="L108" s="628"/>
      <c r="M108" s="628"/>
      <c r="N108" s="628"/>
      <c r="O108" s="628"/>
      <c r="P108" s="628"/>
      <c r="Q108" s="629"/>
      <c r="R108" s="626"/>
      <c r="S108" s="626"/>
      <c r="T108" s="626"/>
      <c r="U108" s="628"/>
      <c r="V108" s="628"/>
      <c r="W108" s="628"/>
      <c r="X108" s="628"/>
      <c r="Y108" s="628"/>
      <c r="Z108" s="629"/>
      <c r="AA108" s="626"/>
      <c r="AB108" s="626"/>
      <c r="AC108" s="626"/>
      <c r="AD108" s="628"/>
      <c r="AE108" s="628"/>
      <c r="AF108" s="628"/>
      <c r="AG108" s="628"/>
      <c r="AH108" s="628"/>
      <c r="AI108" s="629"/>
      <c r="AJ108" s="626"/>
      <c r="AK108" s="626"/>
      <c r="AL108" s="626"/>
      <c r="AM108" s="628"/>
      <c r="AN108" s="628"/>
      <c r="AO108" s="628"/>
      <c r="AP108" s="628"/>
      <c r="AQ108" s="628"/>
      <c r="AR108" s="629"/>
      <c r="AS108" s="626"/>
      <c r="AT108" s="626"/>
      <c r="AU108" s="626"/>
      <c r="AV108" s="628"/>
      <c r="AW108" s="628"/>
      <c r="AX108" s="628"/>
      <c r="AY108" s="628"/>
      <c r="AZ108" s="628"/>
      <c r="BA108" s="629"/>
      <c r="BB108" s="626"/>
      <c r="BC108" s="626"/>
      <c r="BD108" s="626"/>
      <c r="BE108" s="628"/>
      <c r="BF108" s="628"/>
      <c r="BG108" s="628"/>
      <c r="BH108" s="628"/>
      <c r="BI108" s="628"/>
      <c r="BJ108" s="629"/>
      <c r="BK108" s="626"/>
      <c r="BL108" s="626"/>
      <c r="BM108" s="626"/>
      <c r="BN108" s="628"/>
      <c r="BO108" s="628"/>
      <c r="BP108" s="628"/>
      <c r="BQ108" s="628"/>
      <c r="BR108" s="628"/>
      <c r="BS108" s="629"/>
      <c r="BT108" s="626"/>
      <c r="BU108" s="626"/>
      <c r="BV108" s="626"/>
      <c r="BW108" s="628"/>
      <c r="BX108" s="628"/>
      <c r="BY108" s="628"/>
      <c r="BZ108" s="628"/>
      <c r="CA108" s="628"/>
      <c r="CB108" s="629"/>
      <c r="CC108" s="626"/>
      <c r="CD108" s="626"/>
      <c r="CE108" s="626"/>
      <c r="CF108" s="628"/>
      <c r="CG108" s="628"/>
      <c r="CH108" s="628"/>
      <c r="CI108" s="628"/>
      <c r="CJ108" s="628"/>
      <c r="CK108" s="629"/>
      <c r="CL108" s="626"/>
      <c r="CM108" s="626"/>
      <c r="CN108" s="626"/>
      <c r="CO108" s="628"/>
      <c r="CP108" s="628"/>
      <c r="CQ108" s="628"/>
      <c r="CR108" s="628"/>
      <c r="CS108" s="628"/>
      <c r="CT108" s="629"/>
      <c r="CU108" s="626"/>
      <c r="CV108" s="626"/>
      <c r="CW108" s="626"/>
      <c r="CX108" s="628"/>
      <c r="CY108" s="628"/>
      <c r="CZ108" s="628"/>
      <c r="DA108" s="628"/>
      <c r="DB108" s="628"/>
      <c r="DC108" s="629"/>
      <c r="DD108" s="626"/>
      <c r="DE108" s="626"/>
      <c r="DF108" s="626"/>
      <c r="DG108" s="628"/>
      <c r="DH108" s="628"/>
      <c r="DI108" s="628"/>
      <c r="DJ108" s="628"/>
      <c r="DK108" s="628"/>
    </row>
    <row r="109" spans="1:115">
      <c r="A109" s="628"/>
      <c r="B109" s="628"/>
      <c r="C109" s="628"/>
      <c r="D109" s="628"/>
      <c r="E109" s="628"/>
      <c r="F109" s="628"/>
      <c r="G109" s="629"/>
      <c r="H109" s="626"/>
      <c r="I109" s="626"/>
      <c r="J109" s="626"/>
      <c r="K109" s="626"/>
      <c r="L109" s="628"/>
      <c r="M109" s="628"/>
      <c r="N109" s="628"/>
      <c r="O109" s="628"/>
      <c r="P109" s="628"/>
      <c r="Q109" s="629"/>
      <c r="R109" s="626"/>
      <c r="S109" s="626"/>
      <c r="T109" s="626"/>
      <c r="U109" s="628"/>
      <c r="V109" s="628"/>
      <c r="W109" s="628"/>
      <c r="X109" s="628"/>
      <c r="Y109" s="628"/>
      <c r="Z109" s="629"/>
      <c r="AA109" s="626"/>
      <c r="AB109" s="626"/>
      <c r="AC109" s="626"/>
      <c r="AD109" s="628"/>
      <c r="AE109" s="628"/>
      <c r="AF109" s="628"/>
      <c r="AG109" s="628"/>
      <c r="AH109" s="628"/>
      <c r="AI109" s="629"/>
      <c r="AJ109" s="626"/>
      <c r="AK109" s="626"/>
      <c r="AL109" s="626"/>
      <c r="AM109" s="628"/>
      <c r="AN109" s="628"/>
      <c r="AO109" s="628"/>
      <c r="AP109" s="628"/>
      <c r="AQ109" s="628"/>
      <c r="AR109" s="629"/>
      <c r="AS109" s="626"/>
      <c r="AT109" s="626"/>
      <c r="AU109" s="626"/>
      <c r="AV109" s="628"/>
      <c r="AW109" s="628"/>
      <c r="AX109" s="628"/>
      <c r="AY109" s="628"/>
      <c r="AZ109" s="628"/>
      <c r="BA109" s="629"/>
      <c r="BB109" s="626"/>
      <c r="BC109" s="626"/>
      <c r="BD109" s="626"/>
      <c r="BE109" s="628"/>
      <c r="BF109" s="628"/>
      <c r="BG109" s="628"/>
      <c r="BH109" s="628"/>
      <c r="BI109" s="628"/>
      <c r="BJ109" s="629"/>
      <c r="BK109" s="626"/>
      <c r="BL109" s="626"/>
      <c r="BM109" s="626"/>
      <c r="BN109" s="628"/>
      <c r="BO109" s="628"/>
      <c r="BP109" s="628"/>
      <c r="BQ109" s="628"/>
      <c r="BR109" s="628"/>
      <c r="BS109" s="629"/>
      <c r="BT109" s="626"/>
      <c r="BU109" s="626"/>
      <c r="BV109" s="626"/>
      <c r="BW109" s="628"/>
      <c r="BX109" s="628"/>
      <c r="BY109" s="628"/>
      <c r="BZ109" s="628"/>
      <c r="CA109" s="628"/>
      <c r="CB109" s="629"/>
      <c r="CC109" s="626"/>
      <c r="CD109" s="626"/>
      <c r="CE109" s="626"/>
      <c r="CF109" s="628"/>
      <c r="CG109" s="628"/>
      <c r="CH109" s="628"/>
      <c r="CI109" s="628"/>
      <c r="CJ109" s="628"/>
      <c r="CK109" s="629"/>
      <c r="CL109" s="626"/>
      <c r="CM109" s="626"/>
      <c r="CN109" s="626"/>
      <c r="CO109" s="628"/>
      <c r="CP109" s="628"/>
      <c r="CQ109" s="628"/>
      <c r="CR109" s="628"/>
      <c r="CS109" s="628"/>
      <c r="CT109" s="629"/>
      <c r="CU109" s="626"/>
      <c r="CV109" s="626"/>
      <c r="CW109" s="626"/>
      <c r="CX109" s="628"/>
      <c r="CY109" s="628"/>
      <c r="CZ109" s="628"/>
      <c r="DA109" s="628"/>
      <c r="DB109" s="628"/>
      <c r="DC109" s="629"/>
      <c r="DD109" s="626"/>
      <c r="DE109" s="626"/>
      <c r="DF109" s="626"/>
      <c r="DG109" s="628"/>
      <c r="DH109" s="628"/>
      <c r="DI109" s="628"/>
      <c r="DJ109" s="628"/>
      <c r="DK109" s="628"/>
    </row>
    <row r="110" spans="1:115">
      <c r="A110" s="628"/>
      <c r="B110" s="628"/>
      <c r="C110" s="628"/>
      <c r="D110" s="628"/>
      <c r="E110" s="628"/>
      <c r="F110" s="628"/>
      <c r="G110" s="629"/>
      <c r="H110" s="626"/>
      <c r="I110" s="626"/>
      <c r="J110" s="626"/>
      <c r="K110" s="626"/>
      <c r="L110" s="628"/>
      <c r="M110" s="628"/>
      <c r="N110" s="628"/>
      <c r="O110" s="628"/>
      <c r="P110" s="628"/>
      <c r="Q110" s="629"/>
      <c r="R110" s="626"/>
      <c r="S110" s="626"/>
      <c r="T110" s="626"/>
      <c r="U110" s="628"/>
      <c r="V110" s="628"/>
      <c r="W110" s="628"/>
      <c r="X110" s="628"/>
      <c r="Y110" s="628"/>
      <c r="Z110" s="629"/>
      <c r="AA110" s="626"/>
      <c r="AB110" s="626"/>
      <c r="AC110" s="626"/>
      <c r="AD110" s="628"/>
      <c r="AE110" s="628"/>
      <c r="AF110" s="628"/>
      <c r="AG110" s="628"/>
      <c r="AH110" s="628"/>
      <c r="AI110" s="629"/>
      <c r="AJ110" s="626"/>
      <c r="AK110" s="626"/>
      <c r="AL110" s="626"/>
      <c r="AM110" s="628"/>
      <c r="AN110" s="628"/>
      <c r="AO110" s="628"/>
      <c r="AP110" s="628"/>
      <c r="AQ110" s="628"/>
      <c r="AR110" s="629"/>
      <c r="AS110" s="626"/>
      <c r="AT110" s="626"/>
      <c r="AU110" s="626"/>
      <c r="AV110" s="628"/>
      <c r="AW110" s="628"/>
      <c r="AX110" s="628"/>
      <c r="AY110" s="628"/>
      <c r="AZ110" s="628"/>
      <c r="BA110" s="629"/>
      <c r="BB110" s="626"/>
      <c r="BC110" s="626"/>
      <c r="BD110" s="626"/>
      <c r="BE110" s="628"/>
      <c r="BF110" s="628"/>
      <c r="BG110" s="628"/>
      <c r="BH110" s="628"/>
      <c r="BI110" s="628"/>
      <c r="BJ110" s="629"/>
      <c r="BK110" s="626"/>
      <c r="BL110" s="626"/>
      <c r="BM110" s="626"/>
      <c r="BN110" s="628"/>
      <c r="BO110" s="628"/>
      <c r="BP110" s="628"/>
      <c r="BQ110" s="628"/>
      <c r="BR110" s="628"/>
      <c r="BS110" s="629"/>
      <c r="BT110" s="626"/>
      <c r="BU110" s="626"/>
      <c r="BV110" s="626"/>
      <c r="BW110" s="628"/>
      <c r="BX110" s="628"/>
      <c r="BY110" s="628"/>
      <c r="BZ110" s="628"/>
      <c r="CA110" s="628"/>
      <c r="CB110" s="629"/>
      <c r="CC110" s="626"/>
      <c r="CD110" s="626"/>
      <c r="CE110" s="626"/>
      <c r="CF110" s="628"/>
      <c r="CG110" s="628"/>
      <c r="CH110" s="628"/>
      <c r="CI110" s="628"/>
      <c r="CJ110" s="628"/>
      <c r="CK110" s="629"/>
      <c r="CL110" s="626"/>
      <c r="CM110" s="626"/>
      <c r="CN110" s="626"/>
      <c r="CO110" s="628"/>
      <c r="CP110" s="628"/>
      <c r="CQ110" s="628"/>
      <c r="CR110" s="628"/>
      <c r="CS110" s="628"/>
      <c r="CT110" s="629"/>
      <c r="CU110" s="626"/>
      <c r="CV110" s="626"/>
      <c r="CW110" s="626"/>
      <c r="CX110" s="628"/>
      <c r="CY110" s="628"/>
      <c r="CZ110" s="628"/>
      <c r="DA110" s="628"/>
      <c r="DB110" s="628"/>
      <c r="DC110" s="629"/>
      <c r="DD110" s="626"/>
      <c r="DE110" s="626"/>
      <c r="DF110" s="626"/>
      <c r="DG110" s="628"/>
      <c r="DH110" s="628"/>
      <c r="DI110" s="628"/>
      <c r="DJ110" s="628"/>
      <c r="DK110" s="628"/>
    </row>
    <row r="111" spans="1:115">
      <c r="A111" s="628"/>
      <c r="B111" s="628"/>
      <c r="C111" s="628"/>
      <c r="D111" s="628"/>
      <c r="E111" s="628"/>
      <c r="F111" s="628"/>
      <c r="G111" s="629"/>
      <c r="H111" s="626"/>
      <c r="I111" s="626"/>
      <c r="J111" s="626"/>
      <c r="K111" s="626"/>
      <c r="L111" s="628"/>
      <c r="M111" s="628"/>
      <c r="N111" s="628"/>
      <c r="O111" s="628"/>
      <c r="P111" s="628"/>
      <c r="Q111" s="629"/>
      <c r="R111" s="626"/>
      <c r="S111" s="626"/>
      <c r="T111" s="626"/>
      <c r="U111" s="628"/>
      <c r="V111" s="628"/>
      <c r="W111" s="628"/>
      <c r="X111" s="628"/>
      <c r="Y111" s="628"/>
      <c r="Z111" s="629"/>
      <c r="AA111" s="626"/>
      <c r="AB111" s="626"/>
      <c r="AC111" s="626"/>
      <c r="AD111" s="628"/>
      <c r="AE111" s="628"/>
      <c r="AF111" s="628"/>
      <c r="AG111" s="628"/>
      <c r="AH111" s="628"/>
      <c r="AI111" s="629"/>
      <c r="AJ111" s="626"/>
      <c r="AK111" s="626"/>
      <c r="AL111" s="626"/>
      <c r="AM111" s="628"/>
      <c r="AN111" s="628"/>
      <c r="AO111" s="628"/>
      <c r="AP111" s="628"/>
      <c r="AQ111" s="628"/>
      <c r="AR111" s="629"/>
      <c r="AS111" s="626"/>
      <c r="AT111" s="626"/>
      <c r="AU111" s="626"/>
      <c r="AV111" s="628"/>
      <c r="AW111" s="628"/>
      <c r="AX111" s="628"/>
      <c r="AY111" s="628"/>
      <c r="AZ111" s="628"/>
      <c r="BA111" s="629"/>
      <c r="BB111" s="626"/>
      <c r="BC111" s="626"/>
      <c r="BD111" s="626"/>
      <c r="BE111" s="628"/>
      <c r="BF111" s="628"/>
      <c r="BG111" s="628"/>
      <c r="BH111" s="628"/>
      <c r="BI111" s="628"/>
      <c r="BJ111" s="629"/>
      <c r="BK111" s="626"/>
      <c r="BL111" s="626"/>
      <c r="BM111" s="626"/>
      <c r="BN111" s="628"/>
      <c r="BO111" s="628"/>
      <c r="BP111" s="628"/>
      <c r="BQ111" s="628"/>
      <c r="BR111" s="628"/>
      <c r="BS111" s="629"/>
      <c r="BT111" s="626"/>
      <c r="BU111" s="626"/>
      <c r="BV111" s="626"/>
      <c r="BW111" s="628"/>
      <c r="BX111" s="628"/>
      <c r="BY111" s="628"/>
      <c r="BZ111" s="628"/>
      <c r="CA111" s="628"/>
      <c r="CB111" s="629"/>
      <c r="CC111" s="626"/>
      <c r="CD111" s="626"/>
      <c r="CE111" s="626"/>
      <c r="CF111" s="628"/>
      <c r="CG111" s="628"/>
      <c r="CH111" s="628"/>
      <c r="CI111" s="628"/>
      <c r="CJ111" s="628"/>
      <c r="CK111" s="629"/>
      <c r="CL111" s="626"/>
      <c r="CM111" s="626"/>
      <c r="CN111" s="626"/>
      <c r="CO111" s="628"/>
      <c r="CP111" s="628"/>
      <c r="CQ111" s="628"/>
      <c r="CR111" s="628"/>
      <c r="CS111" s="628"/>
      <c r="CT111" s="629"/>
      <c r="CU111" s="626"/>
      <c r="CV111" s="626"/>
      <c r="CW111" s="626"/>
      <c r="CX111" s="628"/>
      <c r="CY111" s="628"/>
      <c r="CZ111" s="628"/>
      <c r="DA111" s="628"/>
      <c r="DB111" s="628"/>
      <c r="DC111" s="629"/>
      <c r="DD111" s="626"/>
      <c r="DE111" s="626"/>
      <c r="DF111" s="626"/>
      <c r="DG111" s="628"/>
      <c r="DH111" s="628"/>
      <c r="DI111" s="628"/>
      <c r="DJ111" s="628"/>
      <c r="DK111" s="628"/>
    </row>
    <row r="112" spans="1:115">
      <c r="A112" s="628"/>
      <c r="B112" s="628"/>
      <c r="C112" s="628"/>
      <c r="D112" s="628"/>
      <c r="E112" s="628"/>
      <c r="F112" s="628"/>
      <c r="G112" s="629"/>
      <c r="H112" s="626"/>
      <c r="I112" s="626"/>
      <c r="J112" s="626"/>
      <c r="K112" s="626"/>
      <c r="L112" s="628"/>
      <c r="M112" s="628"/>
      <c r="N112" s="628"/>
      <c r="O112" s="628"/>
      <c r="P112" s="628"/>
      <c r="Q112" s="629"/>
      <c r="R112" s="626"/>
      <c r="S112" s="626"/>
      <c r="T112" s="626"/>
      <c r="U112" s="628"/>
      <c r="V112" s="628"/>
      <c r="W112" s="628"/>
      <c r="X112" s="628"/>
      <c r="Y112" s="628"/>
      <c r="Z112" s="629"/>
      <c r="AA112" s="626"/>
      <c r="AB112" s="626"/>
      <c r="AC112" s="626"/>
      <c r="AD112" s="628"/>
      <c r="AE112" s="628"/>
      <c r="AF112" s="628"/>
      <c r="AG112" s="628"/>
      <c r="AH112" s="628"/>
      <c r="AI112" s="629"/>
      <c r="AJ112" s="626"/>
      <c r="AK112" s="626"/>
      <c r="AL112" s="626"/>
      <c r="AM112" s="628"/>
      <c r="AN112" s="628"/>
      <c r="AO112" s="628"/>
      <c r="AP112" s="628"/>
      <c r="AQ112" s="628"/>
      <c r="AR112" s="629"/>
      <c r="AS112" s="626"/>
      <c r="AT112" s="626"/>
      <c r="AU112" s="626"/>
      <c r="AV112" s="628"/>
      <c r="AW112" s="628"/>
      <c r="AX112" s="628"/>
      <c r="AY112" s="628"/>
      <c r="AZ112" s="628"/>
      <c r="BA112" s="629"/>
      <c r="BB112" s="626"/>
      <c r="BC112" s="626"/>
      <c r="BD112" s="626"/>
      <c r="BE112" s="628"/>
      <c r="BF112" s="628"/>
      <c r="BG112" s="628"/>
      <c r="BH112" s="628"/>
      <c r="BI112" s="628"/>
      <c r="BJ112" s="629"/>
      <c r="BK112" s="626"/>
      <c r="BL112" s="626"/>
      <c r="BM112" s="626"/>
      <c r="BN112" s="628"/>
      <c r="BO112" s="628"/>
      <c r="BP112" s="628"/>
      <c r="BQ112" s="628"/>
      <c r="BR112" s="628"/>
      <c r="BS112" s="629"/>
      <c r="BT112" s="626"/>
      <c r="BU112" s="626"/>
      <c r="BV112" s="626"/>
      <c r="BW112" s="628"/>
      <c r="BX112" s="628"/>
      <c r="BY112" s="628"/>
      <c r="BZ112" s="628"/>
      <c r="CA112" s="628"/>
      <c r="CB112" s="629"/>
      <c r="CC112" s="626"/>
      <c r="CD112" s="626"/>
      <c r="CE112" s="626"/>
      <c r="CF112" s="628"/>
      <c r="CG112" s="628"/>
      <c r="CH112" s="628"/>
      <c r="CI112" s="628"/>
      <c r="CJ112" s="628"/>
      <c r="CK112" s="629"/>
      <c r="CL112" s="626"/>
      <c r="CM112" s="626"/>
      <c r="CN112" s="626"/>
      <c r="CO112" s="628"/>
      <c r="CP112" s="628"/>
      <c r="CQ112" s="628"/>
      <c r="CR112" s="628"/>
      <c r="CS112" s="628"/>
      <c r="CT112" s="629"/>
      <c r="CU112" s="626"/>
      <c r="CV112" s="626"/>
      <c r="CW112" s="626"/>
      <c r="CX112" s="628"/>
      <c r="CY112" s="628"/>
      <c r="CZ112" s="628"/>
      <c r="DA112" s="628"/>
      <c r="DB112" s="628"/>
      <c r="DC112" s="629"/>
      <c r="DD112" s="626"/>
      <c r="DE112" s="626"/>
      <c r="DF112" s="626"/>
      <c r="DG112" s="628"/>
      <c r="DH112" s="628"/>
      <c r="DI112" s="628"/>
      <c r="DJ112" s="628"/>
      <c r="DK112" s="628"/>
    </row>
    <row r="113" spans="1:115">
      <c r="A113" s="628"/>
      <c r="B113" s="628"/>
      <c r="C113" s="628"/>
      <c r="D113" s="628"/>
      <c r="E113" s="628"/>
      <c r="F113" s="628"/>
      <c r="G113" s="629"/>
      <c r="H113" s="626"/>
      <c r="I113" s="626"/>
      <c r="J113" s="626"/>
      <c r="K113" s="626"/>
      <c r="L113" s="628"/>
      <c r="M113" s="628"/>
      <c r="N113" s="628"/>
      <c r="O113" s="628"/>
      <c r="P113" s="628"/>
      <c r="Q113" s="629"/>
      <c r="R113" s="626"/>
      <c r="S113" s="626"/>
      <c r="U113" s="628"/>
      <c r="V113" s="628"/>
      <c r="W113" s="628"/>
      <c r="X113" s="628"/>
      <c r="Y113" s="628"/>
      <c r="Z113" s="629"/>
      <c r="AA113" s="626"/>
      <c r="AB113" s="626"/>
      <c r="AC113" s="626"/>
      <c r="AD113" s="628"/>
      <c r="AE113" s="628"/>
      <c r="AF113" s="628"/>
      <c r="AG113" s="628"/>
      <c r="AH113" s="628"/>
      <c r="AI113" s="629"/>
      <c r="AJ113" s="626"/>
      <c r="AK113" s="626"/>
      <c r="AL113" s="626"/>
      <c r="AM113" s="628"/>
      <c r="AN113" s="628"/>
      <c r="AO113" s="628"/>
      <c r="AP113" s="628"/>
      <c r="AQ113" s="628"/>
      <c r="AR113" s="629"/>
      <c r="AS113" s="626"/>
      <c r="AT113" s="626"/>
      <c r="AU113" s="626"/>
      <c r="AV113" s="628"/>
      <c r="AW113" s="628"/>
      <c r="AX113" s="628"/>
      <c r="AY113" s="628"/>
      <c r="AZ113" s="628"/>
      <c r="BA113" s="629"/>
      <c r="BB113" s="626"/>
      <c r="BC113" s="626"/>
      <c r="BD113" s="626"/>
      <c r="BE113" s="628"/>
      <c r="BF113" s="628"/>
      <c r="BG113" s="628"/>
      <c r="BH113" s="628"/>
      <c r="BI113" s="628"/>
      <c r="BJ113" s="629"/>
      <c r="BK113" s="626"/>
      <c r="BL113" s="626"/>
      <c r="BM113" s="626"/>
      <c r="BN113" s="628"/>
      <c r="BO113" s="628"/>
      <c r="BP113" s="628"/>
      <c r="BQ113" s="628"/>
      <c r="BR113" s="628"/>
      <c r="BS113" s="629"/>
      <c r="BT113" s="626"/>
      <c r="BU113" s="626"/>
      <c r="BV113" s="626"/>
      <c r="BW113" s="628"/>
      <c r="BX113" s="628"/>
      <c r="BY113" s="628"/>
      <c r="BZ113" s="628"/>
      <c r="CA113" s="628"/>
      <c r="CB113" s="629"/>
      <c r="CC113" s="626"/>
      <c r="CD113" s="626"/>
      <c r="CE113" s="626"/>
      <c r="CF113" s="628"/>
      <c r="CG113" s="628"/>
      <c r="CH113" s="628"/>
      <c r="CI113" s="628"/>
      <c r="CJ113" s="628"/>
      <c r="CK113" s="629"/>
      <c r="CL113" s="626"/>
      <c r="CM113" s="626"/>
      <c r="CN113" s="626"/>
      <c r="CO113" s="628"/>
      <c r="CP113" s="628"/>
      <c r="CQ113" s="628"/>
      <c r="CR113" s="628"/>
      <c r="CS113" s="628"/>
      <c r="CT113" s="629"/>
      <c r="CU113" s="626"/>
      <c r="CV113" s="626"/>
      <c r="CW113" s="626"/>
      <c r="CX113" s="628"/>
      <c r="CY113" s="628"/>
      <c r="CZ113" s="628"/>
      <c r="DA113" s="628"/>
      <c r="DB113" s="628"/>
      <c r="DC113" s="629"/>
      <c r="DD113" s="626"/>
      <c r="DE113" s="626"/>
      <c r="DF113" s="626"/>
      <c r="DG113" s="628"/>
      <c r="DH113" s="628"/>
      <c r="DI113" s="628"/>
      <c r="DJ113" s="628"/>
      <c r="DK113" s="628"/>
    </row>
  </sheetData>
  <sheetProtection selectLockedCells="1" selectUnlockedCells="1"/>
  <mergeCells count="746">
    <mergeCell ref="B1:H1"/>
    <mergeCell ref="I1:J1"/>
    <mergeCell ref="L1:R1"/>
    <mergeCell ref="S1:T1"/>
    <mergeCell ref="U1:AA1"/>
    <mergeCell ref="AB1:AC1"/>
    <mergeCell ref="BN1:BT1"/>
    <mergeCell ref="BU1:BV1"/>
    <mergeCell ref="BW1:CC1"/>
    <mergeCell ref="CD1:CE1"/>
    <mergeCell ref="AD1:AJ1"/>
    <mergeCell ref="AK1:AL1"/>
    <mergeCell ref="AM1:AS1"/>
    <mergeCell ref="AT1:AU1"/>
    <mergeCell ref="AV1:BB1"/>
    <mergeCell ref="BC1:BD1"/>
    <mergeCell ref="P4:P5"/>
    <mergeCell ref="U4:U5"/>
    <mergeCell ref="V4:V5"/>
    <mergeCell ref="W4:W5"/>
    <mergeCell ref="X4:X5"/>
    <mergeCell ref="Y4:Y5"/>
    <mergeCell ref="DG1:DK1"/>
    <mergeCell ref="B4:B5"/>
    <mergeCell ref="C4:C5"/>
    <mergeCell ref="D4:D5"/>
    <mergeCell ref="E4:E5"/>
    <mergeCell ref="F4:F5"/>
    <mergeCell ref="L4:L5"/>
    <mergeCell ref="M4:M5"/>
    <mergeCell ref="N4:N5"/>
    <mergeCell ref="O4:O5"/>
    <mergeCell ref="CF1:CL1"/>
    <mergeCell ref="CM1:CN1"/>
    <mergeCell ref="CO1:CU1"/>
    <mergeCell ref="CV1:CW1"/>
    <mergeCell ref="CX1:DD1"/>
    <mergeCell ref="DE1:DF1"/>
    <mergeCell ref="BE1:BK1"/>
    <mergeCell ref="BL1:BM1"/>
    <mergeCell ref="AN4:AN5"/>
    <mergeCell ref="AO4:AO5"/>
    <mergeCell ref="AP4:AP5"/>
    <mergeCell ref="AQ4:AQ5"/>
    <mergeCell ref="AV4:AV5"/>
    <mergeCell ref="AW4:AW5"/>
    <mergeCell ref="AD4:AD5"/>
    <mergeCell ref="AE4:AE5"/>
    <mergeCell ref="AF4:AF5"/>
    <mergeCell ref="AG4:AG5"/>
    <mergeCell ref="AH4:AH5"/>
    <mergeCell ref="AM4:AM5"/>
    <mergeCell ref="BH4:BH5"/>
    <mergeCell ref="BI4:BI5"/>
    <mergeCell ref="BN4:BN5"/>
    <mergeCell ref="BO4:BO5"/>
    <mergeCell ref="BP4:BP5"/>
    <mergeCell ref="BQ4:BQ5"/>
    <mergeCell ref="AX4:AX5"/>
    <mergeCell ref="AY4:AY5"/>
    <mergeCell ref="AZ4:AZ5"/>
    <mergeCell ref="BE4:BE5"/>
    <mergeCell ref="BF4:BF5"/>
    <mergeCell ref="BG4:BG5"/>
    <mergeCell ref="CH4:CH5"/>
    <mergeCell ref="CI4:CI5"/>
    <mergeCell ref="CJ4:CJ5"/>
    <mergeCell ref="CO4:CO5"/>
    <mergeCell ref="BR4:BR5"/>
    <mergeCell ref="BW4:BW5"/>
    <mergeCell ref="BX4:BX5"/>
    <mergeCell ref="BY4:BY5"/>
    <mergeCell ref="BZ4:BZ5"/>
    <mergeCell ref="CA4:CA5"/>
    <mergeCell ref="DJ4:DJ5"/>
    <mergeCell ref="DK4:DK5"/>
    <mergeCell ref="B6:B8"/>
    <mergeCell ref="C6:C8"/>
    <mergeCell ref="D6:D8"/>
    <mergeCell ref="E6:E8"/>
    <mergeCell ref="F6:F9"/>
    <mergeCell ref="L6:L8"/>
    <mergeCell ref="M6:M8"/>
    <mergeCell ref="N6:N8"/>
    <mergeCell ref="CZ4:CZ5"/>
    <mergeCell ref="DA4:DA5"/>
    <mergeCell ref="DB4:DB5"/>
    <mergeCell ref="DG4:DG5"/>
    <mergeCell ref="DH4:DH5"/>
    <mergeCell ref="DI4:DI5"/>
    <mergeCell ref="CP4:CP5"/>
    <mergeCell ref="CQ4:CQ5"/>
    <mergeCell ref="CR4:CR5"/>
    <mergeCell ref="CS4:CS5"/>
    <mergeCell ref="CX4:CX5"/>
    <mergeCell ref="CY4:CY5"/>
    <mergeCell ref="CF4:CF5"/>
    <mergeCell ref="CG4:CG5"/>
    <mergeCell ref="Y6:Y9"/>
    <mergeCell ref="AD6:AD8"/>
    <mergeCell ref="AE6:AE8"/>
    <mergeCell ref="AF6:AF8"/>
    <mergeCell ref="AG6:AG8"/>
    <mergeCell ref="AH6:AH8"/>
    <mergeCell ref="O6:O8"/>
    <mergeCell ref="P6:P8"/>
    <mergeCell ref="U6:U8"/>
    <mergeCell ref="V6:V8"/>
    <mergeCell ref="W6:W8"/>
    <mergeCell ref="X6:X8"/>
    <mergeCell ref="AY6:AY8"/>
    <mergeCell ref="AZ6:AZ8"/>
    <mergeCell ref="BE6:BE8"/>
    <mergeCell ref="BF6:BF8"/>
    <mergeCell ref="AM6:AM8"/>
    <mergeCell ref="AN6:AN8"/>
    <mergeCell ref="AO6:AO8"/>
    <mergeCell ref="AP6:AP8"/>
    <mergeCell ref="AQ6:AQ8"/>
    <mergeCell ref="AV6:AV8"/>
    <mergeCell ref="B10:B16"/>
    <mergeCell ref="C10:C16"/>
    <mergeCell ref="D10:D16"/>
    <mergeCell ref="E10:E16"/>
    <mergeCell ref="F10:F16"/>
    <mergeCell ref="L10:L16"/>
    <mergeCell ref="M10:M16"/>
    <mergeCell ref="CY6:CY8"/>
    <mergeCell ref="CZ6:CZ8"/>
    <mergeCell ref="CO6:CO8"/>
    <mergeCell ref="CP6:CP8"/>
    <mergeCell ref="CQ6:CQ8"/>
    <mergeCell ref="CR6:CR8"/>
    <mergeCell ref="CS6:CS8"/>
    <mergeCell ref="CX6:CX8"/>
    <mergeCell ref="CA6:CA8"/>
    <mergeCell ref="CF6:CF8"/>
    <mergeCell ref="CG6:CG8"/>
    <mergeCell ref="CH6:CH8"/>
    <mergeCell ref="CI6:CI8"/>
    <mergeCell ref="CJ6:CJ8"/>
    <mergeCell ref="BQ6:BQ8"/>
    <mergeCell ref="BR6:BR8"/>
    <mergeCell ref="BW6:BW8"/>
    <mergeCell ref="N10:N16"/>
    <mergeCell ref="O10:O16"/>
    <mergeCell ref="P10:P16"/>
    <mergeCell ref="U10:U16"/>
    <mergeCell ref="V10:V16"/>
    <mergeCell ref="W10:W16"/>
    <mergeCell ref="DI6:DI8"/>
    <mergeCell ref="DJ6:DJ8"/>
    <mergeCell ref="DK6:DK8"/>
    <mergeCell ref="DA6:DA8"/>
    <mergeCell ref="DB6:DB8"/>
    <mergeCell ref="DG6:DG8"/>
    <mergeCell ref="DH6:DH8"/>
    <mergeCell ref="BX6:BX8"/>
    <mergeCell ref="BY6:BY8"/>
    <mergeCell ref="BZ6:BZ8"/>
    <mergeCell ref="BG6:BG8"/>
    <mergeCell ref="BH6:BH8"/>
    <mergeCell ref="BI6:BI8"/>
    <mergeCell ref="BN6:BN8"/>
    <mergeCell ref="BO6:BO8"/>
    <mergeCell ref="BP6:BP8"/>
    <mergeCell ref="AW6:AW8"/>
    <mergeCell ref="AX6:AX8"/>
    <mergeCell ref="AH10:AH16"/>
    <mergeCell ref="AM10:AM16"/>
    <mergeCell ref="AN10:AN16"/>
    <mergeCell ref="AO10:AO16"/>
    <mergeCell ref="AP10:AP16"/>
    <mergeCell ref="AQ10:AQ16"/>
    <mergeCell ref="X10:X16"/>
    <mergeCell ref="Y10:Y16"/>
    <mergeCell ref="AD10:AD16"/>
    <mergeCell ref="AE10:AE16"/>
    <mergeCell ref="AF10:AF16"/>
    <mergeCell ref="AG10:AG16"/>
    <mergeCell ref="BF10:BF16"/>
    <mergeCell ref="BG10:BG16"/>
    <mergeCell ref="BH10:BH16"/>
    <mergeCell ref="BI10:BI16"/>
    <mergeCell ref="BN10:BN16"/>
    <mergeCell ref="BO10:BO16"/>
    <mergeCell ref="AV10:AV16"/>
    <mergeCell ref="AW10:AW16"/>
    <mergeCell ref="AX10:AX16"/>
    <mergeCell ref="AY10:AY16"/>
    <mergeCell ref="AZ10:AZ16"/>
    <mergeCell ref="BE10:BE16"/>
    <mergeCell ref="CF10:CF16"/>
    <mergeCell ref="CG10:CG16"/>
    <mergeCell ref="CH10:CH16"/>
    <mergeCell ref="CI10:CI16"/>
    <mergeCell ref="BP10:BP16"/>
    <mergeCell ref="BQ10:BQ16"/>
    <mergeCell ref="BR10:BR16"/>
    <mergeCell ref="BW10:BW16"/>
    <mergeCell ref="BX10:BX16"/>
    <mergeCell ref="BY10:BY16"/>
    <mergeCell ref="DH10:DH16"/>
    <mergeCell ref="DI10:DI16"/>
    <mergeCell ref="DJ10:DJ16"/>
    <mergeCell ref="DK10:DK16"/>
    <mergeCell ref="B19:B20"/>
    <mergeCell ref="C19:C20"/>
    <mergeCell ref="D19:D20"/>
    <mergeCell ref="E19:E20"/>
    <mergeCell ref="F19:F20"/>
    <mergeCell ref="L19:L20"/>
    <mergeCell ref="CX10:CX16"/>
    <mergeCell ref="CY10:CY16"/>
    <mergeCell ref="CZ10:CZ16"/>
    <mergeCell ref="DA10:DA16"/>
    <mergeCell ref="DB10:DB16"/>
    <mergeCell ref="DG10:DG16"/>
    <mergeCell ref="CJ10:CJ16"/>
    <mergeCell ref="CO10:CO16"/>
    <mergeCell ref="CP10:CP16"/>
    <mergeCell ref="CQ10:CQ16"/>
    <mergeCell ref="CR10:CR16"/>
    <mergeCell ref="CS10:CS16"/>
    <mergeCell ref="BZ10:BZ16"/>
    <mergeCell ref="CA10:CA16"/>
    <mergeCell ref="W19:W20"/>
    <mergeCell ref="X19:X20"/>
    <mergeCell ref="Y19:Y20"/>
    <mergeCell ref="AD19:AD20"/>
    <mergeCell ref="AE19:AE20"/>
    <mergeCell ref="AF19:AF20"/>
    <mergeCell ref="M19:M20"/>
    <mergeCell ref="N19:N20"/>
    <mergeCell ref="O19:O20"/>
    <mergeCell ref="P19:P20"/>
    <mergeCell ref="U19:U20"/>
    <mergeCell ref="V19:V20"/>
    <mergeCell ref="AX19:AX20"/>
    <mergeCell ref="AY19:AY20"/>
    <mergeCell ref="AZ19:AZ20"/>
    <mergeCell ref="AG19:AG20"/>
    <mergeCell ref="AH19:AH20"/>
    <mergeCell ref="AM19:AM20"/>
    <mergeCell ref="AN19:AN20"/>
    <mergeCell ref="AO19:AO20"/>
    <mergeCell ref="AP19:AP20"/>
    <mergeCell ref="DI19:DI20"/>
    <mergeCell ref="DJ19:DJ20"/>
    <mergeCell ref="DK19:DK20"/>
    <mergeCell ref="B21:B24"/>
    <mergeCell ref="C21:C24"/>
    <mergeCell ref="E21:E24"/>
    <mergeCell ref="CS19:CS20"/>
    <mergeCell ref="CX19:CX20"/>
    <mergeCell ref="CY19:CY20"/>
    <mergeCell ref="CZ19:CZ20"/>
    <mergeCell ref="DA19:DA20"/>
    <mergeCell ref="DB19:DB20"/>
    <mergeCell ref="CI19:CI20"/>
    <mergeCell ref="CJ19:CJ20"/>
    <mergeCell ref="CO19:CO20"/>
    <mergeCell ref="CP19:CP20"/>
    <mergeCell ref="CQ19:CQ20"/>
    <mergeCell ref="CR19:CR20"/>
    <mergeCell ref="BY19:BY20"/>
    <mergeCell ref="BZ19:BZ20"/>
    <mergeCell ref="CA19:CA20"/>
    <mergeCell ref="CF19:CF20"/>
    <mergeCell ref="CG19:CG20"/>
    <mergeCell ref="CH19:CH20"/>
    <mergeCell ref="L21:L24"/>
    <mergeCell ref="M21:M24"/>
    <mergeCell ref="N21:N28"/>
    <mergeCell ref="O21:O24"/>
    <mergeCell ref="P21:P28"/>
    <mergeCell ref="U21:U24"/>
    <mergeCell ref="U25:U28"/>
    <mergeCell ref="DG19:DG20"/>
    <mergeCell ref="DH19:DH20"/>
    <mergeCell ref="BO19:BO20"/>
    <mergeCell ref="BP19:BP20"/>
    <mergeCell ref="BQ19:BQ20"/>
    <mergeCell ref="BR19:BR20"/>
    <mergeCell ref="BW19:BW20"/>
    <mergeCell ref="BX19:BX20"/>
    <mergeCell ref="BE19:BE20"/>
    <mergeCell ref="BF19:BF20"/>
    <mergeCell ref="BG19:BG20"/>
    <mergeCell ref="BH19:BH20"/>
    <mergeCell ref="BI19:BI20"/>
    <mergeCell ref="BN19:BN20"/>
    <mergeCell ref="AQ19:AQ20"/>
    <mergeCell ref="AV19:AV20"/>
    <mergeCell ref="AW19:AW20"/>
    <mergeCell ref="V21:V24"/>
    <mergeCell ref="W21:W28"/>
    <mergeCell ref="X21:X24"/>
    <mergeCell ref="Y21:Y28"/>
    <mergeCell ref="AD21:AD24"/>
    <mergeCell ref="AE21:AE24"/>
    <mergeCell ref="V25:V28"/>
    <mergeCell ref="X25:X28"/>
    <mergeCell ref="AD25:AD28"/>
    <mergeCell ref="AE25:AE28"/>
    <mergeCell ref="AF21:AF28"/>
    <mergeCell ref="AG21:AG24"/>
    <mergeCell ref="AH21:AH28"/>
    <mergeCell ref="AM21:AM24"/>
    <mergeCell ref="AN21:AN24"/>
    <mergeCell ref="AO21:AO28"/>
    <mergeCell ref="AG25:AG28"/>
    <mergeCell ref="AM25:AM28"/>
    <mergeCell ref="AN25:AN28"/>
    <mergeCell ref="AP21:AP24"/>
    <mergeCell ref="AQ21:AQ28"/>
    <mergeCell ref="AV21:AV24"/>
    <mergeCell ref="AW21:AW24"/>
    <mergeCell ref="AX21:AX28"/>
    <mergeCell ref="AY21:AY24"/>
    <mergeCell ref="AP25:AP28"/>
    <mergeCell ref="AV25:AV28"/>
    <mergeCell ref="AW25:AW28"/>
    <mergeCell ref="AY25:AY28"/>
    <mergeCell ref="AZ21:AZ28"/>
    <mergeCell ref="BE21:BE24"/>
    <mergeCell ref="BF21:BF24"/>
    <mergeCell ref="BG21:BG28"/>
    <mergeCell ref="BH21:BH24"/>
    <mergeCell ref="BI21:BI28"/>
    <mergeCell ref="BE25:BE28"/>
    <mergeCell ref="BF25:BF28"/>
    <mergeCell ref="BH25:BH28"/>
    <mergeCell ref="BX25:BX28"/>
    <mergeCell ref="BZ25:BZ28"/>
    <mergeCell ref="CF25:CF28"/>
    <mergeCell ref="CG25:CG28"/>
    <mergeCell ref="BN21:BN24"/>
    <mergeCell ref="BO21:BO24"/>
    <mergeCell ref="BP21:BP28"/>
    <mergeCell ref="BQ21:BQ24"/>
    <mergeCell ref="BR21:BR28"/>
    <mergeCell ref="BW21:BW24"/>
    <mergeCell ref="BN25:BN28"/>
    <mergeCell ref="BO25:BO28"/>
    <mergeCell ref="BQ25:BQ28"/>
    <mergeCell ref="BW25:BW28"/>
    <mergeCell ref="DK21:DK28"/>
    <mergeCell ref="DG25:DG28"/>
    <mergeCell ref="DH25:DH28"/>
    <mergeCell ref="DJ25:DJ28"/>
    <mergeCell ref="CR21:CR24"/>
    <mergeCell ref="CS21:CS28"/>
    <mergeCell ref="CX21:CX24"/>
    <mergeCell ref="CY21:CY24"/>
    <mergeCell ref="CZ21:CZ28"/>
    <mergeCell ref="DA21:DA24"/>
    <mergeCell ref="CR25:CR28"/>
    <mergeCell ref="CX25:CX28"/>
    <mergeCell ref="CY25:CY28"/>
    <mergeCell ref="DA25:DA28"/>
    <mergeCell ref="L29:L33"/>
    <mergeCell ref="L25:L28"/>
    <mergeCell ref="M25:M28"/>
    <mergeCell ref="O25:O28"/>
    <mergeCell ref="DB21:DB28"/>
    <mergeCell ref="DG21:DG24"/>
    <mergeCell ref="DH21:DH24"/>
    <mergeCell ref="DI21:DI28"/>
    <mergeCell ref="DJ21:DJ24"/>
    <mergeCell ref="CH21:CH28"/>
    <mergeCell ref="CI21:CI24"/>
    <mergeCell ref="CJ21:CJ28"/>
    <mergeCell ref="CO21:CO24"/>
    <mergeCell ref="CP21:CP24"/>
    <mergeCell ref="CQ21:CQ28"/>
    <mergeCell ref="CI25:CI28"/>
    <mergeCell ref="CO25:CO28"/>
    <mergeCell ref="CP25:CP28"/>
    <mergeCell ref="BX21:BX24"/>
    <mergeCell ref="BY21:BY28"/>
    <mergeCell ref="BZ21:BZ24"/>
    <mergeCell ref="CA21:CA28"/>
    <mergeCell ref="CF21:CF24"/>
    <mergeCell ref="CG21:CG24"/>
    <mergeCell ref="W29:W33"/>
    <mergeCell ref="X29:X33"/>
    <mergeCell ref="Y29:Y33"/>
    <mergeCell ref="AD29:AD33"/>
    <mergeCell ref="AE29:AE33"/>
    <mergeCell ref="AF29:AF33"/>
    <mergeCell ref="M29:M33"/>
    <mergeCell ref="N29:N33"/>
    <mergeCell ref="O29:O33"/>
    <mergeCell ref="P29:P33"/>
    <mergeCell ref="U29:U33"/>
    <mergeCell ref="V29:V33"/>
    <mergeCell ref="AQ29:AQ33"/>
    <mergeCell ref="AV29:AV33"/>
    <mergeCell ref="AW29:AW33"/>
    <mergeCell ref="AX29:AX33"/>
    <mergeCell ref="AY29:AY33"/>
    <mergeCell ref="AZ29:AZ33"/>
    <mergeCell ref="AG29:AG33"/>
    <mergeCell ref="AH29:AH33"/>
    <mergeCell ref="AM29:AM33"/>
    <mergeCell ref="AN29:AN33"/>
    <mergeCell ref="AO29:AO33"/>
    <mergeCell ref="AP29:AP33"/>
    <mergeCell ref="BO29:BO33"/>
    <mergeCell ref="BP29:BP33"/>
    <mergeCell ref="BQ29:BQ33"/>
    <mergeCell ref="BR29:BR33"/>
    <mergeCell ref="BW29:BW33"/>
    <mergeCell ref="BX29:BX33"/>
    <mergeCell ref="BE29:BE33"/>
    <mergeCell ref="BF29:BF33"/>
    <mergeCell ref="BG29:BG33"/>
    <mergeCell ref="BH29:BH33"/>
    <mergeCell ref="BI29:BI33"/>
    <mergeCell ref="BN29:BN33"/>
    <mergeCell ref="CI29:CI33"/>
    <mergeCell ref="CJ29:CJ33"/>
    <mergeCell ref="CO29:CO33"/>
    <mergeCell ref="CP29:CP33"/>
    <mergeCell ref="CQ29:CQ33"/>
    <mergeCell ref="CR29:CR33"/>
    <mergeCell ref="BY29:BY33"/>
    <mergeCell ref="BZ29:BZ33"/>
    <mergeCell ref="CA29:CA33"/>
    <mergeCell ref="CF29:CF33"/>
    <mergeCell ref="CG29:CG33"/>
    <mergeCell ref="CH29:CH33"/>
    <mergeCell ref="DG29:DG33"/>
    <mergeCell ref="DH29:DH33"/>
    <mergeCell ref="DI29:DI33"/>
    <mergeCell ref="DJ29:DJ33"/>
    <mergeCell ref="DK29:DK33"/>
    <mergeCell ref="CS29:CS33"/>
    <mergeCell ref="CX29:CX33"/>
    <mergeCell ref="CY29:CY33"/>
    <mergeCell ref="CZ29:CZ33"/>
    <mergeCell ref="DA29:DA33"/>
    <mergeCell ref="DB29:DB33"/>
    <mergeCell ref="V34:V39"/>
    <mergeCell ref="W34:W39"/>
    <mergeCell ref="X34:X39"/>
    <mergeCell ref="Y34:Y39"/>
    <mergeCell ref="AD34:AD39"/>
    <mergeCell ref="AE34:AE39"/>
    <mergeCell ref="L34:L39"/>
    <mergeCell ref="M34:M39"/>
    <mergeCell ref="N34:N39"/>
    <mergeCell ref="O34:O39"/>
    <mergeCell ref="P34:P39"/>
    <mergeCell ref="U34:U39"/>
    <mergeCell ref="AP34:AP39"/>
    <mergeCell ref="AQ34:AQ39"/>
    <mergeCell ref="AV34:AV39"/>
    <mergeCell ref="AW34:AW39"/>
    <mergeCell ref="AX34:AX39"/>
    <mergeCell ref="AY34:AY39"/>
    <mergeCell ref="AF34:AF39"/>
    <mergeCell ref="AG34:AG39"/>
    <mergeCell ref="AH34:AH39"/>
    <mergeCell ref="AM34:AM39"/>
    <mergeCell ref="AN34:AN39"/>
    <mergeCell ref="AO34:AO39"/>
    <mergeCell ref="CG34:CG39"/>
    <mergeCell ref="BN34:BN39"/>
    <mergeCell ref="BO34:BO39"/>
    <mergeCell ref="BP34:BP39"/>
    <mergeCell ref="BQ34:BQ39"/>
    <mergeCell ref="BR34:BR39"/>
    <mergeCell ref="BW34:BW39"/>
    <mergeCell ref="AZ34:AZ39"/>
    <mergeCell ref="BE34:BE39"/>
    <mergeCell ref="BF34:BF39"/>
    <mergeCell ref="BG34:BG39"/>
    <mergeCell ref="BH34:BH39"/>
    <mergeCell ref="BI34:BI39"/>
    <mergeCell ref="L40:L44"/>
    <mergeCell ref="DB34:DB39"/>
    <mergeCell ref="DG34:DG39"/>
    <mergeCell ref="DH34:DH39"/>
    <mergeCell ref="DI34:DI39"/>
    <mergeCell ref="DJ34:DJ39"/>
    <mergeCell ref="DK34:DK39"/>
    <mergeCell ref="CR34:CR39"/>
    <mergeCell ref="CS34:CS39"/>
    <mergeCell ref="CX34:CX39"/>
    <mergeCell ref="CY34:CY39"/>
    <mergeCell ref="CZ34:CZ39"/>
    <mergeCell ref="DA34:DA39"/>
    <mergeCell ref="CH34:CH39"/>
    <mergeCell ref="CI34:CI39"/>
    <mergeCell ref="CJ34:CJ39"/>
    <mergeCell ref="CO34:CO39"/>
    <mergeCell ref="CP34:CP39"/>
    <mergeCell ref="CQ34:CQ39"/>
    <mergeCell ref="BX34:BX39"/>
    <mergeCell ref="BY34:BY39"/>
    <mergeCell ref="BZ34:BZ39"/>
    <mergeCell ref="CA34:CA39"/>
    <mergeCell ref="CF34:CF39"/>
    <mergeCell ref="W40:W44"/>
    <mergeCell ref="X40:X44"/>
    <mergeCell ref="Y40:Y44"/>
    <mergeCell ref="AD40:AD44"/>
    <mergeCell ref="AE40:AE44"/>
    <mergeCell ref="AF40:AF44"/>
    <mergeCell ref="M40:M44"/>
    <mergeCell ref="N40:N44"/>
    <mergeCell ref="O40:O44"/>
    <mergeCell ref="P40:P44"/>
    <mergeCell ref="U40:U44"/>
    <mergeCell ref="V40:V44"/>
    <mergeCell ref="AQ40:AQ44"/>
    <mergeCell ref="AV40:AV44"/>
    <mergeCell ref="AW40:AW44"/>
    <mergeCell ref="AX40:AX44"/>
    <mergeCell ref="AY40:AY44"/>
    <mergeCell ref="AZ40:AZ44"/>
    <mergeCell ref="AG40:AG44"/>
    <mergeCell ref="AH40:AH44"/>
    <mergeCell ref="AM40:AM44"/>
    <mergeCell ref="AN40:AN44"/>
    <mergeCell ref="AO40:AO44"/>
    <mergeCell ref="AP40:AP44"/>
    <mergeCell ref="BO40:BO44"/>
    <mergeCell ref="BP40:BP44"/>
    <mergeCell ref="BQ40:BQ44"/>
    <mergeCell ref="BR40:BR44"/>
    <mergeCell ref="BW40:BW44"/>
    <mergeCell ref="BX40:BX44"/>
    <mergeCell ref="BE40:BE44"/>
    <mergeCell ref="BF40:BF44"/>
    <mergeCell ref="BG40:BG44"/>
    <mergeCell ref="BH40:BH44"/>
    <mergeCell ref="BI40:BI44"/>
    <mergeCell ref="BN40:BN44"/>
    <mergeCell ref="CI40:CI44"/>
    <mergeCell ref="CJ40:CJ44"/>
    <mergeCell ref="CO40:CO44"/>
    <mergeCell ref="CP40:CP44"/>
    <mergeCell ref="CQ40:CQ44"/>
    <mergeCell ref="CR40:CR44"/>
    <mergeCell ref="BY40:BY44"/>
    <mergeCell ref="BZ40:BZ44"/>
    <mergeCell ref="CA40:CA44"/>
    <mergeCell ref="CF40:CF44"/>
    <mergeCell ref="CG40:CG44"/>
    <mergeCell ref="CH40:CH44"/>
    <mergeCell ref="DG40:DG44"/>
    <mergeCell ref="DH40:DH44"/>
    <mergeCell ref="DI40:DI44"/>
    <mergeCell ref="DJ40:DJ44"/>
    <mergeCell ref="DK40:DK44"/>
    <mergeCell ref="CS40:CS44"/>
    <mergeCell ref="CX40:CX44"/>
    <mergeCell ref="CY40:CY44"/>
    <mergeCell ref="CZ40:CZ44"/>
    <mergeCell ref="DA40:DA44"/>
    <mergeCell ref="DB40:DB44"/>
    <mergeCell ref="V45:V46"/>
    <mergeCell ref="W45:W46"/>
    <mergeCell ref="X45:X46"/>
    <mergeCell ref="Y45:Y46"/>
    <mergeCell ref="AD45:AD46"/>
    <mergeCell ref="AE45:AE46"/>
    <mergeCell ref="L45:L46"/>
    <mergeCell ref="M45:M46"/>
    <mergeCell ref="N45:N46"/>
    <mergeCell ref="O45:O46"/>
    <mergeCell ref="P45:P46"/>
    <mergeCell ref="U45:U46"/>
    <mergeCell ref="AP45:AP46"/>
    <mergeCell ref="AQ45:AQ46"/>
    <mergeCell ref="AV45:AV46"/>
    <mergeCell ref="AW45:AW46"/>
    <mergeCell ref="AX45:AX46"/>
    <mergeCell ref="AY45:AY46"/>
    <mergeCell ref="AF45:AF46"/>
    <mergeCell ref="AG45:AG46"/>
    <mergeCell ref="AH45:AH46"/>
    <mergeCell ref="AM45:AM46"/>
    <mergeCell ref="AN45:AN46"/>
    <mergeCell ref="AO45:AO46"/>
    <mergeCell ref="CG45:CG46"/>
    <mergeCell ref="BN45:BN46"/>
    <mergeCell ref="BO45:BO46"/>
    <mergeCell ref="BP45:BP46"/>
    <mergeCell ref="BQ45:BQ46"/>
    <mergeCell ref="BR45:BR46"/>
    <mergeCell ref="BW45:BW46"/>
    <mergeCell ref="AZ45:AZ46"/>
    <mergeCell ref="BE45:BE46"/>
    <mergeCell ref="BF45:BF46"/>
    <mergeCell ref="BG45:BG46"/>
    <mergeCell ref="BH45:BH46"/>
    <mergeCell ref="BI45:BI46"/>
    <mergeCell ref="L47:L49"/>
    <mergeCell ref="DB45:DB46"/>
    <mergeCell ref="DG45:DG46"/>
    <mergeCell ref="DH45:DH46"/>
    <mergeCell ref="DI45:DI46"/>
    <mergeCell ref="DJ45:DJ46"/>
    <mergeCell ref="DK45:DK46"/>
    <mergeCell ref="CR45:CR46"/>
    <mergeCell ref="CS45:CS46"/>
    <mergeCell ref="CX45:CX46"/>
    <mergeCell ref="CY45:CY46"/>
    <mergeCell ref="CZ45:CZ46"/>
    <mergeCell ref="DA45:DA46"/>
    <mergeCell ref="CH45:CH46"/>
    <mergeCell ref="CI45:CI46"/>
    <mergeCell ref="CJ45:CJ46"/>
    <mergeCell ref="CO45:CO46"/>
    <mergeCell ref="CP45:CP46"/>
    <mergeCell ref="CQ45:CQ46"/>
    <mergeCell ref="BX45:BX46"/>
    <mergeCell ref="BY45:BY46"/>
    <mergeCell ref="BZ45:BZ46"/>
    <mergeCell ref="CA45:CA46"/>
    <mergeCell ref="CF45:CF46"/>
    <mergeCell ref="W47:W49"/>
    <mergeCell ref="X47:X49"/>
    <mergeCell ref="Y47:Y49"/>
    <mergeCell ref="AD47:AD49"/>
    <mergeCell ref="AE47:AE49"/>
    <mergeCell ref="AF47:AF49"/>
    <mergeCell ref="M47:M49"/>
    <mergeCell ref="N47:N49"/>
    <mergeCell ref="O47:O49"/>
    <mergeCell ref="P47:P49"/>
    <mergeCell ref="U47:U49"/>
    <mergeCell ref="V47:V49"/>
    <mergeCell ref="AQ47:AQ49"/>
    <mergeCell ref="AV47:AV49"/>
    <mergeCell ref="AW47:AW49"/>
    <mergeCell ref="AX47:AX49"/>
    <mergeCell ref="AY47:AY49"/>
    <mergeCell ref="AZ47:AZ49"/>
    <mergeCell ref="AG47:AG49"/>
    <mergeCell ref="AH47:AH49"/>
    <mergeCell ref="AM47:AM49"/>
    <mergeCell ref="AN47:AN49"/>
    <mergeCell ref="AO47:AO49"/>
    <mergeCell ref="AP47:AP49"/>
    <mergeCell ref="BO47:BO49"/>
    <mergeCell ref="BP47:BP49"/>
    <mergeCell ref="BQ47:BQ49"/>
    <mergeCell ref="BR47:BR49"/>
    <mergeCell ref="BW47:BW49"/>
    <mergeCell ref="BX47:BX49"/>
    <mergeCell ref="BE47:BE49"/>
    <mergeCell ref="BF47:BF49"/>
    <mergeCell ref="BG47:BG49"/>
    <mergeCell ref="BH47:BH49"/>
    <mergeCell ref="BI47:BI49"/>
    <mergeCell ref="BN47:BN49"/>
    <mergeCell ref="CI47:CI49"/>
    <mergeCell ref="CJ47:CJ49"/>
    <mergeCell ref="CO47:CO49"/>
    <mergeCell ref="CP47:CP49"/>
    <mergeCell ref="CQ47:CQ49"/>
    <mergeCell ref="CR47:CR49"/>
    <mergeCell ref="BY47:BY49"/>
    <mergeCell ref="BZ47:BZ49"/>
    <mergeCell ref="CA47:CA49"/>
    <mergeCell ref="CF47:CF49"/>
    <mergeCell ref="CG47:CG49"/>
    <mergeCell ref="CH47:CH49"/>
    <mergeCell ref="DG47:DG49"/>
    <mergeCell ref="DH47:DH49"/>
    <mergeCell ref="DI47:DI49"/>
    <mergeCell ref="DJ47:DJ49"/>
    <mergeCell ref="DK47:DK49"/>
    <mergeCell ref="CS47:CS49"/>
    <mergeCell ref="CX47:CX49"/>
    <mergeCell ref="CY47:CY49"/>
    <mergeCell ref="CZ47:CZ49"/>
    <mergeCell ref="DA47:DA49"/>
    <mergeCell ref="DB47:DB49"/>
    <mergeCell ref="V50:V51"/>
    <mergeCell ref="W50:W51"/>
    <mergeCell ref="X50:X51"/>
    <mergeCell ref="Y50:Y51"/>
    <mergeCell ref="AD50:AD51"/>
    <mergeCell ref="AE50:AE51"/>
    <mergeCell ref="L50:L51"/>
    <mergeCell ref="M50:M51"/>
    <mergeCell ref="N50:N51"/>
    <mergeCell ref="O50:O51"/>
    <mergeCell ref="P50:P51"/>
    <mergeCell ref="U50:U51"/>
    <mergeCell ref="AP50:AP51"/>
    <mergeCell ref="AQ50:AQ51"/>
    <mergeCell ref="AV50:AV51"/>
    <mergeCell ref="AW50:AW51"/>
    <mergeCell ref="AX50:AX51"/>
    <mergeCell ref="AY50:AY51"/>
    <mergeCell ref="AF50:AF51"/>
    <mergeCell ref="AG50:AG51"/>
    <mergeCell ref="AH50:AH51"/>
    <mergeCell ref="AM50:AM51"/>
    <mergeCell ref="AN50:AN51"/>
    <mergeCell ref="AO50:AO51"/>
    <mergeCell ref="CF50:CF51"/>
    <mergeCell ref="CG50:CG51"/>
    <mergeCell ref="BN50:BN51"/>
    <mergeCell ref="BO50:BO51"/>
    <mergeCell ref="BP50:BP51"/>
    <mergeCell ref="BQ50:BQ51"/>
    <mergeCell ref="BR50:BR51"/>
    <mergeCell ref="BW50:BW51"/>
    <mergeCell ref="AZ50:AZ51"/>
    <mergeCell ref="BE50:BE51"/>
    <mergeCell ref="BF50:BF51"/>
    <mergeCell ref="BG50:BG51"/>
    <mergeCell ref="BH50:BH51"/>
    <mergeCell ref="BI50:BI51"/>
    <mergeCell ref="D21:D24"/>
    <mergeCell ref="F21:F24"/>
    <mergeCell ref="DB50:DB51"/>
    <mergeCell ref="DG50:DG51"/>
    <mergeCell ref="DH50:DH51"/>
    <mergeCell ref="DI50:DI51"/>
    <mergeCell ref="DJ50:DJ51"/>
    <mergeCell ref="DK50:DK51"/>
    <mergeCell ref="CR50:CR51"/>
    <mergeCell ref="CS50:CS51"/>
    <mergeCell ref="CX50:CX51"/>
    <mergeCell ref="CY50:CY51"/>
    <mergeCell ref="CZ50:CZ51"/>
    <mergeCell ref="DA50:DA51"/>
    <mergeCell ref="CH50:CH51"/>
    <mergeCell ref="CI50:CI51"/>
    <mergeCell ref="CJ50:CJ51"/>
    <mergeCell ref="CO50:CO51"/>
    <mergeCell ref="CP50:CP51"/>
    <mergeCell ref="CQ50:CQ51"/>
    <mergeCell ref="BX50:BX51"/>
    <mergeCell ref="BY50:BY51"/>
    <mergeCell ref="BZ50:BZ51"/>
    <mergeCell ref="CA50:CA51"/>
  </mergeCells>
  <phoneticPr fontId="18"/>
  <printOptions verticalCentered="1"/>
  <pageMargins left="0.7" right="0.7" top="0.75" bottom="0.75" header="0.3" footer="0.3"/>
  <pageSetup paperSize="8" scale="97" fitToWidth="0" orientation="landscape" r:id="rId1"/>
  <headerFooter>
    <oddHeader>&amp;L&amp;16&amp;F&amp;C&amp;16&amp;A&amp;R&amp;16&amp;D　&amp;T</oddHeader>
  </headerFooter>
  <rowBreaks count="1" manualBreakCount="1">
    <brk id="34" max="114" man="1"/>
  </rowBreaks>
  <colBreaks count="1" manualBreakCount="1">
    <brk id="38" max="54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9161B-EDF4-48A9-BEB8-403134FFDD62}">
  <sheetPr>
    <tabColor rgb="FFFFFF00"/>
    <pageSetUpPr fitToPage="1"/>
  </sheetPr>
  <dimension ref="A1:DI124"/>
  <sheetViews>
    <sheetView view="pageBreakPreview" topLeftCell="A7" zoomScaleNormal="100" zoomScaleSheetLayoutView="100" workbookViewId="0">
      <pane xSplit="7" ySplit="2" topLeftCell="AW9" activePane="bottomRight" state="frozen"/>
      <selection activeCell="A7" sqref="A7"/>
      <selection pane="topRight" activeCell="H7" sqref="H7"/>
      <selection pane="bottomLeft" activeCell="A9" sqref="A9"/>
      <selection pane="bottomRight" activeCell="G35" sqref="G35"/>
    </sheetView>
  </sheetViews>
  <sheetFormatPr defaultColWidth="9" defaultRowHeight="13.5" outlineLevelRow="1" outlineLevelCol="1"/>
  <cols>
    <col min="1" max="1" width="2.625" style="40" customWidth="1"/>
    <col min="2" max="2" width="9.125" style="40" customWidth="1"/>
    <col min="3" max="3" width="12.375" style="40" customWidth="1"/>
    <col min="4" max="5" width="3.625" style="40" customWidth="1" outlineLevel="1"/>
    <col min="6" max="6" width="1.5" style="40" customWidth="1"/>
    <col min="7" max="7" width="16.875" style="60" customWidth="1"/>
    <col min="8" max="10" width="3.25" style="40" customWidth="1"/>
    <col min="11" max="11" width="3.25" style="468" customWidth="1"/>
    <col min="12" max="12" width="10.625" style="42" customWidth="1"/>
    <col min="13" max="14" width="3.75" style="40" customWidth="1"/>
    <col min="15" max="15" width="3.75" style="60" customWidth="1"/>
    <col min="16" max="19" width="3.25" style="40" customWidth="1"/>
    <col min="20" max="20" width="10.625" style="42" customWidth="1"/>
    <col min="21" max="22" width="3.75" style="470" customWidth="1"/>
    <col min="23" max="23" width="3.75" style="60" customWidth="1"/>
    <col min="24" max="27" width="3.25" style="40" customWidth="1"/>
    <col min="28" max="28" width="10.625" style="42" customWidth="1"/>
    <col min="29" max="29" width="3.75" style="469" customWidth="1"/>
    <col min="30" max="30" width="3.75" style="470" customWidth="1"/>
    <col min="31" max="31" width="3.75" style="500" customWidth="1"/>
    <col min="32" max="34" width="3.25" style="40" customWidth="1"/>
    <col min="35" max="35" width="3.25" style="468" customWidth="1"/>
    <col min="36" max="36" width="10.625" style="42" customWidth="1"/>
    <col min="37" max="37" width="3.75" style="469" customWidth="1"/>
    <col min="38" max="38" width="3.75" style="470" customWidth="1"/>
    <col min="39" max="39" width="3.75" style="500" customWidth="1"/>
    <col min="40" max="43" width="3.25" style="40" customWidth="1"/>
    <col min="44" max="44" width="10.625" style="42" customWidth="1"/>
    <col min="45" max="45" width="3.75" style="469" customWidth="1"/>
    <col min="46" max="46" width="3.75" style="470" customWidth="1"/>
    <col min="47" max="47" width="3.75" style="500" customWidth="1"/>
    <col min="48" max="51" width="3.25" style="40" customWidth="1"/>
    <col min="52" max="52" width="10.625" style="42" customWidth="1"/>
    <col min="53" max="53" width="3.75" style="469" customWidth="1"/>
    <col min="54" max="54" width="3.75" style="470" customWidth="1"/>
    <col min="55" max="55" width="3.75" style="500" customWidth="1"/>
    <col min="56" max="59" width="3.25" style="40" customWidth="1"/>
    <col min="60" max="60" width="10.625" style="42" customWidth="1"/>
    <col min="61" max="61" width="3.75" style="469" customWidth="1"/>
    <col min="62" max="62" width="3.75" style="470" customWidth="1"/>
    <col min="63" max="63" width="3.75" style="500" customWidth="1"/>
    <col min="64" max="67" width="3.25" style="40" customWidth="1"/>
    <col min="68" max="68" width="10.625" style="42" customWidth="1"/>
    <col min="69" max="70" width="3.75" style="470" customWidth="1"/>
    <col min="71" max="71" width="3.75" style="500" customWidth="1"/>
    <col min="72" max="75" width="3.25" style="40" customWidth="1"/>
    <col min="76" max="76" width="10.625" style="42" customWidth="1"/>
    <col min="77" max="77" width="3.75" style="469" customWidth="1"/>
    <col min="78" max="78" width="3.75" style="470" customWidth="1"/>
    <col min="79" max="79" width="3.75" style="500" customWidth="1"/>
    <col min="80" max="83" width="3.25" style="40" customWidth="1"/>
    <col min="84" max="84" width="10.625" style="42" customWidth="1"/>
    <col min="85" max="85" width="3.75" style="469" customWidth="1"/>
    <col min="86" max="86" width="3.75" style="470" customWidth="1"/>
    <col min="87" max="87" width="3.75" style="500" customWidth="1"/>
    <col min="88" max="91" width="3.25" style="40" customWidth="1"/>
    <col min="92" max="92" width="10.625" style="42" customWidth="1"/>
    <col min="93" max="93" width="3.75" style="469" customWidth="1"/>
    <col min="94" max="94" width="3.75" style="470" customWidth="1"/>
    <col min="95" max="95" width="3.75" style="500" customWidth="1"/>
    <col min="96" max="96" width="1.5" style="40" customWidth="1"/>
    <col min="97" max="97" width="4.375" style="40" customWidth="1"/>
    <col min="98" max="98" width="7.875" style="40" customWidth="1"/>
    <col min="99" max="101" width="4.375" style="40" customWidth="1"/>
    <col min="102" max="102" width="9.125" style="39" customWidth="1"/>
    <col min="103" max="103" width="10.625" style="42" customWidth="1"/>
    <col min="104" max="104" width="3.75" style="469" customWidth="1"/>
    <col min="105" max="105" width="3.75" style="470" customWidth="1"/>
    <col min="106" max="106" width="4.375" style="500" customWidth="1"/>
    <col min="107" max="107" width="10.25" style="500" customWidth="1"/>
    <col min="108" max="108" width="4.125" style="40" bestFit="1" customWidth="1"/>
    <col min="109" max="109" width="4.625" style="40" customWidth="1"/>
    <col min="110" max="110" width="17.25" style="40" bestFit="1" customWidth="1"/>
    <col min="111" max="111" width="16.375" style="40" bestFit="1" customWidth="1"/>
    <col min="112" max="112" width="10.625" style="41" bestFit="1" customWidth="1"/>
    <col min="113" max="113" width="15.125" style="467" bestFit="1" customWidth="1"/>
    <col min="114" max="114" width="2.875" style="500" bestFit="1" customWidth="1"/>
    <col min="115" max="115" width="3.75" style="500" bestFit="1" customWidth="1"/>
    <col min="116" max="16384" width="9" style="500"/>
  </cols>
  <sheetData>
    <row r="1" spans="1:113" s="10" customFormat="1" ht="15" customHeight="1" outlineLevel="1">
      <c r="B1" s="11"/>
      <c r="C1" s="11"/>
      <c r="D1" s="11"/>
      <c r="E1" s="11"/>
      <c r="F1" s="11"/>
      <c r="H1" s="11" t="s">
        <v>2184</v>
      </c>
      <c r="I1" s="11"/>
      <c r="J1" s="11"/>
      <c r="K1" s="12"/>
      <c r="L1" s="13"/>
      <c r="M1" s="14"/>
      <c r="N1" s="14"/>
      <c r="O1" s="15"/>
      <c r="Q1" s="11"/>
      <c r="R1" s="11"/>
      <c r="S1" s="11"/>
      <c r="T1" s="13"/>
      <c r="U1" s="11"/>
      <c r="V1" s="11"/>
      <c r="X1" s="11"/>
      <c r="Y1" s="11"/>
      <c r="Z1" s="11"/>
      <c r="AA1" s="11"/>
      <c r="AB1" s="13"/>
      <c r="AC1" s="11"/>
      <c r="AD1" s="11"/>
      <c r="AG1" s="11"/>
      <c r="AH1" s="11"/>
      <c r="AI1" s="12"/>
      <c r="AJ1" s="13"/>
      <c r="AK1" s="11"/>
      <c r="AL1" s="11"/>
      <c r="AM1" s="15"/>
      <c r="AN1" s="11"/>
      <c r="AO1" s="11"/>
      <c r="AP1" s="11"/>
      <c r="AQ1" s="11"/>
      <c r="AR1" s="13"/>
      <c r="AS1" s="11"/>
      <c r="AT1" s="11"/>
      <c r="AV1" s="11"/>
      <c r="AW1" s="11"/>
      <c r="AX1" s="11"/>
      <c r="AY1" s="11"/>
      <c r="AZ1" s="13"/>
      <c r="BA1" s="11"/>
      <c r="BB1" s="11"/>
      <c r="BC1" s="15"/>
      <c r="BD1" s="11"/>
      <c r="BE1" s="11"/>
      <c r="BF1" s="11"/>
      <c r="BG1" s="11"/>
      <c r="BH1" s="13"/>
      <c r="BI1" s="11"/>
      <c r="BJ1" s="11"/>
      <c r="BL1" s="11"/>
      <c r="BM1" s="11"/>
      <c r="BN1" s="11"/>
      <c r="BO1" s="11"/>
      <c r="BP1" s="13"/>
      <c r="BQ1" s="16"/>
      <c r="BR1" s="16"/>
      <c r="BT1" s="11"/>
      <c r="BU1" s="11"/>
      <c r="BV1" s="11"/>
      <c r="BW1" s="11"/>
      <c r="BX1" s="13"/>
      <c r="BY1" s="11"/>
      <c r="BZ1" s="11"/>
      <c r="CB1" s="11"/>
      <c r="CC1" s="11"/>
      <c r="CD1" s="11"/>
      <c r="CE1" s="11"/>
      <c r="CF1" s="13"/>
      <c r="CG1" s="11"/>
      <c r="CH1" s="11"/>
      <c r="CJ1" s="11"/>
      <c r="CK1" s="11"/>
      <c r="CL1" s="11"/>
      <c r="CM1" s="11"/>
      <c r="CN1" s="13"/>
      <c r="CO1" s="11"/>
      <c r="CP1" s="11"/>
      <c r="CR1" s="11"/>
      <c r="CS1" s="11"/>
      <c r="CT1" s="11"/>
      <c r="CU1" s="11"/>
      <c r="CV1" s="11"/>
      <c r="CW1" s="11"/>
      <c r="CX1" s="17"/>
      <c r="CY1" s="13"/>
      <c r="CZ1" s="11"/>
      <c r="DA1" s="11"/>
      <c r="DD1" s="11"/>
      <c r="DE1" s="11"/>
      <c r="DF1" s="11"/>
      <c r="DG1" s="11"/>
      <c r="DH1" s="18"/>
    </row>
    <row r="2" spans="1:113" s="10" customFormat="1" ht="15" customHeight="1" outlineLevel="1">
      <c r="A2" s="11"/>
      <c r="B2" s="11"/>
      <c r="C2" s="11"/>
      <c r="D2" s="11"/>
      <c r="E2" s="11"/>
      <c r="F2" s="11"/>
      <c r="I2" s="11"/>
      <c r="J2" s="11"/>
      <c r="K2" s="12"/>
      <c r="L2" s="19"/>
      <c r="M2" s="20" t="s">
        <v>2185</v>
      </c>
      <c r="N2" s="20" t="s">
        <v>2186</v>
      </c>
      <c r="O2" s="21" t="s">
        <v>2187</v>
      </c>
      <c r="P2" s="19" t="s">
        <v>2188</v>
      </c>
      <c r="Q2" s="22"/>
      <c r="R2" s="11"/>
      <c r="S2" s="11"/>
      <c r="T2" s="13"/>
      <c r="U2" s="11"/>
      <c r="V2" s="11"/>
      <c r="X2" s="11"/>
      <c r="Y2" s="11"/>
      <c r="Z2" s="11"/>
      <c r="AA2" s="11"/>
      <c r="AB2" s="13"/>
      <c r="AC2" s="11"/>
      <c r="AD2" s="11"/>
      <c r="AG2" s="11"/>
      <c r="AH2" s="11"/>
      <c r="AI2" s="12"/>
      <c r="AJ2" s="13"/>
      <c r="AK2" s="11"/>
      <c r="AL2" s="11"/>
      <c r="AM2" s="15"/>
      <c r="AN2" s="11"/>
      <c r="AO2" s="11"/>
      <c r="AP2" s="11"/>
      <c r="AQ2" s="11"/>
      <c r="AR2" s="13"/>
      <c r="AS2" s="11"/>
      <c r="AT2" s="11"/>
      <c r="AV2" s="11"/>
      <c r="AW2" s="11"/>
      <c r="AX2" s="11"/>
      <c r="AY2" s="11"/>
      <c r="AZ2" s="13"/>
      <c r="BA2" s="11"/>
      <c r="BB2" s="11"/>
      <c r="BC2" s="15"/>
      <c r="BD2" s="11"/>
      <c r="BE2" s="11"/>
      <c r="BF2" s="11"/>
      <c r="BG2" s="11"/>
      <c r="BH2" s="13"/>
      <c r="BI2" s="11"/>
      <c r="BJ2" s="11"/>
      <c r="BL2" s="11"/>
      <c r="BM2" s="11"/>
      <c r="BN2" s="11"/>
      <c r="BO2" s="11"/>
      <c r="BP2" s="13"/>
      <c r="BQ2" s="16"/>
      <c r="BR2" s="16"/>
      <c r="BT2" s="11"/>
      <c r="BU2" s="11"/>
      <c r="BV2" s="11"/>
      <c r="BW2" s="11"/>
      <c r="BX2" s="13"/>
      <c r="BY2" s="11"/>
      <c r="BZ2" s="11"/>
      <c r="CB2" s="11"/>
      <c r="CC2" s="11"/>
      <c r="CD2" s="11"/>
      <c r="CE2" s="11"/>
      <c r="CF2" s="13"/>
      <c r="CG2" s="11"/>
      <c r="CH2" s="11"/>
      <c r="CJ2" s="11"/>
      <c r="CK2" s="11"/>
      <c r="CL2" s="11"/>
      <c r="CM2" s="11"/>
      <c r="CN2" s="13"/>
      <c r="CO2" s="11"/>
      <c r="CP2" s="11"/>
      <c r="CR2" s="11"/>
      <c r="CS2" s="11"/>
      <c r="CT2" s="11"/>
      <c r="CU2" s="11"/>
      <c r="CV2" s="11"/>
      <c r="CW2" s="11"/>
      <c r="CX2" s="17"/>
      <c r="CY2" s="13"/>
      <c r="CZ2" s="11"/>
      <c r="DA2" s="11"/>
      <c r="DD2" s="11"/>
      <c r="DE2" s="11"/>
      <c r="DF2" s="11"/>
      <c r="DG2" s="11"/>
      <c r="DH2" s="18"/>
    </row>
    <row r="3" spans="1:113" s="10" customFormat="1" ht="15" customHeight="1" outlineLevel="1">
      <c r="A3" s="11"/>
      <c r="B3" s="11"/>
      <c r="C3" s="11"/>
      <c r="D3" s="11"/>
      <c r="E3" s="11"/>
      <c r="F3" s="11"/>
      <c r="I3" s="11"/>
      <c r="J3" s="11"/>
      <c r="K3" s="12"/>
      <c r="L3" s="19" t="s">
        <v>2189</v>
      </c>
      <c r="M3" s="20">
        <v>36</v>
      </c>
      <c r="N3" s="20">
        <v>6</v>
      </c>
      <c r="O3" s="20">
        <v>4</v>
      </c>
      <c r="P3" s="23">
        <v>26</v>
      </c>
      <c r="Q3" s="24"/>
      <c r="R3" s="11"/>
      <c r="S3" s="11"/>
      <c r="T3" s="13"/>
      <c r="U3" s="11"/>
      <c r="V3" s="11"/>
      <c r="X3" s="11"/>
      <c r="Y3" s="11"/>
      <c r="Z3" s="11"/>
      <c r="AA3" s="11"/>
      <c r="AB3" s="13"/>
      <c r="AC3" s="11"/>
      <c r="AD3" s="11"/>
      <c r="AG3" s="11"/>
      <c r="AH3" s="11"/>
      <c r="AI3" s="12"/>
      <c r="AJ3" s="13"/>
      <c r="AK3" s="11"/>
      <c r="AL3" s="11"/>
      <c r="AM3" s="15"/>
      <c r="AN3" s="11"/>
      <c r="AO3" s="11"/>
      <c r="AP3" s="11"/>
      <c r="AQ3" s="11"/>
      <c r="AR3" s="13"/>
      <c r="AS3" s="11"/>
      <c r="AT3" s="11"/>
      <c r="AV3" s="11"/>
      <c r="AW3" s="11"/>
      <c r="AX3" s="11"/>
      <c r="AY3" s="11"/>
      <c r="AZ3" s="13"/>
      <c r="BA3" s="11"/>
      <c r="BB3" s="11"/>
      <c r="BC3" s="15"/>
      <c r="BD3" s="11"/>
      <c r="BE3" s="11"/>
      <c r="BF3" s="11"/>
      <c r="BG3" s="11"/>
      <c r="BH3" s="13"/>
      <c r="BI3" s="11"/>
      <c r="BJ3" s="11"/>
      <c r="BL3" s="11"/>
      <c r="BM3" s="11"/>
      <c r="BN3" s="11"/>
      <c r="BO3" s="11"/>
      <c r="BP3" s="13"/>
      <c r="BQ3" s="16"/>
      <c r="BR3" s="16"/>
      <c r="BT3" s="11"/>
      <c r="BU3" s="11"/>
      <c r="BV3" s="11"/>
      <c r="BW3" s="11"/>
      <c r="BX3" s="13"/>
      <c r="BY3" s="11"/>
      <c r="BZ3" s="11"/>
      <c r="CB3" s="11"/>
      <c r="CC3" s="11"/>
      <c r="CD3" s="11"/>
      <c r="CE3" s="11"/>
      <c r="CF3" s="13"/>
      <c r="CG3" s="11"/>
      <c r="CH3" s="11"/>
      <c r="CJ3" s="11"/>
      <c r="CK3" s="11"/>
      <c r="CL3" s="11"/>
      <c r="CM3" s="11"/>
      <c r="CN3" s="13"/>
      <c r="CO3" s="11"/>
      <c r="CP3" s="11"/>
      <c r="CR3" s="11"/>
      <c r="CS3" s="11"/>
      <c r="CT3" s="11"/>
      <c r="CU3" s="11"/>
      <c r="CV3" s="11"/>
      <c r="CW3" s="11"/>
      <c r="CX3" s="17"/>
      <c r="CY3" s="13"/>
      <c r="CZ3" s="11"/>
      <c r="DA3" s="11"/>
      <c r="DD3" s="11"/>
      <c r="DE3" s="11"/>
      <c r="DF3" s="11"/>
      <c r="DG3" s="11"/>
      <c r="DH3" s="18"/>
    </row>
    <row r="4" spans="1:113" s="10" customFormat="1" ht="15" customHeight="1" outlineLevel="1">
      <c r="A4" s="11"/>
      <c r="B4" s="11"/>
      <c r="C4" s="11"/>
      <c r="D4" s="11"/>
      <c r="E4" s="11"/>
      <c r="F4" s="11"/>
      <c r="I4" s="11"/>
      <c r="J4" s="11"/>
      <c r="K4" s="12"/>
      <c r="L4" s="19" t="s">
        <v>993</v>
      </c>
      <c r="M4" s="20">
        <v>-1</v>
      </c>
      <c r="N4" s="20">
        <v>0</v>
      </c>
      <c r="O4" s="20">
        <v>0</v>
      </c>
      <c r="P4" s="23">
        <v>-1</v>
      </c>
      <c r="Q4" s="24"/>
      <c r="R4" s="11"/>
      <c r="S4" s="11"/>
      <c r="T4" s="13"/>
      <c r="U4" s="11"/>
      <c r="V4" s="11"/>
      <c r="X4" s="11"/>
      <c r="Y4" s="11"/>
      <c r="Z4" s="11"/>
      <c r="AA4" s="11"/>
      <c r="AB4" s="13"/>
      <c r="AC4" s="11"/>
      <c r="AD4" s="11"/>
      <c r="AG4" s="11"/>
      <c r="AH4" s="11"/>
      <c r="AI4" s="12"/>
      <c r="AJ4" s="13"/>
      <c r="AK4" s="11"/>
      <c r="AL4" s="11"/>
      <c r="AM4" s="15"/>
      <c r="AN4" s="11"/>
      <c r="AO4" s="11"/>
      <c r="AP4" s="11"/>
      <c r="AQ4" s="11"/>
      <c r="AR4" s="13"/>
      <c r="AS4" s="11"/>
      <c r="AT4" s="11"/>
      <c r="AV4" s="11"/>
      <c r="AW4" s="11"/>
      <c r="AX4" s="11"/>
      <c r="AY4" s="11"/>
      <c r="AZ4" s="13"/>
      <c r="BA4" s="11"/>
      <c r="BB4" s="11"/>
      <c r="BC4" s="15"/>
      <c r="BD4" s="11"/>
      <c r="BE4" s="11"/>
      <c r="BF4" s="11"/>
      <c r="BG4" s="11"/>
      <c r="BH4" s="13"/>
      <c r="BI4" s="11"/>
      <c r="BJ4" s="11"/>
      <c r="BL4" s="11"/>
      <c r="BM4" s="11"/>
      <c r="BN4" s="11"/>
      <c r="BO4" s="11"/>
      <c r="BP4" s="13"/>
      <c r="BQ4" s="16"/>
      <c r="BR4" s="16"/>
      <c r="BT4" s="11"/>
      <c r="BU4" s="11"/>
      <c r="BV4" s="11"/>
      <c r="BW4" s="11"/>
      <c r="BX4" s="13"/>
      <c r="BY4" s="11"/>
      <c r="BZ4" s="11"/>
      <c r="CB4" s="11"/>
      <c r="CC4" s="11"/>
      <c r="CD4" s="11"/>
      <c r="CE4" s="11"/>
      <c r="CF4" s="13"/>
      <c r="CG4" s="11"/>
      <c r="CH4" s="11"/>
      <c r="CJ4" s="11"/>
      <c r="CK4" s="11"/>
      <c r="CL4" s="11"/>
      <c r="CM4" s="11"/>
      <c r="CN4" s="13"/>
      <c r="CO4" s="11"/>
      <c r="CP4" s="11"/>
      <c r="CR4" s="11"/>
      <c r="CS4" s="11"/>
      <c r="CT4" s="11"/>
      <c r="CU4" s="11"/>
      <c r="CV4" s="11"/>
      <c r="CW4" s="11"/>
      <c r="CX4" s="17"/>
      <c r="CY4" s="13"/>
      <c r="CZ4" s="11"/>
      <c r="DA4" s="11"/>
      <c r="DD4" s="11"/>
      <c r="DE4" s="11"/>
      <c r="DF4" s="11"/>
      <c r="DG4" s="11"/>
      <c r="DH4" s="18"/>
    </row>
    <row r="5" spans="1:113" s="10" customFormat="1" ht="15" customHeight="1" outlineLevel="1">
      <c r="A5" s="11"/>
      <c r="B5" s="11"/>
      <c r="C5" s="11"/>
      <c r="D5" s="11"/>
      <c r="E5" s="11"/>
      <c r="F5" s="11"/>
      <c r="I5" s="11"/>
      <c r="J5" s="11"/>
      <c r="K5" s="12"/>
      <c r="L5" s="19" t="s">
        <v>2190</v>
      </c>
      <c r="M5" s="20">
        <v>8</v>
      </c>
      <c r="N5" s="20">
        <v>0</v>
      </c>
      <c r="O5" s="20">
        <v>0</v>
      </c>
      <c r="P5" s="23">
        <v>8</v>
      </c>
      <c r="Q5" s="24"/>
      <c r="R5" s="11"/>
      <c r="S5" s="11"/>
      <c r="T5" s="13"/>
      <c r="U5" s="11"/>
      <c r="V5" s="11"/>
      <c r="X5" s="11"/>
      <c r="Y5" s="11"/>
      <c r="Z5" s="11"/>
      <c r="AA5" s="11"/>
      <c r="AB5" s="13"/>
      <c r="AC5" s="11"/>
      <c r="AD5" s="11"/>
      <c r="AG5" s="11"/>
      <c r="AH5" s="11"/>
      <c r="AI5" s="12"/>
      <c r="AJ5" s="13"/>
      <c r="AK5" s="16"/>
      <c r="AL5" s="16"/>
      <c r="AM5" s="15"/>
      <c r="AN5" s="11"/>
      <c r="AO5" s="11"/>
      <c r="AP5" s="11"/>
      <c r="AQ5" s="11"/>
      <c r="AR5" s="13"/>
      <c r="AS5" s="11"/>
      <c r="AT5" s="11"/>
      <c r="AV5" s="11"/>
      <c r="AW5" s="11"/>
      <c r="AX5" s="11"/>
      <c r="AY5" s="11"/>
      <c r="AZ5" s="13"/>
      <c r="BA5" s="11"/>
      <c r="BB5" s="11"/>
      <c r="BC5" s="15"/>
      <c r="BD5" s="11"/>
      <c r="BE5" s="11"/>
      <c r="BF5" s="11"/>
      <c r="BG5" s="11"/>
      <c r="BH5" s="13"/>
      <c r="BI5" s="11"/>
      <c r="BJ5" s="11"/>
      <c r="BL5" s="11"/>
      <c r="BM5" s="11"/>
      <c r="BN5" s="11"/>
      <c r="BO5" s="11"/>
      <c r="BP5" s="13"/>
      <c r="BQ5" s="16"/>
      <c r="BR5" s="16"/>
      <c r="BT5" s="11"/>
      <c r="BU5" s="11"/>
      <c r="BV5" s="11"/>
      <c r="BW5" s="11"/>
      <c r="BX5" s="13"/>
      <c r="BY5" s="11"/>
      <c r="BZ5" s="11"/>
      <c r="CB5" s="11"/>
      <c r="CC5" s="11"/>
      <c r="CD5" s="11"/>
      <c r="CE5" s="11"/>
      <c r="CF5" s="13"/>
      <c r="CG5" s="11"/>
      <c r="CH5" s="11"/>
      <c r="CJ5" s="11"/>
      <c r="CK5" s="11"/>
      <c r="CL5" s="11"/>
      <c r="CM5" s="11"/>
      <c r="CN5" s="13"/>
      <c r="CO5" s="11"/>
      <c r="CP5" s="11"/>
      <c r="CR5" s="11"/>
      <c r="CS5" s="11"/>
      <c r="CT5" s="11"/>
      <c r="CU5" s="11"/>
      <c r="CV5" s="11"/>
      <c r="CW5" s="11"/>
      <c r="CX5" s="17"/>
      <c r="CY5" s="13"/>
      <c r="CZ5" s="11"/>
      <c r="DA5" s="11"/>
      <c r="DD5" s="11"/>
      <c r="DE5" s="11"/>
      <c r="DF5" s="11"/>
      <c r="DG5" s="11"/>
      <c r="DH5" s="18"/>
    </row>
    <row r="6" spans="1:113" s="26" customFormat="1" ht="19.5" customHeight="1" outlineLevel="1" thickBot="1">
      <c r="A6" s="25"/>
      <c r="B6" s="25"/>
      <c r="C6" s="25"/>
      <c r="D6" s="25"/>
      <c r="E6" s="25"/>
      <c r="F6" s="25"/>
      <c r="I6" s="25"/>
      <c r="J6" s="25"/>
      <c r="K6" s="27"/>
      <c r="L6" s="28"/>
      <c r="M6" s="29"/>
      <c r="N6" s="29"/>
      <c r="O6" s="30"/>
      <c r="Q6" s="25"/>
      <c r="R6" s="25"/>
      <c r="S6" s="25"/>
      <c r="T6" s="28"/>
      <c r="U6" s="25"/>
      <c r="V6" s="25"/>
      <c r="X6" s="25"/>
      <c r="Y6" s="25"/>
      <c r="Z6" s="25"/>
      <c r="AA6" s="25"/>
      <c r="AB6" s="28"/>
      <c r="AC6" s="25"/>
      <c r="AD6" s="25"/>
      <c r="AG6" s="25"/>
      <c r="AH6" s="25"/>
      <c r="AI6" s="27"/>
      <c r="AJ6" s="28"/>
      <c r="AK6" s="25"/>
      <c r="AL6" s="25"/>
      <c r="AM6" s="30"/>
      <c r="AN6" s="25"/>
      <c r="AO6" s="25"/>
      <c r="AP6" s="25"/>
      <c r="AQ6" s="25"/>
      <c r="AR6" s="28"/>
      <c r="AS6" s="25"/>
      <c r="AT6" s="25"/>
      <c r="AV6" s="25"/>
      <c r="AW6" s="25"/>
      <c r="AX6" s="25"/>
      <c r="AY6" s="25"/>
      <c r="AZ6" s="28"/>
      <c r="BA6" s="25"/>
      <c r="BB6" s="25"/>
      <c r="BC6" s="30"/>
      <c r="BD6" s="25"/>
      <c r="BE6" s="25"/>
      <c r="BF6" s="25"/>
      <c r="BG6" s="25"/>
      <c r="BH6" s="28"/>
      <c r="BI6" s="25"/>
      <c r="BJ6" s="25"/>
      <c r="BL6" s="25"/>
      <c r="BM6" s="25"/>
      <c r="BN6" s="25"/>
      <c r="BO6" s="25"/>
      <c r="BP6" s="28"/>
      <c r="BQ6" s="31"/>
      <c r="BR6" s="31"/>
      <c r="BT6" s="25"/>
      <c r="BU6" s="25"/>
      <c r="BV6" s="25"/>
      <c r="BW6" s="25"/>
      <c r="BX6" s="28"/>
      <c r="BY6" s="25"/>
      <c r="BZ6" s="25"/>
      <c r="CB6" s="25"/>
      <c r="CC6" s="25"/>
      <c r="CD6" s="25"/>
      <c r="CE6" s="25"/>
      <c r="CF6" s="28"/>
      <c r="CG6" s="25"/>
      <c r="CH6" s="25"/>
      <c r="CJ6" s="25"/>
      <c r="CK6" s="25"/>
      <c r="CL6" s="25"/>
      <c r="CM6" s="25"/>
      <c r="CN6" s="28"/>
      <c r="CO6" s="25"/>
      <c r="CP6" s="25"/>
      <c r="CR6" s="25"/>
      <c r="CS6" s="25"/>
      <c r="CT6" s="25"/>
      <c r="CU6" s="25"/>
      <c r="CV6" s="25"/>
      <c r="CW6" s="25"/>
      <c r="CX6" s="32"/>
      <c r="CY6" s="28"/>
      <c r="CZ6" s="25"/>
      <c r="DA6" s="25"/>
      <c r="DD6" s="25"/>
      <c r="DE6" s="25"/>
      <c r="DF6" s="25"/>
      <c r="DG6" s="25"/>
      <c r="DH6" s="33"/>
    </row>
    <row r="7" spans="1:113" s="40" customFormat="1" ht="14.25" thickBot="1">
      <c r="A7" s="954" t="s">
        <v>2191</v>
      </c>
      <c r="B7" s="955"/>
      <c r="C7" s="956"/>
      <c r="D7" s="34" t="s">
        <v>2192</v>
      </c>
      <c r="E7" s="35" t="s">
        <v>2193</v>
      </c>
      <c r="F7" s="36"/>
      <c r="G7" s="37" t="s">
        <v>2194</v>
      </c>
      <c r="H7" s="952" t="s">
        <v>2195</v>
      </c>
      <c r="I7" s="953"/>
      <c r="J7" s="953"/>
      <c r="K7" s="953"/>
      <c r="L7" s="953"/>
      <c r="M7" s="953"/>
      <c r="N7" s="950" t="s">
        <v>2196</v>
      </c>
      <c r="O7" s="951"/>
      <c r="P7" s="952" t="s">
        <v>2197</v>
      </c>
      <c r="Q7" s="953"/>
      <c r="R7" s="953"/>
      <c r="S7" s="953"/>
      <c r="T7" s="953"/>
      <c r="U7" s="953"/>
      <c r="V7" s="950" t="s">
        <v>2198</v>
      </c>
      <c r="W7" s="951"/>
      <c r="X7" s="952" t="s">
        <v>2199</v>
      </c>
      <c r="Y7" s="953"/>
      <c r="Z7" s="953"/>
      <c r="AA7" s="953"/>
      <c r="AB7" s="953"/>
      <c r="AC7" s="953"/>
      <c r="AD7" s="950" t="s">
        <v>2200</v>
      </c>
      <c r="AE7" s="951"/>
      <c r="AF7" s="952" t="s">
        <v>2201</v>
      </c>
      <c r="AG7" s="953"/>
      <c r="AH7" s="953"/>
      <c r="AI7" s="953"/>
      <c r="AJ7" s="953"/>
      <c r="AK7" s="953"/>
      <c r="AL7" s="950" t="s">
        <v>2202</v>
      </c>
      <c r="AM7" s="951"/>
      <c r="AN7" s="952" t="s">
        <v>2203</v>
      </c>
      <c r="AO7" s="953"/>
      <c r="AP7" s="953"/>
      <c r="AQ7" s="953"/>
      <c r="AR7" s="953"/>
      <c r="AS7" s="953"/>
      <c r="AT7" s="950" t="s">
        <v>2204</v>
      </c>
      <c r="AU7" s="951"/>
      <c r="AV7" s="952" t="s">
        <v>2205</v>
      </c>
      <c r="AW7" s="953"/>
      <c r="AX7" s="953"/>
      <c r="AY7" s="953"/>
      <c r="AZ7" s="953"/>
      <c r="BA7" s="953"/>
      <c r="BB7" s="950" t="s">
        <v>2206</v>
      </c>
      <c r="BC7" s="951"/>
      <c r="BD7" s="952" t="s">
        <v>2207</v>
      </c>
      <c r="BE7" s="953"/>
      <c r="BF7" s="953"/>
      <c r="BG7" s="953"/>
      <c r="BH7" s="953"/>
      <c r="BI7" s="953"/>
      <c r="BJ7" s="950" t="s">
        <v>2208</v>
      </c>
      <c r="BK7" s="951"/>
      <c r="BL7" s="952" t="s">
        <v>2209</v>
      </c>
      <c r="BM7" s="953"/>
      <c r="BN7" s="953"/>
      <c r="BO7" s="953"/>
      <c r="BP7" s="953"/>
      <c r="BQ7" s="953"/>
      <c r="BR7" s="950" t="s">
        <v>2210</v>
      </c>
      <c r="BS7" s="951"/>
      <c r="BT7" s="952" t="s">
        <v>2211</v>
      </c>
      <c r="BU7" s="953"/>
      <c r="BV7" s="953"/>
      <c r="BW7" s="953"/>
      <c r="BX7" s="953"/>
      <c r="BY7" s="953"/>
      <c r="BZ7" s="950" t="s">
        <v>2212</v>
      </c>
      <c r="CA7" s="951"/>
      <c r="CB7" s="952" t="s">
        <v>2213</v>
      </c>
      <c r="CC7" s="953"/>
      <c r="CD7" s="953"/>
      <c r="CE7" s="953"/>
      <c r="CF7" s="953"/>
      <c r="CG7" s="953"/>
      <c r="CH7" s="950" t="s">
        <v>2214</v>
      </c>
      <c r="CI7" s="951"/>
      <c r="CJ7" s="952" t="s">
        <v>2215</v>
      </c>
      <c r="CK7" s="953"/>
      <c r="CL7" s="953"/>
      <c r="CM7" s="953"/>
      <c r="CN7" s="953"/>
      <c r="CO7" s="953"/>
      <c r="CP7" s="950" t="s">
        <v>2216</v>
      </c>
      <c r="CQ7" s="951"/>
      <c r="CR7" s="36"/>
      <c r="CS7" s="954" t="s">
        <v>2217</v>
      </c>
      <c r="CT7" s="955"/>
      <c r="CU7" s="955"/>
      <c r="CV7" s="956"/>
      <c r="CW7" s="38"/>
      <c r="CX7" s="39"/>
      <c r="CY7" s="39"/>
      <c r="CZ7" s="39"/>
      <c r="DA7" s="39"/>
      <c r="DB7" s="39"/>
      <c r="DH7" s="41"/>
      <c r="DI7" s="42"/>
    </row>
    <row r="8" spans="1:113" s="40" customFormat="1" ht="14.25" customHeight="1" thickBot="1">
      <c r="A8" s="43" t="s">
        <v>2218</v>
      </c>
      <c r="B8" s="44" t="s">
        <v>2219</v>
      </c>
      <c r="C8" s="45" t="s">
        <v>2220</v>
      </c>
      <c r="D8" s="46"/>
      <c r="E8" s="47"/>
      <c r="F8" s="48"/>
      <c r="G8" s="49" t="s">
        <v>988</v>
      </c>
      <c r="H8" s="50" t="s">
        <v>2221</v>
      </c>
      <c r="I8" s="51" t="s">
        <v>2222</v>
      </c>
      <c r="J8" s="51" t="s">
        <v>2223</v>
      </c>
      <c r="K8" s="52" t="s">
        <v>2224</v>
      </c>
      <c r="L8" s="53" t="s">
        <v>2225</v>
      </c>
      <c r="M8" s="54" t="s">
        <v>2192</v>
      </c>
      <c r="N8" s="54" t="s">
        <v>2193</v>
      </c>
      <c r="O8" s="55" t="s">
        <v>2226</v>
      </c>
      <c r="P8" s="50" t="s">
        <v>2221</v>
      </c>
      <c r="Q8" s="51" t="s">
        <v>2222</v>
      </c>
      <c r="R8" s="51" t="s">
        <v>2223</v>
      </c>
      <c r="S8" s="52" t="s">
        <v>2224</v>
      </c>
      <c r="T8" s="53" t="s">
        <v>2225</v>
      </c>
      <c r="U8" s="54" t="s">
        <v>2192</v>
      </c>
      <c r="V8" s="54" t="s">
        <v>2193</v>
      </c>
      <c r="W8" s="55" t="s">
        <v>2226</v>
      </c>
      <c r="X8" s="50" t="s">
        <v>2221</v>
      </c>
      <c r="Y8" s="51" t="s">
        <v>2222</v>
      </c>
      <c r="Z8" s="51" t="s">
        <v>2223</v>
      </c>
      <c r="AA8" s="52" t="s">
        <v>2224</v>
      </c>
      <c r="AB8" s="53" t="s">
        <v>2225</v>
      </c>
      <c r="AC8" s="54" t="s">
        <v>2192</v>
      </c>
      <c r="AD8" s="54" t="s">
        <v>2193</v>
      </c>
      <c r="AE8" s="55" t="s">
        <v>2226</v>
      </c>
      <c r="AF8" s="50" t="s">
        <v>2221</v>
      </c>
      <c r="AG8" s="51" t="s">
        <v>2222</v>
      </c>
      <c r="AH8" s="51" t="s">
        <v>2223</v>
      </c>
      <c r="AI8" s="52" t="s">
        <v>2224</v>
      </c>
      <c r="AJ8" s="53" t="s">
        <v>2225</v>
      </c>
      <c r="AK8" s="54" t="s">
        <v>2192</v>
      </c>
      <c r="AL8" s="54" t="s">
        <v>2193</v>
      </c>
      <c r="AM8" s="55" t="s">
        <v>2226</v>
      </c>
      <c r="AN8" s="50" t="s">
        <v>2221</v>
      </c>
      <c r="AO8" s="51" t="s">
        <v>2222</v>
      </c>
      <c r="AP8" s="51" t="s">
        <v>2223</v>
      </c>
      <c r="AQ8" s="52" t="s">
        <v>2224</v>
      </c>
      <c r="AR8" s="53" t="s">
        <v>2225</v>
      </c>
      <c r="AS8" s="54" t="s">
        <v>2192</v>
      </c>
      <c r="AT8" s="54" t="s">
        <v>2193</v>
      </c>
      <c r="AU8" s="53" t="s">
        <v>2226</v>
      </c>
      <c r="AV8" s="50" t="s">
        <v>2221</v>
      </c>
      <c r="AW8" s="51" t="s">
        <v>2222</v>
      </c>
      <c r="AX8" s="51" t="s">
        <v>2223</v>
      </c>
      <c r="AY8" s="52" t="s">
        <v>2224</v>
      </c>
      <c r="AZ8" s="53" t="s">
        <v>2225</v>
      </c>
      <c r="BA8" s="54" t="s">
        <v>2192</v>
      </c>
      <c r="BB8" s="54" t="s">
        <v>2193</v>
      </c>
      <c r="BC8" s="55" t="s">
        <v>2226</v>
      </c>
      <c r="BD8" s="50" t="s">
        <v>2221</v>
      </c>
      <c r="BE8" s="51" t="s">
        <v>2222</v>
      </c>
      <c r="BF8" s="51" t="s">
        <v>2223</v>
      </c>
      <c r="BG8" s="52" t="s">
        <v>2224</v>
      </c>
      <c r="BH8" s="53" t="s">
        <v>2225</v>
      </c>
      <c r="BI8" s="54" t="s">
        <v>2192</v>
      </c>
      <c r="BJ8" s="54" t="s">
        <v>2193</v>
      </c>
      <c r="BK8" s="55" t="s">
        <v>2226</v>
      </c>
      <c r="BL8" s="50" t="s">
        <v>2221</v>
      </c>
      <c r="BM8" s="51" t="s">
        <v>2222</v>
      </c>
      <c r="BN8" s="51" t="s">
        <v>2223</v>
      </c>
      <c r="BO8" s="52" t="s">
        <v>2224</v>
      </c>
      <c r="BP8" s="53" t="s">
        <v>2225</v>
      </c>
      <c r="BQ8" s="54" t="s">
        <v>2192</v>
      </c>
      <c r="BR8" s="54" t="s">
        <v>2193</v>
      </c>
      <c r="BS8" s="55" t="s">
        <v>2226</v>
      </c>
      <c r="BT8" s="50" t="s">
        <v>2221</v>
      </c>
      <c r="BU8" s="51" t="s">
        <v>2222</v>
      </c>
      <c r="BV8" s="51" t="s">
        <v>2223</v>
      </c>
      <c r="BW8" s="52" t="s">
        <v>2224</v>
      </c>
      <c r="BX8" s="53" t="s">
        <v>2225</v>
      </c>
      <c r="BY8" s="54" t="s">
        <v>2192</v>
      </c>
      <c r="BZ8" s="54" t="s">
        <v>2193</v>
      </c>
      <c r="CA8" s="55" t="s">
        <v>2226</v>
      </c>
      <c r="CB8" s="50" t="s">
        <v>2221</v>
      </c>
      <c r="CC8" s="51" t="s">
        <v>2222</v>
      </c>
      <c r="CD8" s="51" t="s">
        <v>2223</v>
      </c>
      <c r="CE8" s="52" t="s">
        <v>2224</v>
      </c>
      <c r="CF8" s="53" t="s">
        <v>2225</v>
      </c>
      <c r="CG8" s="54" t="s">
        <v>2192</v>
      </c>
      <c r="CH8" s="54" t="s">
        <v>2193</v>
      </c>
      <c r="CI8" s="55" t="s">
        <v>2226</v>
      </c>
      <c r="CJ8" s="50" t="s">
        <v>2221</v>
      </c>
      <c r="CK8" s="51" t="s">
        <v>2222</v>
      </c>
      <c r="CL8" s="51" t="s">
        <v>2223</v>
      </c>
      <c r="CM8" s="52" t="s">
        <v>2224</v>
      </c>
      <c r="CN8" s="53" t="s">
        <v>2225</v>
      </c>
      <c r="CO8" s="54" t="s">
        <v>2192</v>
      </c>
      <c r="CP8" s="54" t="s">
        <v>2193</v>
      </c>
      <c r="CQ8" s="55" t="s">
        <v>2226</v>
      </c>
      <c r="CR8" s="48"/>
      <c r="CS8" s="50" t="s">
        <v>2221</v>
      </c>
      <c r="CT8" s="51" t="s">
        <v>2222</v>
      </c>
      <c r="CU8" s="51" t="s">
        <v>2223</v>
      </c>
      <c r="CV8" s="56" t="s">
        <v>2224</v>
      </c>
      <c r="CW8" s="57"/>
      <c r="CX8" s="39"/>
      <c r="CY8" s="58" t="s">
        <v>2227</v>
      </c>
      <c r="CZ8" s="38" t="s">
        <v>2192</v>
      </c>
      <c r="DA8" s="38" t="s">
        <v>2193</v>
      </c>
      <c r="DB8" s="59"/>
      <c r="DC8" s="60" t="s">
        <v>2228</v>
      </c>
      <c r="DH8" s="41"/>
      <c r="DI8" s="42"/>
    </row>
    <row r="9" spans="1:113" s="40" customFormat="1" ht="14.25" customHeight="1">
      <c r="A9" s="946" t="s">
        <v>2229</v>
      </c>
      <c r="B9" s="61" t="s">
        <v>2230</v>
      </c>
      <c r="C9" s="62" t="s">
        <v>2231</v>
      </c>
      <c r="D9" s="46"/>
      <c r="E9" s="47"/>
      <c r="F9" s="48"/>
      <c r="G9" s="63" t="s">
        <v>2161</v>
      </c>
      <c r="H9" s="64" t="s">
        <v>2232</v>
      </c>
      <c r="I9" s="65">
        <v>1</v>
      </c>
      <c r="J9" s="66">
        <v>1</v>
      </c>
      <c r="K9" s="67">
        <v>0</v>
      </c>
      <c r="L9" s="68" t="s">
        <v>6</v>
      </c>
      <c r="M9" s="69">
        <v>4</v>
      </c>
      <c r="N9" s="69">
        <v>25</v>
      </c>
      <c r="O9" s="70"/>
      <c r="P9" s="64" t="s">
        <v>2232</v>
      </c>
      <c r="Q9" s="65">
        <v>1</v>
      </c>
      <c r="R9" s="66">
        <v>1</v>
      </c>
      <c r="S9" s="67">
        <v>0</v>
      </c>
      <c r="T9" s="71" t="s">
        <v>85</v>
      </c>
      <c r="U9" s="72">
        <v>4</v>
      </c>
      <c r="V9" s="72">
        <v>24</v>
      </c>
      <c r="W9" s="70"/>
      <c r="X9" s="64" t="s">
        <v>2232</v>
      </c>
      <c r="Y9" s="65">
        <v>1</v>
      </c>
      <c r="Z9" s="66">
        <v>1</v>
      </c>
      <c r="AA9" s="67">
        <v>0</v>
      </c>
      <c r="AB9" s="73" t="s">
        <v>2233</v>
      </c>
      <c r="AC9" s="72">
        <v>4</v>
      </c>
      <c r="AD9" s="72">
        <v>20</v>
      </c>
      <c r="AE9" s="70"/>
      <c r="AF9" s="74" t="s">
        <v>2232</v>
      </c>
      <c r="AG9" s="75">
        <v>1</v>
      </c>
      <c r="AH9" s="76">
        <v>1</v>
      </c>
      <c r="AI9" s="77">
        <v>0</v>
      </c>
      <c r="AJ9" s="71" t="s">
        <v>2234</v>
      </c>
      <c r="AK9" s="72">
        <v>3</v>
      </c>
      <c r="AL9" s="72">
        <v>38</v>
      </c>
      <c r="AM9" s="70"/>
      <c r="AN9" s="78" t="s">
        <v>2232</v>
      </c>
      <c r="AO9" s="79">
        <v>1</v>
      </c>
      <c r="AP9" s="80">
        <v>1</v>
      </c>
      <c r="AQ9" s="81">
        <v>0</v>
      </c>
      <c r="AR9" s="82" t="s">
        <v>2235</v>
      </c>
      <c r="AS9" s="83">
        <v>3</v>
      </c>
      <c r="AT9" s="83">
        <v>7</v>
      </c>
      <c r="AU9" s="84" t="s">
        <v>986</v>
      </c>
      <c r="AV9" s="74" t="s">
        <v>2232</v>
      </c>
      <c r="AW9" s="75">
        <v>1</v>
      </c>
      <c r="AX9" s="76">
        <v>1</v>
      </c>
      <c r="AY9" s="85">
        <v>0</v>
      </c>
      <c r="AZ9" s="86" t="s">
        <v>2236</v>
      </c>
      <c r="BA9" s="72">
        <v>2</v>
      </c>
      <c r="BB9" s="72">
        <v>6</v>
      </c>
      <c r="BC9" s="70" t="s">
        <v>986</v>
      </c>
      <c r="BD9" s="74" t="s">
        <v>2232</v>
      </c>
      <c r="BE9" s="75">
        <v>1</v>
      </c>
      <c r="BF9" s="76">
        <v>1</v>
      </c>
      <c r="BG9" s="85">
        <v>0</v>
      </c>
      <c r="BH9" s="87" t="s">
        <v>2237</v>
      </c>
      <c r="BI9" s="72">
        <v>2</v>
      </c>
      <c r="BJ9" s="72">
        <v>17</v>
      </c>
      <c r="BK9" s="70" t="s">
        <v>986</v>
      </c>
      <c r="BL9" s="74" t="s">
        <v>2232</v>
      </c>
      <c r="BM9" s="75">
        <v>1</v>
      </c>
      <c r="BN9" s="76">
        <v>1</v>
      </c>
      <c r="BO9" s="85">
        <v>0</v>
      </c>
      <c r="BP9" s="87" t="s">
        <v>865</v>
      </c>
      <c r="BQ9" s="72">
        <v>2</v>
      </c>
      <c r="BR9" s="72">
        <v>30</v>
      </c>
      <c r="BS9" s="70"/>
      <c r="BT9" s="74" t="s">
        <v>2232</v>
      </c>
      <c r="BU9" s="75">
        <v>1</v>
      </c>
      <c r="BV9" s="76">
        <v>1</v>
      </c>
      <c r="BW9" s="77">
        <v>0</v>
      </c>
      <c r="BX9" s="87" t="s">
        <v>579</v>
      </c>
      <c r="BY9" s="72">
        <v>3</v>
      </c>
      <c r="BZ9" s="72">
        <v>36</v>
      </c>
      <c r="CA9" s="70"/>
      <c r="CB9" s="74" t="s">
        <v>2232</v>
      </c>
      <c r="CC9" s="75">
        <v>1</v>
      </c>
      <c r="CD9" s="76">
        <v>1</v>
      </c>
      <c r="CE9" s="77">
        <v>0</v>
      </c>
      <c r="CF9" s="71" t="s">
        <v>2238</v>
      </c>
      <c r="CG9" s="72">
        <v>4</v>
      </c>
      <c r="CH9" s="72">
        <v>33</v>
      </c>
      <c r="CI9" s="70"/>
      <c r="CJ9" s="74" t="s">
        <v>2232</v>
      </c>
      <c r="CK9" s="75">
        <v>1</v>
      </c>
      <c r="CL9" s="76">
        <v>1</v>
      </c>
      <c r="CM9" s="77">
        <v>0</v>
      </c>
      <c r="CN9" s="82" t="s">
        <v>2239</v>
      </c>
      <c r="CO9" s="72">
        <v>3</v>
      </c>
      <c r="CP9" s="72">
        <v>30</v>
      </c>
      <c r="CQ9" s="70"/>
      <c r="CR9" s="48"/>
      <c r="CS9" s="64"/>
      <c r="CT9" s="65">
        <v>11</v>
      </c>
      <c r="CU9" s="66">
        <v>11</v>
      </c>
      <c r="CV9" s="88">
        <v>0</v>
      </c>
      <c r="CW9" s="57"/>
      <c r="CX9" s="89" t="s">
        <v>2240</v>
      </c>
      <c r="CY9" s="90" t="s">
        <v>2241</v>
      </c>
      <c r="CZ9" s="91">
        <v>5</v>
      </c>
      <c r="DA9" s="91">
        <v>17</v>
      </c>
      <c r="DB9" s="92"/>
      <c r="DC9" s="93"/>
      <c r="DH9" s="41"/>
      <c r="DI9" s="42"/>
    </row>
    <row r="10" spans="1:113" s="40" customFormat="1" ht="14.25" customHeight="1">
      <c r="A10" s="947"/>
      <c r="B10" s="94" t="s">
        <v>2242</v>
      </c>
      <c r="C10" s="95" t="s">
        <v>2243</v>
      </c>
      <c r="D10" s="96"/>
      <c r="E10" s="97"/>
      <c r="F10" s="48"/>
      <c r="G10" s="98" t="s">
        <v>2244</v>
      </c>
      <c r="H10" s="99" t="s">
        <v>2232</v>
      </c>
      <c r="I10" s="895">
        <v>0</v>
      </c>
      <c r="J10" s="938">
        <v>1</v>
      </c>
      <c r="K10" s="916">
        <v>1</v>
      </c>
      <c r="L10" s="100" t="s">
        <v>2245</v>
      </c>
      <c r="M10" s="101">
        <v>3</v>
      </c>
      <c r="N10" s="101">
        <v>19</v>
      </c>
      <c r="O10" s="102"/>
      <c r="P10" s="99" t="s">
        <v>2232</v>
      </c>
      <c r="Q10" s="895">
        <v>0</v>
      </c>
      <c r="R10" s="938">
        <v>1</v>
      </c>
      <c r="S10" s="916">
        <v>1</v>
      </c>
      <c r="T10" s="103" t="s">
        <v>2246</v>
      </c>
      <c r="U10" s="104">
        <v>6</v>
      </c>
      <c r="V10" s="104">
        <v>6</v>
      </c>
      <c r="W10" s="102" t="s">
        <v>986</v>
      </c>
      <c r="X10" s="99" t="s">
        <v>2232</v>
      </c>
      <c r="Y10" s="895">
        <v>0</v>
      </c>
      <c r="Z10" s="938">
        <v>0</v>
      </c>
      <c r="AA10" s="916">
        <v>0</v>
      </c>
      <c r="AB10" s="86"/>
      <c r="AC10" s="104"/>
      <c r="AD10" s="104"/>
      <c r="AE10" s="102"/>
      <c r="AF10" s="105" t="s">
        <v>2232</v>
      </c>
      <c r="AG10" s="903">
        <v>0</v>
      </c>
      <c r="AH10" s="912">
        <v>1</v>
      </c>
      <c r="AI10" s="905">
        <v>1</v>
      </c>
      <c r="AJ10" s="86" t="s">
        <v>2247</v>
      </c>
      <c r="AK10" s="104">
        <v>3</v>
      </c>
      <c r="AL10" s="104">
        <v>5</v>
      </c>
      <c r="AM10" s="102"/>
      <c r="AN10" s="106" t="s">
        <v>2232</v>
      </c>
      <c r="AO10" s="928">
        <v>0</v>
      </c>
      <c r="AP10" s="943">
        <v>0</v>
      </c>
      <c r="AQ10" s="930">
        <v>0</v>
      </c>
      <c r="AR10" s="86"/>
      <c r="AS10" s="107"/>
      <c r="AT10" s="107"/>
      <c r="AU10" s="108"/>
      <c r="AV10" s="105" t="s">
        <v>2232</v>
      </c>
      <c r="AW10" s="903">
        <v>0</v>
      </c>
      <c r="AX10" s="912">
        <v>1</v>
      </c>
      <c r="AY10" s="908">
        <v>1</v>
      </c>
      <c r="AZ10" s="109" t="s">
        <v>2248</v>
      </c>
      <c r="BA10" s="104">
        <v>4</v>
      </c>
      <c r="BB10" s="104">
        <v>27</v>
      </c>
      <c r="BC10" s="102" t="s">
        <v>2249</v>
      </c>
      <c r="BD10" s="105"/>
      <c r="BE10" s="903">
        <v>0</v>
      </c>
      <c r="BF10" s="912">
        <v>1</v>
      </c>
      <c r="BG10" s="908">
        <v>1</v>
      </c>
      <c r="BH10" s="103" t="s">
        <v>2250</v>
      </c>
      <c r="BI10" s="104">
        <v>4</v>
      </c>
      <c r="BJ10" s="104">
        <v>4</v>
      </c>
      <c r="BK10" s="102" t="s">
        <v>986</v>
      </c>
      <c r="BL10" s="105" t="s">
        <v>2232</v>
      </c>
      <c r="BM10" s="903">
        <v>0</v>
      </c>
      <c r="BN10" s="912">
        <v>2</v>
      </c>
      <c r="BO10" s="908">
        <v>2</v>
      </c>
      <c r="BP10" s="103" t="s">
        <v>2251</v>
      </c>
      <c r="BQ10" s="104">
        <v>2</v>
      </c>
      <c r="BR10" s="104">
        <v>3</v>
      </c>
      <c r="BS10" s="102" t="s">
        <v>986</v>
      </c>
      <c r="BT10" s="105" t="s">
        <v>2232</v>
      </c>
      <c r="BU10" s="903">
        <v>0</v>
      </c>
      <c r="BV10" s="912">
        <v>1</v>
      </c>
      <c r="BW10" s="908">
        <v>1</v>
      </c>
      <c r="BX10" s="86" t="s">
        <v>582</v>
      </c>
      <c r="BY10" s="104">
        <v>3</v>
      </c>
      <c r="BZ10" s="104">
        <v>22</v>
      </c>
      <c r="CA10" s="102"/>
      <c r="CB10" s="105" t="s">
        <v>2232</v>
      </c>
      <c r="CC10" s="903">
        <v>0</v>
      </c>
      <c r="CD10" s="912">
        <v>0</v>
      </c>
      <c r="CE10" s="908">
        <v>0</v>
      </c>
      <c r="CF10" s="110" t="s">
        <v>2252</v>
      </c>
      <c r="CG10" s="104">
        <v>2</v>
      </c>
      <c r="CH10" s="104">
        <v>1</v>
      </c>
      <c r="CI10" s="102"/>
      <c r="CJ10" s="105" t="s">
        <v>2232</v>
      </c>
      <c r="CK10" s="903">
        <v>0</v>
      </c>
      <c r="CL10" s="912">
        <v>0</v>
      </c>
      <c r="CM10" s="905">
        <v>0</v>
      </c>
      <c r="CN10" s="111"/>
      <c r="CO10" s="104"/>
      <c r="CP10" s="104"/>
      <c r="CQ10" s="102"/>
      <c r="CR10" s="48"/>
      <c r="CS10" s="99"/>
      <c r="CT10" s="895">
        <v>0</v>
      </c>
      <c r="CU10" s="938">
        <v>8</v>
      </c>
      <c r="CV10" s="897">
        <v>8</v>
      </c>
      <c r="CW10" s="57"/>
      <c r="CX10" s="89" t="s">
        <v>2253</v>
      </c>
      <c r="CY10" s="112" t="s">
        <v>2254</v>
      </c>
      <c r="CZ10" s="91">
        <v>3</v>
      </c>
      <c r="DA10" s="91">
        <v>13</v>
      </c>
      <c r="DB10" s="92" t="s">
        <v>2255</v>
      </c>
      <c r="DC10" s="93">
        <v>44239</v>
      </c>
      <c r="DH10" s="41"/>
      <c r="DI10" s="42"/>
    </row>
    <row r="11" spans="1:113" s="40" customFormat="1" ht="14.25" customHeight="1">
      <c r="A11" s="947"/>
      <c r="B11" s="94" t="s">
        <v>2256</v>
      </c>
      <c r="C11" s="113" t="s">
        <v>2243</v>
      </c>
      <c r="D11" s="96"/>
      <c r="E11" s="97"/>
      <c r="F11" s="48"/>
      <c r="G11" s="63" t="s">
        <v>2257</v>
      </c>
      <c r="H11" s="64"/>
      <c r="I11" s="920"/>
      <c r="J11" s="939"/>
      <c r="K11" s="922"/>
      <c r="L11" s="82"/>
      <c r="M11" s="72"/>
      <c r="N11" s="72"/>
      <c r="O11" s="70"/>
      <c r="P11" s="64"/>
      <c r="Q11" s="920"/>
      <c r="R11" s="939"/>
      <c r="S11" s="922"/>
      <c r="T11" s="71"/>
      <c r="U11" s="72"/>
      <c r="V11" s="72"/>
      <c r="W11" s="70"/>
      <c r="X11" s="64"/>
      <c r="Y11" s="920"/>
      <c r="Z11" s="939"/>
      <c r="AA11" s="922"/>
      <c r="AB11" s="71"/>
      <c r="AC11" s="72"/>
      <c r="AD11" s="72"/>
      <c r="AE11" s="70"/>
      <c r="AF11" s="74"/>
      <c r="AG11" s="918"/>
      <c r="AH11" s="941"/>
      <c r="AI11" s="919"/>
      <c r="AJ11" s="71"/>
      <c r="AK11" s="72"/>
      <c r="AL11" s="72"/>
      <c r="AM11" s="70"/>
      <c r="AN11" s="78"/>
      <c r="AO11" s="936"/>
      <c r="AP11" s="945"/>
      <c r="AQ11" s="937"/>
      <c r="AR11" s="71"/>
      <c r="AS11" s="83"/>
      <c r="AT11" s="83"/>
      <c r="AU11" s="84"/>
      <c r="AV11" s="74"/>
      <c r="AW11" s="918"/>
      <c r="AX11" s="941"/>
      <c r="AY11" s="935"/>
      <c r="AZ11" s="82"/>
      <c r="BA11" s="72"/>
      <c r="BB11" s="72"/>
      <c r="BC11" s="70"/>
      <c r="BD11" s="74"/>
      <c r="BE11" s="918"/>
      <c r="BF11" s="941"/>
      <c r="BG11" s="935"/>
      <c r="BH11" s="87"/>
      <c r="BI11" s="72"/>
      <c r="BJ11" s="72"/>
      <c r="BK11" s="70"/>
      <c r="BL11" s="74"/>
      <c r="BM11" s="918"/>
      <c r="BN11" s="941"/>
      <c r="BO11" s="935"/>
      <c r="BP11" s="114" t="s">
        <v>2258</v>
      </c>
      <c r="BQ11" s="72">
        <v>1</v>
      </c>
      <c r="BR11" s="72">
        <v>34</v>
      </c>
      <c r="BS11" s="70"/>
      <c r="BT11" s="74"/>
      <c r="BU11" s="918"/>
      <c r="BV11" s="941"/>
      <c r="BW11" s="935"/>
      <c r="BX11" s="71"/>
      <c r="BY11" s="72"/>
      <c r="BZ11" s="72"/>
      <c r="CA11" s="70"/>
      <c r="CB11" s="74"/>
      <c r="CC11" s="918"/>
      <c r="CD11" s="941"/>
      <c r="CE11" s="935"/>
      <c r="CF11" s="71"/>
      <c r="CG11" s="72"/>
      <c r="CH11" s="72"/>
      <c r="CI11" s="70"/>
      <c r="CJ11" s="74"/>
      <c r="CK11" s="918"/>
      <c r="CL11" s="941"/>
      <c r="CM11" s="919"/>
      <c r="CN11" s="71"/>
      <c r="CO11" s="72"/>
      <c r="CP11" s="72"/>
      <c r="CQ11" s="70"/>
      <c r="CR11" s="48"/>
      <c r="CS11" s="64"/>
      <c r="CT11" s="920">
        <v>0</v>
      </c>
      <c r="CU11" s="939">
        <v>0</v>
      </c>
      <c r="CV11" s="933">
        <v>0</v>
      </c>
      <c r="CW11" s="57"/>
      <c r="CX11" s="89" t="s">
        <v>2253</v>
      </c>
      <c r="CY11" s="115" t="s">
        <v>2259</v>
      </c>
      <c r="CZ11" s="91">
        <v>4</v>
      </c>
      <c r="DA11" s="91">
        <v>4</v>
      </c>
      <c r="DB11" s="92" t="s">
        <v>2255</v>
      </c>
      <c r="DC11" s="93">
        <v>44674</v>
      </c>
      <c r="DH11" s="41"/>
      <c r="DI11" s="42"/>
    </row>
    <row r="12" spans="1:113" s="40" customFormat="1" ht="14.25" customHeight="1">
      <c r="A12" s="947"/>
      <c r="B12" s="116" t="s">
        <v>2260</v>
      </c>
      <c r="C12" s="117" t="s">
        <v>2261</v>
      </c>
      <c r="D12" s="96"/>
      <c r="E12" s="97"/>
      <c r="F12" s="48"/>
      <c r="G12" s="98" t="s">
        <v>2262</v>
      </c>
      <c r="H12" s="99" t="s">
        <v>2232</v>
      </c>
      <c r="I12" s="895">
        <v>1</v>
      </c>
      <c r="J12" s="938">
        <v>1</v>
      </c>
      <c r="K12" s="916">
        <v>0</v>
      </c>
      <c r="L12" s="118"/>
      <c r="M12" s="104"/>
      <c r="N12" s="104"/>
      <c r="O12" s="102"/>
      <c r="P12" s="99" t="s">
        <v>2232</v>
      </c>
      <c r="Q12" s="895">
        <v>1</v>
      </c>
      <c r="R12" s="938">
        <v>1</v>
      </c>
      <c r="S12" s="916">
        <v>0</v>
      </c>
      <c r="T12" s="119"/>
      <c r="U12" s="120"/>
      <c r="V12" s="120"/>
      <c r="W12" s="121"/>
      <c r="X12" s="99" t="s">
        <v>2232</v>
      </c>
      <c r="Y12" s="895">
        <v>1</v>
      </c>
      <c r="Z12" s="938">
        <v>1</v>
      </c>
      <c r="AA12" s="916">
        <v>0</v>
      </c>
      <c r="AB12" s="119"/>
      <c r="AC12" s="120"/>
      <c r="AD12" s="120"/>
      <c r="AE12" s="121"/>
      <c r="AF12" s="105" t="s">
        <v>2232</v>
      </c>
      <c r="AG12" s="903">
        <v>1</v>
      </c>
      <c r="AH12" s="912">
        <v>1</v>
      </c>
      <c r="AI12" s="905">
        <v>0</v>
      </c>
      <c r="AJ12" s="122"/>
      <c r="AK12" s="120"/>
      <c r="AL12" s="120"/>
      <c r="AM12" s="121"/>
      <c r="AN12" s="106" t="s">
        <v>2232</v>
      </c>
      <c r="AO12" s="928">
        <v>2</v>
      </c>
      <c r="AP12" s="943">
        <v>2</v>
      </c>
      <c r="AQ12" s="930">
        <v>0</v>
      </c>
      <c r="AR12" s="123" t="s">
        <v>2263</v>
      </c>
      <c r="AS12" s="120">
        <v>1</v>
      </c>
      <c r="AT12" s="120">
        <v>8</v>
      </c>
      <c r="AU12" s="121"/>
      <c r="AV12" s="105" t="s">
        <v>2232</v>
      </c>
      <c r="AW12" s="903">
        <v>1</v>
      </c>
      <c r="AX12" s="912">
        <v>1</v>
      </c>
      <c r="AY12" s="908">
        <v>0</v>
      </c>
      <c r="AZ12" s="124"/>
      <c r="BA12" s="120"/>
      <c r="BB12" s="120"/>
      <c r="BC12" s="121"/>
      <c r="BD12" s="105" t="s">
        <v>2232</v>
      </c>
      <c r="BE12" s="903">
        <v>1</v>
      </c>
      <c r="BF12" s="912">
        <v>1</v>
      </c>
      <c r="BG12" s="908">
        <v>0</v>
      </c>
      <c r="BH12" s="124"/>
      <c r="BI12" s="120"/>
      <c r="BJ12" s="120"/>
      <c r="BK12" s="121"/>
      <c r="BL12" s="105" t="s">
        <v>2232</v>
      </c>
      <c r="BM12" s="903">
        <v>1</v>
      </c>
      <c r="BN12" s="912">
        <v>2</v>
      </c>
      <c r="BO12" s="908">
        <v>1</v>
      </c>
      <c r="BP12" s="125"/>
      <c r="BQ12" s="126"/>
      <c r="BR12" s="126"/>
      <c r="BS12" s="121"/>
      <c r="BT12" s="105" t="s">
        <v>2232</v>
      </c>
      <c r="BU12" s="903">
        <v>2</v>
      </c>
      <c r="BV12" s="912">
        <v>2</v>
      </c>
      <c r="BW12" s="942">
        <v>0</v>
      </c>
      <c r="BX12" s="127" t="s">
        <v>2264</v>
      </c>
      <c r="BY12" s="120">
        <v>1</v>
      </c>
      <c r="BZ12" s="120">
        <v>3</v>
      </c>
      <c r="CA12" s="121"/>
      <c r="CB12" s="105" t="s">
        <v>2232</v>
      </c>
      <c r="CC12" s="903">
        <v>1</v>
      </c>
      <c r="CD12" s="912">
        <v>1</v>
      </c>
      <c r="CE12" s="905">
        <v>0</v>
      </c>
      <c r="CF12" s="128" t="s">
        <v>2265</v>
      </c>
      <c r="CG12" s="120">
        <v>1</v>
      </c>
      <c r="CH12" s="120">
        <v>18</v>
      </c>
      <c r="CI12" s="121"/>
      <c r="CJ12" s="105" t="s">
        <v>2232</v>
      </c>
      <c r="CK12" s="903">
        <v>0</v>
      </c>
      <c r="CL12" s="912">
        <v>0</v>
      </c>
      <c r="CM12" s="905">
        <v>0</v>
      </c>
      <c r="CN12" s="119"/>
      <c r="CO12" s="120"/>
      <c r="CP12" s="120"/>
      <c r="CQ12" s="121"/>
      <c r="CR12" s="48"/>
      <c r="CS12" s="99"/>
      <c r="CT12" s="895">
        <v>12</v>
      </c>
      <c r="CU12" s="938">
        <v>13</v>
      </c>
      <c r="CV12" s="940">
        <v>1</v>
      </c>
      <c r="CW12" s="129"/>
      <c r="CX12" s="89" t="s">
        <v>2253</v>
      </c>
      <c r="CY12" s="130" t="s">
        <v>2266</v>
      </c>
      <c r="CZ12" s="91">
        <v>5</v>
      </c>
      <c r="DA12" s="91">
        <v>10</v>
      </c>
      <c r="DB12" s="92" t="s">
        <v>2255</v>
      </c>
      <c r="DC12" s="93">
        <v>44711</v>
      </c>
      <c r="DH12" s="41"/>
      <c r="DI12" s="42"/>
    </row>
    <row r="13" spans="1:113" s="40" customFormat="1" ht="14.25" customHeight="1">
      <c r="A13" s="947"/>
      <c r="B13" s="131" t="s">
        <v>2267</v>
      </c>
      <c r="C13" s="132" t="s">
        <v>2268</v>
      </c>
      <c r="D13" s="96"/>
      <c r="E13" s="97"/>
      <c r="F13" s="48"/>
      <c r="G13" s="133" t="s">
        <v>2269</v>
      </c>
      <c r="H13" s="134"/>
      <c r="I13" s="915"/>
      <c r="J13" s="876"/>
      <c r="K13" s="917"/>
      <c r="L13" s="135" t="s">
        <v>2241</v>
      </c>
      <c r="M13" s="101">
        <v>5</v>
      </c>
      <c r="N13" s="101">
        <v>17</v>
      </c>
      <c r="O13" s="136" t="s">
        <v>2270</v>
      </c>
      <c r="P13" s="134"/>
      <c r="Q13" s="915"/>
      <c r="R13" s="876"/>
      <c r="S13" s="917"/>
      <c r="T13" s="137" t="s">
        <v>2271</v>
      </c>
      <c r="U13" s="138">
        <v>4</v>
      </c>
      <c r="V13" s="138">
        <v>21</v>
      </c>
      <c r="W13" s="136"/>
      <c r="X13" s="134"/>
      <c r="Y13" s="915"/>
      <c r="Z13" s="876"/>
      <c r="AA13" s="917"/>
      <c r="AB13" s="139" t="s">
        <v>2272</v>
      </c>
      <c r="AC13" s="140">
        <v>5</v>
      </c>
      <c r="AD13" s="140">
        <v>19</v>
      </c>
      <c r="AE13" s="136"/>
      <c r="AF13" s="141"/>
      <c r="AG13" s="904"/>
      <c r="AH13" s="913"/>
      <c r="AI13" s="878"/>
      <c r="AJ13" s="142" t="s">
        <v>2273</v>
      </c>
      <c r="AK13" s="140">
        <v>3</v>
      </c>
      <c r="AL13" s="140">
        <v>16</v>
      </c>
      <c r="AM13" s="136">
        <v>37.5</v>
      </c>
      <c r="AN13" s="143"/>
      <c r="AO13" s="929"/>
      <c r="AP13" s="944"/>
      <c r="AQ13" s="931"/>
      <c r="AR13" s="144" t="s">
        <v>2274</v>
      </c>
      <c r="AS13" s="145">
        <v>3</v>
      </c>
      <c r="AT13" s="145">
        <v>13</v>
      </c>
      <c r="AU13" s="146"/>
      <c r="AV13" s="141"/>
      <c r="AW13" s="904"/>
      <c r="AX13" s="913"/>
      <c r="AY13" s="909"/>
      <c r="AZ13" s="147" t="s">
        <v>2275</v>
      </c>
      <c r="BA13" s="140">
        <v>1</v>
      </c>
      <c r="BB13" s="140">
        <v>18</v>
      </c>
      <c r="BC13" s="136"/>
      <c r="BD13" s="141"/>
      <c r="BE13" s="904"/>
      <c r="BF13" s="913"/>
      <c r="BG13" s="909"/>
      <c r="BH13" s="144" t="s">
        <v>2276</v>
      </c>
      <c r="BI13" s="140">
        <v>1</v>
      </c>
      <c r="BJ13" s="140">
        <v>13</v>
      </c>
      <c r="BK13" s="136"/>
      <c r="BL13" s="141"/>
      <c r="BM13" s="904"/>
      <c r="BN13" s="913"/>
      <c r="BO13" s="909"/>
      <c r="BP13" s="148" t="s">
        <v>2277</v>
      </c>
      <c r="BQ13" s="101">
        <v>2</v>
      </c>
      <c r="BR13" s="101">
        <v>11</v>
      </c>
      <c r="BS13" s="136"/>
      <c r="BT13" s="141"/>
      <c r="BU13" s="904"/>
      <c r="BV13" s="913"/>
      <c r="BW13" s="909"/>
      <c r="BX13" s="139" t="s">
        <v>2278</v>
      </c>
      <c r="BY13" s="140">
        <v>5</v>
      </c>
      <c r="BZ13" s="140">
        <v>11</v>
      </c>
      <c r="CA13" s="136"/>
      <c r="CB13" s="141"/>
      <c r="CC13" s="904"/>
      <c r="CD13" s="913"/>
      <c r="CE13" s="878"/>
      <c r="CF13" s="139"/>
      <c r="CG13" s="140"/>
      <c r="CH13" s="140"/>
      <c r="CI13" s="136"/>
      <c r="CJ13" s="141"/>
      <c r="CK13" s="904"/>
      <c r="CL13" s="913"/>
      <c r="CM13" s="878"/>
      <c r="CN13" s="139"/>
      <c r="CO13" s="140"/>
      <c r="CP13" s="140"/>
      <c r="CQ13" s="136"/>
      <c r="CR13" s="48"/>
      <c r="CS13" s="134"/>
      <c r="CT13" s="915">
        <v>0</v>
      </c>
      <c r="CU13" s="876">
        <v>0</v>
      </c>
      <c r="CV13" s="932">
        <v>0</v>
      </c>
      <c r="CW13" s="57"/>
      <c r="CX13" s="89" t="s">
        <v>2253</v>
      </c>
      <c r="CY13" s="130" t="s">
        <v>1095</v>
      </c>
      <c r="CZ13" s="91">
        <v>6</v>
      </c>
      <c r="DA13" s="91">
        <v>7</v>
      </c>
      <c r="DB13" s="92" t="s">
        <v>2255</v>
      </c>
      <c r="DC13" s="93">
        <v>44500</v>
      </c>
      <c r="DH13" s="41"/>
      <c r="DI13" s="42"/>
    </row>
    <row r="14" spans="1:113" s="40" customFormat="1" ht="14.25" customHeight="1">
      <c r="A14" s="948"/>
      <c r="B14" s="116" t="s">
        <v>2279</v>
      </c>
      <c r="C14" s="149" t="s">
        <v>2280</v>
      </c>
      <c r="D14" s="96"/>
      <c r="E14" s="97"/>
      <c r="F14" s="48"/>
      <c r="G14" s="63" t="s">
        <v>2281</v>
      </c>
      <c r="H14" s="64"/>
      <c r="I14" s="920"/>
      <c r="J14" s="939"/>
      <c r="K14" s="922"/>
      <c r="L14" s="150" t="s">
        <v>2282</v>
      </c>
      <c r="M14" s="72">
        <v>3</v>
      </c>
      <c r="N14" s="72">
        <v>14</v>
      </c>
      <c r="O14" s="70"/>
      <c r="P14" s="64"/>
      <c r="Q14" s="920"/>
      <c r="R14" s="939"/>
      <c r="S14" s="922"/>
      <c r="T14" s="151"/>
      <c r="U14" s="140"/>
      <c r="V14" s="72"/>
      <c r="W14" s="70"/>
      <c r="X14" s="64"/>
      <c r="Y14" s="920"/>
      <c r="Z14" s="939"/>
      <c r="AA14" s="922"/>
      <c r="AB14" s="151"/>
      <c r="AC14" s="140"/>
      <c r="AD14" s="72"/>
      <c r="AE14" s="70"/>
      <c r="AF14" s="74"/>
      <c r="AG14" s="918"/>
      <c r="AH14" s="941"/>
      <c r="AI14" s="919"/>
      <c r="AJ14" s="152"/>
      <c r="AK14" s="140"/>
      <c r="AL14" s="72"/>
      <c r="AM14" s="70"/>
      <c r="AN14" s="78"/>
      <c r="AO14" s="936"/>
      <c r="AP14" s="945"/>
      <c r="AQ14" s="937"/>
      <c r="AR14" s="71"/>
      <c r="AS14" s="83"/>
      <c r="AT14" s="83"/>
      <c r="AU14" s="84"/>
      <c r="AV14" s="74"/>
      <c r="AW14" s="918"/>
      <c r="AX14" s="941"/>
      <c r="AY14" s="935"/>
      <c r="AZ14" s="150"/>
      <c r="BA14" s="72"/>
      <c r="BB14" s="72"/>
      <c r="BC14" s="70"/>
      <c r="BD14" s="74"/>
      <c r="BE14" s="918"/>
      <c r="BF14" s="941"/>
      <c r="BG14" s="935"/>
      <c r="BH14" s="150"/>
      <c r="BI14" s="72"/>
      <c r="BJ14" s="72"/>
      <c r="BK14" s="70"/>
      <c r="BL14" s="74"/>
      <c r="BM14" s="918"/>
      <c r="BN14" s="941"/>
      <c r="BO14" s="935"/>
      <c r="BP14" s="150" t="s">
        <v>2283</v>
      </c>
      <c r="BQ14" s="40">
        <v>1</v>
      </c>
      <c r="BR14" s="40">
        <v>3</v>
      </c>
      <c r="BS14" s="70"/>
      <c r="BT14" s="74"/>
      <c r="BU14" s="918"/>
      <c r="BV14" s="941"/>
      <c r="BW14" s="935"/>
      <c r="BX14" s="151"/>
      <c r="BY14" s="140"/>
      <c r="BZ14" s="72"/>
      <c r="CA14" s="70"/>
      <c r="CB14" s="74"/>
      <c r="CC14" s="918"/>
      <c r="CD14" s="941"/>
      <c r="CE14" s="919"/>
      <c r="CF14" s="151"/>
      <c r="CG14" s="140"/>
      <c r="CH14" s="72"/>
      <c r="CI14" s="70"/>
      <c r="CJ14" s="74"/>
      <c r="CK14" s="918"/>
      <c r="CL14" s="941"/>
      <c r="CM14" s="919"/>
      <c r="CN14" s="151"/>
      <c r="CO14" s="140"/>
      <c r="CP14" s="72"/>
      <c r="CQ14" s="70"/>
      <c r="CR14" s="48"/>
      <c r="CS14" s="64"/>
      <c r="CT14" s="920">
        <v>0</v>
      </c>
      <c r="CU14" s="939">
        <v>0</v>
      </c>
      <c r="CV14" s="933">
        <v>0</v>
      </c>
      <c r="CW14" s="57"/>
      <c r="CX14" s="89" t="s">
        <v>2284</v>
      </c>
      <c r="CY14" s="112" t="s">
        <v>2285</v>
      </c>
      <c r="CZ14" s="91">
        <v>6</v>
      </c>
      <c r="DA14" s="91">
        <v>6</v>
      </c>
      <c r="DB14" s="92"/>
      <c r="DC14" s="93"/>
      <c r="DH14" s="41"/>
      <c r="DI14" s="42"/>
    </row>
    <row r="15" spans="1:113" s="40" customFormat="1" ht="14.25" customHeight="1">
      <c r="A15" s="947"/>
      <c r="B15" s="153" t="s">
        <v>2286</v>
      </c>
      <c r="C15" s="154" t="s">
        <v>2287</v>
      </c>
      <c r="D15" s="96">
        <v>1</v>
      </c>
      <c r="E15" s="97">
        <v>14</v>
      </c>
      <c r="F15" s="48"/>
      <c r="G15" s="98" t="s">
        <v>2288</v>
      </c>
      <c r="H15" s="99">
        <v>94</v>
      </c>
      <c r="I15" s="923">
        <v>4</v>
      </c>
      <c r="J15" s="938">
        <v>3</v>
      </c>
      <c r="K15" s="916">
        <v>-1</v>
      </c>
      <c r="L15" s="155" t="s">
        <v>2289</v>
      </c>
      <c r="M15" s="120">
        <v>4</v>
      </c>
      <c r="N15" s="120">
        <v>18</v>
      </c>
      <c r="O15" s="121"/>
      <c r="P15" s="99">
        <v>94</v>
      </c>
      <c r="Q15" s="923">
        <v>4</v>
      </c>
      <c r="R15" s="895">
        <v>3</v>
      </c>
      <c r="S15" s="916">
        <v>-1</v>
      </c>
      <c r="T15" s="156" t="s">
        <v>2290</v>
      </c>
      <c r="U15" s="120">
        <v>3</v>
      </c>
      <c r="V15" s="120">
        <v>11</v>
      </c>
      <c r="W15" s="121"/>
      <c r="X15" s="99">
        <v>64</v>
      </c>
      <c r="Y15" s="923">
        <v>4</v>
      </c>
      <c r="Z15" s="895">
        <v>3</v>
      </c>
      <c r="AA15" s="916">
        <v>-1</v>
      </c>
      <c r="AB15" s="155" t="s">
        <v>2291</v>
      </c>
      <c r="AC15" s="120">
        <v>6</v>
      </c>
      <c r="AD15" s="120">
        <v>17</v>
      </c>
      <c r="AE15" s="121" t="s">
        <v>2292</v>
      </c>
      <c r="AF15" s="105">
        <v>126</v>
      </c>
      <c r="AG15" s="923">
        <v>5</v>
      </c>
      <c r="AH15" s="903">
        <v>3</v>
      </c>
      <c r="AI15" s="905">
        <v>-2</v>
      </c>
      <c r="AJ15" s="157" t="s">
        <v>798</v>
      </c>
      <c r="AK15" s="120">
        <v>3</v>
      </c>
      <c r="AL15" s="120">
        <v>12</v>
      </c>
      <c r="AM15" s="121"/>
      <c r="AN15" s="106">
        <v>128</v>
      </c>
      <c r="AO15" s="923">
        <v>5</v>
      </c>
      <c r="AP15" s="928">
        <v>4</v>
      </c>
      <c r="AQ15" s="930">
        <v>-1</v>
      </c>
      <c r="AR15" s="155" t="s">
        <v>2293</v>
      </c>
      <c r="AS15" s="158">
        <v>4</v>
      </c>
      <c r="AT15" s="158">
        <v>14</v>
      </c>
      <c r="AU15" s="159"/>
      <c r="AV15" s="105">
        <v>151</v>
      </c>
      <c r="AW15" s="923">
        <v>6</v>
      </c>
      <c r="AX15" s="903">
        <v>4</v>
      </c>
      <c r="AY15" s="908">
        <v>-2</v>
      </c>
      <c r="AZ15" s="155" t="s">
        <v>2294</v>
      </c>
      <c r="BA15" s="120">
        <v>4</v>
      </c>
      <c r="BB15" s="120">
        <v>5</v>
      </c>
      <c r="BC15" s="121" t="s">
        <v>2249</v>
      </c>
      <c r="BD15" s="105">
        <v>99</v>
      </c>
      <c r="BE15" s="910">
        <v>4</v>
      </c>
      <c r="BF15" s="903">
        <v>4</v>
      </c>
      <c r="BG15" s="908">
        <v>0</v>
      </c>
      <c r="BH15" s="160"/>
      <c r="BI15" s="120"/>
      <c r="BJ15" s="140"/>
      <c r="BK15" s="70"/>
      <c r="BL15" s="105">
        <v>126</v>
      </c>
      <c r="BM15" s="910">
        <v>4</v>
      </c>
      <c r="BN15" s="903">
        <v>4</v>
      </c>
      <c r="BO15" s="908">
        <v>0</v>
      </c>
      <c r="BP15" s="157" t="s">
        <v>2295</v>
      </c>
      <c r="BQ15" s="120">
        <v>2</v>
      </c>
      <c r="BR15" s="120">
        <v>9</v>
      </c>
      <c r="BS15" s="121" t="s">
        <v>2270</v>
      </c>
      <c r="BT15" s="105">
        <v>109</v>
      </c>
      <c r="BU15" s="923">
        <v>4</v>
      </c>
      <c r="BV15" s="903">
        <v>5</v>
      </c>
      <c r="BW15" s="908">
        <v>1</v>
      </c>
      <c r="BX15" s="156" t="s">
        <v>593</v>
      </c>
      <c r="BY15" s="120">
        <v>3</v>
      </c>
      <c r="BZ15" s="120">
        <v>21</v>
      </c>
      <c r="CA15" s="121"/>
      <c r="CB15" s="105">
        <v>167</v>
      </c>
      <c r="CC15" s="923">
        <v>7</v>
      </c>
      <c r="CD15" s="903">
        <v>6</v>
      </c>
      <c r="CE15" s="905">
        <v>-1</v>
      </c>
      <c r="CF15" s="155" t="s">
        <v>2296</v>
      </c>
      <c r="CG15" s="120">
        <v>4</v>
      </c>
      <c r="CH15" s="120">
        <v>15</v>
      </c>
      <c r="CI15" s="121" t="s">
        <v>2270</v>
      </c>
      <c r="CJ15" s="105">
        <v>19</v>
      </c>
      <c r="CK15" s="903">
        <v>0</v>
      </c>
      <c r="CL15" s="903">
        <v>0</v>
      </c>
      <c r="CM15" s="905">
        <v>0</v>
      </c>
      <c r="CN15" s="119"/>
      <c r="CO15" s="120"/>
      <c r="CP15" s="120"/>
      <c r="CQ15" s="121"/>
      <c r="CR15" s="48"/>
      <c r="CS15" s="99">
        <v>1177</v>
      </c>
      <c r="CT15" s="895">
        <v>47</v>
      </c>
      <c r="CU15" s="895">
        <v>39</v>
      </c>
      <c r="CV15" s="897">
        <v>-8</v>
      </c>
      <c r="CW15" s="57"/>
      <c r="CX15" s="89" t="s">
        <v>2297</v>
      </c>
      <c r="CY15" s="161" t="s">
        <v>2298</v>
      </c>
      <c r="CZ15" s="162">
        <v>1</v>
      </c>
      <c r="DA15" s="163">
        <v>8</v>
      </c>
      <c r="DB15" s="92"/>
      <c r="DC15" s="93"/>
      <c r="DH15" s="41"/>
      <c r="DI15" s="42"/>
    </row>
    <row r="16" spans="1:113" s="40" customFormat="1" ht="14.25" customHeight="1" thickBot="1">
      <c r="A16" s="949"/>
      <c r="B16" s="164"/>
      <c r="C16" s="165"/>
      <c r="D16" s="166"/>
      <c r="E16" s="167"/>
      <c r="F16" s="48"/>
      <c r="G16" s="133" t="s">
        <v>2299</v>
      </c>
      <c r="H16" s="134"/>
      <c r="I16" s="924"/>
      <c r="J16" s="876"/>
      <c r="K16" s="917"/>
      <c r="L16" s="142" t="s">
        <v>45</v>
      </c>
      <c r="M16" s="140">
        <v>3</v>
      </c>
      <c r="N16" s="140">
        <v>7</v>
      </c>
      <c r="O16" s="136"/>
      <c r="P16" s="134"/>
      <c r="Q16" s="924"/>
      <c r="R16" s="915"/>
      <c r="S16" s="917"/>
      <c r="T16" s="100" t="s">
        <v>2254</v>
      </c>
      <c r="U16" s="101">
        <v>3</v>
      </c>
      <c r="V16" s="101">
        <v>13</v>
      </c>
      <c r="W16" s="136" t="s">
        <v>2270</v>
      </c>
      <c r="X16" s="134"/>
      <c r="Y16" s="924"/>
      <c r="Z16" s="915"/>
      <c r="AA16" s="917"/>
      <c r="AB16" s="168" t="s">
        <v>2300</v>
      </c>
      <c r="AC16" s="140">
        <v>5</v>
      </c>
      <c r="AD16" s="140">
        <v>7</v>
      </c>
      <c r="AE16" s="136"/>
      <c r="AF16" s="141"/>
      <c r="AG16" s="924"/>
      <c r="AH16" s="904"/>
      <c r="AI16" s="878"/>
      <c r="AJ16" s="142" t="s">
        <v>2301</v>
      </c>
      <c r="AK16" s="140">
        <v>3</v>
      </c>
      <c r="AL16" s="140">
        <v>7</v>
      </c>
      <c r="AM16" s="136"/>
      <c r="AN16" s="143"/>
      <c r="AO16" s="924"/>
      <c r="AP16" s="929"/>
      <c r="AQ16" s="931"/>
      <c r="AR16" s="168" t="s">
        <v>2302</v>
      </c>
      <c r="AS16" s="145">
        <v>5</v>
      </c>
      <c r="AT16" s="145">
        <v>15</v>
      </c>
      <c r="AU16" s="146"/>
      <c r="AV16" s="141"/>
      <c r="AW16" s="924"/>
      <c r="AX16" s="904"/>
      <c r="AY16" s="909"/>
      <c r="AZ16" s="168" t="s">
        <v>2303</v>
      </c>
      <c r="BA16" s="101">
        <v>5</v>
      </c>
      <c r="BB16" s="101">
        <v>21</v>
      </c>
      <c r="BC16" s="136"/>
      <c r="BD16" s="141"/>
      <c r="BE16" s="911"/>
      <c r="BF16" s="904"/>
      <c r="BG16" s="909"/>
      <c r="BH16" s="169" t="s">
        <v>2304</v>
      </c>
      <c r="BI16" s="101">
        <v>4</v>
      </c>
      <c r="BJ16" s="104">
        <v>22</v>
      </c>
      <c r="BK16" s="136"/>
      <c r="BL16" s="141"/>
      <c r="BM16" s="911"/>
      <c r="BN16" s="904"/>
      <c r="BO16" s="909"/>
      <c r="BP16" s="139" t="s">
        <v>1262</v>
      </c>
      <c r="BQ16" s="138">
        <v>2</v>
      </c>
      <c r="BR16" s="140">
        <v>12</v>
      </c>
      <c r="BS16" s="136"/>
      <c r="BT16" s="141"/>
      <c r="BU16" s="924"/>
      <c r="BV16" s="904"/>
      <c r="BW16" s="909"/>
      <c r="BX16" s="142" t="s">
        <v>2305</v>
      </c>
      <c r="BY16" s="140">
        <v>3</v>
      </c>
      <c r="BZ16" s="140">
        <v>8</v>
      </c>
      <c r="CA16" s="136"/>
      <c r="CB16" s="141"/>
      <c r="CC16" s="924"/>
      <c r="CD16" s="904"/>
      <c r="CE16" s="878"/>
      <c r="CF16" s="168" t="s">
        <v>733</v>
      </c>
      <c r="CG16" s="140">
        <v>4</v>
      </c>
      <c r="CH16" s="140">
        <v>8</v>
      </c>
      <c r="CI16" s="136"/>
      <c r="CJ16" s="141"/>
      <c r="CK16" s="904"/>
      <c r="CL16" s="904"/>
      <c r="CM16" s="878"/>
      <c r="CN16" s="168"/>
      <c r="CO16" s="140"/>
      <c r="CP16" s="140"/>
      <c r="CQ16" s="136"/>
      <c r="CR16" s="48"/>
      <c r="CS16" s="134"/>
      <c r="CT16" s="915">
        <v>0</v>
      </c>
      <c r="CU16" s="915">
        <v>0</v>
      </c>
      <c r="CV16" s="932">
        <v>0</v>
      </c>
      <c r="CW16" s="57"/>
      <c r="CX16" s="89" t="s">
        <v>2306</v>
      </c>
      <c r="CY16" s="130" t="s">
        <v>2307</v>
      </c>
      <c r="CZ16" s="91">
        <v>8</v>
      </c>
      <c r="DA16" s="91">
        <v>8</v>
      </c>
      <c r="DB16" s="92"/>
      <c r="DC16" s="93"/>
      <c r="DH16" s="41"/>
      <c r="DI16" s="42"/>
    </row>
    <row r="17" spans="1:113" s="40" customFormat="1" ht="13.5" customHeight="1">
      <c r="A17" s="934" t="s">
        <v>2308</v>
      </c>
      <c r="B17" s="44" t="s">
        <v>2230</v>
      </c>
      <c r="C17" s="170" t="s">
        <v>2309</v>
      </c>
      <c r="D17" s="46"/>
      <c r="E17" s="47"/>
      <c r="F17" s="48"/>
      <c r="G17" s="133" t="s">
        <v>2310</v>
      </c>
      <c r="H17" s="134"/>
      <c r="I17" s="924"/>
      <c r="J17" s="876"/>
      <c r="K17" s="917"/>
      <c r="L17" s="139" t="s">
        <v>47</v>
      </c>
      <c r="M17" s="171">
        <v>2.1</v>
      </c>
      <c r="N17" s="171">
        <v>2.1</v>
      </c>
      <c r="O17" s="136"/>
      <c r="P17" s="134"/>
      <c r="Q17" s="924"/>
      <c r="R17" s="915"/>
      <c r="S17" s="917"/>
      <c r="T17" s="168" t="s">
        <v>2259</v>
      </c>
      <c r="U17" s="140">
        <v>4</v>
      </c>
      <c r="V17" s="140">
        <v>4</v>
      </c>
      <c r="W17" s="136" t="s">
        <v>2270</v>
      </c>
      <c r="X17" s="134"/>
      <c r="Y17" s="924"/>
      <c r="Z17" s="915"/>
      <c r="AA17" s="917"/>
      <c r="AB17" s="139" t="s">
        <v>2311</v>
      </c>
      <c r="AC17" s="171">
        <v>2.1</v>
      </c>
      <c r="AD17" s="171">
        <v>2.1</v>
      </c>
      <c r="AE17" s="136"/>
      <c r="AF17" s="141"/>
      <c r="AG17" s="924"/>
      <c r="AH17" s="904"/>
      <c r="AI17" s="878"/>
      <c r="AJ17" s="142" t="s">
        <v>2312</v>
      </c>
      <c r="AK17" s="140">
        <v>2</v>
      </c>
      <c r="AL17" s="140">
        <v>5</v>
      </c>
      <c r="AM17" s="136">
        <v>37.5</v>
      </c>
      <c r="AN17" s="143"/>
      <c r="AO17" s="924"/>
      <c r="AP17" s="929"/>
      <c r="AQ17" s="931"/>
      <c r="AR17" s="148" t="s">
        <v>2313</v>
      </c>
      <c r="AS17" s="172">
        <v>2.1</v>
      </c>
      <c r="AT17" s="145">
        <v>8</v>
      </c>
      <c r="AU17" s="146" t="s">
        <v>2249</v>
      </c>
      <c r="AV17" s="141"/>
      <c r="AW17" s="924"/>
      <c r="AX17" s="904"/>
      <c r="AY17" s="909"/>
      <c r="AZ17" s="148" t="s">
        <v>2314</v>
      </c>
      <c r="BA17" s="173">
        <v>2.1</v>
      </c>
      <c r="BB17" s="101">
        <v>6</v>
      </c>
      <c r="BC17" s="136"/>
      <c r="BD17" s="141"/>
      <c r="BE17" s="911"/>
      <c r="BF17" s="904"/>
      <c r="BG17" s="909"/>
      <c r="BH17" s="174" t="s">
        <v>467</v>
      </c>
      <c r="BI17" s="101">
        <v>3</v>
      </c>
      <c r="BJ17" s="101">
        <v>14</v>
      </c>
      <c r="BK17" s="136"/>
      <c r="BL17" s="141"/>
      <c r="BM17" s="911"/>
      <c r="BN17" s="904"/>
      <c r="BO17" s="909"/>
      <c r="BP17" s="137" t="s">
        <v>2315</v>
      </c>
      <c r="BQ17" s="138">
        <v>2</v>
      </c>
      <c r="BR17" s="140">
        <v>4</v>
      </c>
      <c r="BS17" s="136"/>
      <c r="BT17" s="141"/>
      <c r="BU17" s="924"/>
      <c r="BV17" s="904"/>
      <c r="BW17" s="909"/>
      <c r="BX17" s="168" t="s">
        <v>2316</v>
      </c>
      <c r="BY17" s="140">
        <v>5</v>
      </c>
      <c r="BZ17" s="140">
        <v>5</v>
      </c>
      <c r="CA17" s="136" t="s">
        <v>2249</v>
      </c>
      <c r="CB17" s="141"/>
      <c r="CC17" s="924"/>
      <c r="CD17" s="904"/>
      <c r="CE17" s="878"/>
      <c r="CF17" s="168" t="s">
        <v>2317</v>
      </c>
      <c r="CG17" s="140">
        <v>4</v>
      </c>
      <c r="CH17" s="140">
        <v>6</v>
      </c>
      <c r="CI17" s="136"/>
      <c r="CJ17" s="141"/>
      <c r="CK17" s="904"/>
      <c r="CL17" s="904"/>
      <c r="CM17" s="878"/>
      <c r="CN17" s="168"/>
      <c r="CO17" s="140"/>
      <c r="CP17" s="140"/>
      <c r="CQ17" s="136"/>
      <c r="CR17" s="48"/>
      <c r="CS17" s="134"/>
      <c r="CT17" s="915">
        <v>0</v>
      </c>
      <c r="CU17" s="915">
        <v>0</v>
      </c>
      <c r="CV17" s="932">
        <v>0</v>
      </c>
      <c r="CW17" s="57"/>
      <c r="CX17" s="89" t="s">
        <v>2306</v>
      </c>
      <c r="CY17" s="130" t="s">
        <v>2318</v>
      </c>
      <c r="CZ17" s="175">
        <v>4</v>
      </c>
      <c r="DA17" s="175">
        <v>4</v>
      </c>
      <c r="DB17" s="92"/>
      <c r="DC17" s="93"/>
      <c r="DH17" s="41"/>
      <c r="DI17" s="42"/>
    </row>
    <row r="18" spans="1:113" s="40" customFormat="1">
      <c r="A18" s="899"/>
      <c r="B18" s="176" t="s">
        <v>2319</v>
      </c>
      <c r="C18" s="177" t="s">
        <v>2320</v>
      </c>
      <c r="D18" s="96"/>
      <c r="E18" s="97"/>
      <c r="F18" s="48"/>
      <c r="G18" s="133" t="s">
        <v>2321</v>
      </c>
      <c r="H18" s="134"/>
      <c r="I18" s="924"/>
      <c r="J18" s="876"/>
      <c r="K18" s="917"/>
      <c r="L18" s="168"/>
      <c r="M18" s="140"/>
      <c r="N18" s="140"/>
      <c r="O18" s="136"/>
      <c r="P18" s="134"/>
      <c r="Q18" s="924"/>
      <c r="R18" s="915"/>
      <c r="S18" s="917"/>
      <c r="T18" s="139" t="s">
        <v>2322</v>
      </c>
      <c r="U18" s="171">
        <v>2.1</v>
      </c>
      <c r="V18" s="171">
        <v>2.1</v>
      </c>
      <c r="W18" s="136"/>
      <c r="X18" s="134"/>
      <c r="Y18" s="924"/>
      <c r="Z18" s="915"/>
      <c r="AA18" s="917"/>
      <c r="AB18" s="168"/>
      <c r="AC18" s="140"/>
      <c r="AD18" s="140"/>
      <c r="AE18" s="136"/>
      <c r="AF18" s="141"/>
      <c r="AG18" s="924"/>
      <c r="AH18" s="904"/>
      <c r="AI18" s="878"/>
      <c r="AJ18" s="139"/>
      <c r="AK18" s="171"/>
      <c r="AL18" s="140"/>
      <c r="AM18" s="136"/>
      <c r="AN18" s="143"/>
      <c r="AO18" s="924"/>
      <c r="AP18" s="929"/>
      <c r="AQ18" s="931"/>
      <c r="AR18" s="178" t="s">
        <v>2323</v>
      </c>
      <c r="AS18" s="145">
        <v>1</v>
      </c>
      <c r="AT18" s="145"/>
      <c r="AU18" s="146"/>
      <c r="AV18" s="141"/>
      <c r="AW18" s="924"/>
      <c r="AX18" s="904"/>
      <c r="AY18" s="909"/>
      <c r="AZ18" s="179" t="s">
        <v>2324</v>
      </c>
      <c r="BA18" s="173">
        <v>2.1</v>
      </c>
      <c r="BB18" s="173">
        <v>2.1</v>
      </c>
      <c r="BC18" s="136"/>
      <c r="BD18" s="141"/>
      <c r="BE18" s="911"/>
      <c r="BF18" s="904"/>
      <c r="BG18" s="909"/>
      <c r="BH18" s="111" t="s">
        <v>2325</v>
      </c>
      <c r="BI18" s="140">
        <v>7</v>
      </c>
      <c r="BJ18" s="140">
        <v>8</v>
      </c>
      <c r="BK18" s="136" t="s">
        <v>2292</v>
      </c>
      <c r="BL18" s="141"/>
      <c r="BM18" s="911"/>
      <c r="BN18" s="904"/>
      <c r="BO18" s="909"/>
      <c r="BP18" s="139" t="s">
        <v>2326</v>
      </c>
      <c r="BQ18" s="138">
        <v>2</v>
      </c>
      <c r="BR18" s="171">
        <v>7</v>
      </c>
      <c r="BS18" s="136" t="s">
        <v>986</v>
      </c>
      <c r="BT18" s="141"/>
      <c r="BU18" s="924"/>
      <c r="BV18" s="904"/>
      <c r="BW18" s="909"/>
      <c r="BX18" s="180" t="s">
        <v>630</v>
      </c>
      <c r="BY18" s="101">
        <v>3</v>
      </c>
      <c r="BZ18" s="101">
        <v>3</v>
      </c>
      <c r="CA18" s="136"/>
      <c r="CB18" s="141"/>
      <c r="CC18" s="924"/>
      <c r="CD18" s="904"/>
      <c r="CE18" s="878"/>
      <c r="CF18" s="139" t="s">
        <v>2327</v>
      </c>
      <c r="CG18" s="171">
        <v>2.1</v>
      </c>
      <c r="CH18" s="140">
        <v>5</v>
      </c>
      <c r="CI18" s="136"/>
      <c r="CJ18" s="141"/>
      <c r="CK18" s="904"/>
      <c r="CL18" s="904"/>
      <c r="CM18" s="878"/>
      <c r="CN18" s="168"/>
      <c r="CO18" s="140"/>
      <c r="CP18" s="140"/>
      <c r="CQ18" s="136"/>
      <c r="CR18" s="48"/>
      <c r="CS18" s="134"/>
      <c r="CT18" s="915">
        <v>0</v>
      </c>
      <c r="CU18" s="915">
        <v>0</v>
      </c>
      <c r="CV18" s="932">
        <v>0</v>
      </c>
      <c r="CW18" s="57"/>
      <c r="CX18" s="89" t="s">
        <v>2328</v>
      </c>
      <c r="CY18" s="181" t="s">
        <v>2295</v>
      </c>
      <c r="CZ18" s="91">
        <v>2</v>
      </c>
      <c r="DA18" s="91">
        <v>9</v>
      </c>
      <c r="DB18" s="92" t="s">
        <v>2255</v>
      </c>
      <c r="DC18" s="93">
        <v>44652</v>
      </c>
      <c r="DH18" s="41"/>
      <c r="DI18" s="42"/>
    </row>
    <row r="19" spans="1:113" s="40" customFormat="1">
      <c r="A19" s="899"/>
      <c r="B19" s="182" t="s">
        <v>2329</v>
      </c>
      <c r="C19" s="154" t="s">
        <v>2330</v>
      </c>
      <c r="D19" s="96"/>
      <c r="E19" s="97"/>
      <c r="F19" s="48"/>
      <c r="G19" s="133" t="s">
        <v>2331</v>
      </c>
      <c r="H19" s="134"/>
      <c r="I19" s="924"/>
      <c r="J19" s="876"/>
      <c r="K19" s="917"/>
      <c r="L19" s="168"/>
      <c r="M19" s="140"/>
      <c r="N19" s="140"/>
      <c r="O19" s="136"/>
      <c r="P19" s="134"/>
      <c r="Q19" s="924"/>
      <c r="R19" s="915"/>
      <c r="S19" s="917"/>
      <c r="T19" s="183" t="s">
        <v>2332</v>
      </c>
      <c r="U19" s="171">
        <v>1</v>
      </c>
      <c r="V19" s="171">
        <v>1</v>
      </c>
      <c r="W19" s="136"/>
      <c r="X19" s="134"/>
      <c r="Y19" s="924"/>
      <c r="Z19" s="915"/>
      <c r="AA19" s="917"/>
      <c r="AB19" s="168"/>
      <c r="AC19" s="140"/>
      <c r="AD19" s="140"/>
      <c r="AE19" s="136"/>
      <c r="AF19" s="141"/>
      <c r="AG19" s="924"/>
      <c r="AH19" s="904"/>
      <c r="AI19" s="878"/>
      <c r="AJ19" s="139"/>
      <c r="AK19" s="171"/>
      <c r="AL19" s="140"/>
      <c r="AM19" s="136"/>
      <c r="AN19" s="143"/>
      <c r="AO19" s="924"/>
      <c r="AP19" s="929"/>
      <c r="AQ19" s="931"/>
      <c r="AR19" s="168"/>
      <c r="AS19" s="145"/>
      <c r="AT19" s="145"/>
      <c r="AU19" s="146"/>
      <c r="AV19" s="141"/>
      <c r="AW19" s="924"/>
      <c r="AX19" s="904"/>
      <c r="AY19" s="909"/>
      <c r="AZ19" s="179"/>
      <c r="BA19" s="173"/>
      <c r="BB19" s="173"/>
      <c r="BC19" s="136"/>
      <c r="BD19" s="141"/>
      <c r="BE19" s="911"/>
      <c r="BF19" s="904"/>
      <c r="BG19" s="909"/>
      <c r="BH19" s="139" t="s">
        <v>2333</v>
      </c>
      <c r="BI19" s="171">
        <v>1</v>
      </c>
      <c r="BJ19" s="140">
        <v>6</v>
      </c>
      <c r="BK19" s="136"/>
      <c r="BL19" s="141"/>
      <c r="BM19" s="911"/>
      <c r="BN19" s="904"/>
      <c r="BO19" s="909"/>
      <c r="BP19" s="184" t="s">
        <v>2334</v>
      </c>
      <c r="BQ19" s="101">
        <v>1</v>
      </c>
      <c r="BR19" s="101">
        <v>8</v>
      </c>
      <c r="BS19" s="136"/>
      <c r="BT19" s="141"/>
      <c r="BU19" s="924"/>
      <c r="BV19" s="904"/>
      <c r="BW19" s="909"/>
      <c r="BX19" s="179" t="s">
        <v>2335</v>
      </c>
      <c r="BY19" s="171">
        <v>2.1</v>
      </c>
      <c r="BZ19" s="185">
        <v>3</v>
      </c>
      <c r="CA19" s="136" t="s">
        <v>986</v>
      </c>
      <c r="CB19" s="141"/>
      <c r="CC19" s="924"/>
      <c r="CD19" s="904"/>
      <c r="CE19" s="878"/>
      <c r="CF19" s="179" t="s">
        <v>2336</v>
      </c>
      <c r="CG19" s="171">
        <v>2.1</v>
      </c>
      <c r="CH19" s="140">
        <v>15</v>
      </c>
      <c r="CI19" s="136" t="s">
        <v>986</v>
      </c>
      <c r="CJ19" s="141"/>
      <c r="CK19" s="904"/>
      <c r="CL19" s="904"/>
      <c r="CM19" s="878"/>
      <c r="CN19" s="168"/>
      <c r="CO19" s="140"/>
      <c r="CP19" s="140"/>
      <c r="CQ19" s="136"/>
      <c r="CR19" s="48"/>
      <c r="CS19" s="134"/>
      <c r="CT19" s="915"/>
      <c r="CU19" s="915"/>
      <c r="CV19" s="932"/>
      <c r="CW19" s="57"/>
      <c r="CX19" s="89" t="s">
        <v>2337</v>
      </c>
      <c r="CY19" s="115" t="s">
        <v>2338</v>
      </c>
      <c r="CZ19" s="91">
        <v>5</v>
      </c>
      <c r="DA19" s="91">
        <v>14</v>
      </c>
      <c r="DB19" s="92" t="s">
        <v>2255</v>
      </c>
      <c r="DC19" s="93">
        <v>44625</v>
      </c>
      <c r="DH19" s="41"/>
      <c r="DI19" s="42"/>
    </row>
    <row r="20" spans="1:113" s="40" customFormat="1" ht="14.25" customHeight="1">
      <c r="A20" s="899"/>
      <c r="B20" s="182" t="s">
        <v>2339</v>
      </c>
      <c r="C20" s="186" t="s">
        <v>2340</v>
      </c>
      <c r="D20" s="96"/>
      <c r="E20" s="97"/>
      <c r="F20" s="48"/>
      <c r="G20" s="133" t="s">
        <v>2341</v>
      </c>
      <c r="H20" s="134"/>
      <c r="I20" s="924"/>
      <c r="J20" s="876"/>
      <c r="K20" s="917"/>
      <c r="L20" s="168"/>
      <c r="M20" s="140"/>
      <c r="N20" s="140"/>
      <c r="O20" s="136"/>
      <c r="P20" s="134"/>
      <c r="Q20" s="924"/>
      <c r="R20" s="915"/>
      <c r="S20" s="917"/>
      <c r="T20" s="168"/>
      <c r="U20" s="140"/>
      <c r="V20" s="140"/>
      <c r="W20" s="136"/>
      <c r="X20" s="134"/>
      <c r="Y20" s="924"/>
      <c r="Z20" s="915"/>
      <c r="AA20" s="917"/>
      <c r="AB20" s="168"/>
      <c r="AC20" s="140"/>
      <c r="AD20" s="140"/>
      <c r="AE20" s="136"/>
      <c r="AF20" s="141"/>
      <c r="AG20" s="924"/>
      <c r="AH20" s="904"/>
      <c r="AI20" s="878"/>
      <c r="AJ20" s="168"/>
      <c r="AK20" s="140"/>
      <c r="AL20" s="140"/>
      <c r="AM20" s="136"/>
      <c r="AN20" s="143"/>
      <c r="AO20" s="924"/>
      <c r="AP20" s="929"/>
      <c r="AQ20" s="931"/>
      <c r="AR20" s="168"/>
      <c r="AS20" s="145"/>
      <c r="AT20" s="145"/>
      <c r="AU20" s="146"/>
      <c r="AV20" s="141"/>
      <c r="AW20" s="924"/>
      <c r="AX20" s="904"/>
      <c r="AY20" s="909"/>
      <c r="AZ20" s="179"/>
      <c r="BA20" s="173"/>
      <c r="BB20" s="173"/>
      <c r="BC20" s="136"/>
      <c r="BD20" s="141"/>
      <c r="BE20" s="911"/>
      <c r="BF20" s="904"/>
      <c r="BG20" s="909"/>
      <c r="BH20" s="168" t="s">
        <v>2342</v>
      </c>
      <c r="BI20" s="101">
        <v>5</v>
      </c>
      <c r="BJ20" s="101">
        <v>5</v>
      </c>
      <c r="BK20" s="136" t="s">
        <v>2270</v>
      </c>
      <c r="BL20" s="141"/>
      <c r="BM20" s="911"/>
      <c r="BN20" s="904"/>
      <c r="BO20" s="909"/>
      <c r="BP20" s="178" t="s">
        <v>2343</v>
      </c>
      <c r="BQ20" s="101">
        <v>1</v>
      </c>
      <c r="BR20" s="101">
        <v>1</v>
      </c>
      <c r="BS20" s="136" t="s">
        <v>2270</v>
      </c>
      <c r="BT20" s="141"/>
      <c r="BU20" s="924"/>
      <c r="BV20" s="904"/>
      <c r="BW20" s="909"/>
      <c r="BX20" s="179"/>
      <c r="BY20" s="171"/>
      <c r="BZ20" s="185"/>
      <c r="CA20" s="136"/>
      <c r="CB20" s="141"/>
      <c r="CC20" s="924"/>
      <c r="CD20" s="904"/>
      <c r="CE20" s="878"/>
      <c r="CF20" s="179" t="s">
        <v>2344</v>
      </c>
      <c r="CG20" s="101">
        <v>4</v>
      </c>
      <c r="CH20" s="101">
        <v>2</v>
      </c>
      <c r="CI20" s="136" t="s">
        <v>2249</v>
      </c>
      <c r="CJ20" s="141"/>
      <c r="CK20" s="904"/>
      <c r="CL20" s="904"/>
      <c r="CM20" s="878"/>
      <c r="CN20" s="168"/>
      <c r="CO20" s="140"/>
      <c r="CP20" s="140"/>
      <c r="CQ20" s="136"/>
      <c r="CR20" s="48"/>
      <c r="CS20" s="134"/>
      <c r="CT20" s="915">
        <v>0</v>
      </c>
      <c r="CU20" s="915">
        <v>0</v>
      </c>
      <c r="CV20" s="932">
        <v>0</v>
      </c>
      <c r="CW20" s="57"/>
      <c r="CX20" s="89" t="s">
        <v>2337</v>
      </c>
      <c r="CY20" s="115" t="s">
        <v>2345</v>
      </c>
      <c r="CZ20" s="175">
        <v>4</v>
      </c>
      <c r="DA20" s="175">
        <v>4</v>
      </c>
      <c r="DB20" s="92" t="s">
        <v>2255</v>
      </c>
      <c r="DC20" s="93">
        <v>44734</v>
      </c>
      <c r="DH20" s="41"/>
      <c r="DI20" s="42"/>
    </row>
    <row r="21" spans="1:113" s="40" customFormat="1" ht="14.25" customHeight="1">
      <c r="A21" s="899"/>
      <c r="B21" s="182"/>
      <c r="C21" s="186"/>
      <c r="D21" s="96"/>
      <c r="E21" s="97"/>
      <c r="F21" s="187"/>
      <c r="G21" s="63" t="s">
        <v>2346</v>
      </c>
      <c r="H21" s="64"/>
      <c r="I21" s="925"/>
      <c r="J21" s="939"/>
      <c r="K21" s="922"/>
      <c r="L21" s="71"/>
      <c r="M21" s="72"/>
      <c r="N21" s="72"/>
      <c r="O21" s="70"/>
      <c r="P21" s="64"/>
      <c r="Q21" s="925"/>
      <c r="R21" s="920"/>
      <c r="S21" s="922"/>
      <c r="T21" s="71"/>
      <c r="U21" s="72"/>
      <c r="V21" s="72"/>
      <c r="W21" s="70"/>
      <c r="X21" s="64"/>
      <c r="Y21" s="925"/>
      <c r="Z21" s="920"/>
      <c r="AA21" s="922"/>
      <c r="AB21" s="71"/>
      <c r="AC21" s="72"/>
      <c r="AD21" s="72"/>
      <c r="AE21" s="70"/>
      <c r="AF21" s="74"/>
      <c r="AG21" s="925"/>
      <c r="AH21" s="918"/>
      <c r="AI21" s="919"/>
      <c r="AJ21" s="71"/>
      <c r="AK21" s="72"/>
      <c r="AL21" s="72"/>
      <c r="AM21" s="70"/>
      <c r="AN21" s="78"/>
      <c r="AO21" s="925"/>
      <c r="AP21" s="936"/>
      <c r="AQ21" s="937"/>
      <c r="AR21" s="71"/>
      <c r="AS21" s="83"/>
      <c r="AT21" s="83"/>
      <c r="AU21" s="84"/>
      <c r="AV21" s="74"/>
      <c r="AW21" s="925"/>
      <c r="AX21" s="918"/>
      <c r="AY21" s="935"/>
      <c r="AZ21" s="71"/>
      <c r="BA21" s="72"/>
      <c r="BB21" s="72"/>
      <c r="BC21" s="70"/>
      <c r="BD21" s="74"/>
      <c r="BE21" s="921"/>
      <c r="BF21" s="918"/>
      <c r="BG21" s="935"/>
      <c r="BH21" s="188"/>
      <c r="BI21" s="171"/>
      <c r="BJ21" s="72"/>
      <c r="BK21" s="70"/>
      <c r="BL21" s="74"/>
      <c r="BM21" s="921"/>
      <c r="BN21" s="918"/>
      <c r="BO21" s="935"/>
      <c r="BP21" s="152"/>
      <c r="BQ21" s="72"/>
      <c r="BR21" s="72"/>
      <c r="BS21" s="70"/>
      <c r="BT21" s="74"/>
      <c r="BU21" s="925"/>
      <c r="BV21" s="918"/>
      <c r="BW21" s="935"/>
      <c r="BX21" s="189"/>
      <c r="BY21" s="72"/>
      <c r="BZ21" s="72"/>
      <c r="CA21" s="70"/>
      <c r="CB21" s="74"/>
      <c r="CC21" s="925"/>
      <c r="CD21" s="918"/>
      <c r="CE21" s="919"/>
      <c r="CF21" s="190" t="s">
        <v>2347</v>
      </c>
      <c r="CG21" s="72">
        <v>1</v>
      </c>
      <c r="CH21" s="72">
        <v>9</v>
      </c>
      <c r="CI21" s="70" t="s">
        <v>2249</v>
      </c>
      <c r="CJ21" s="74"/>
      <c r="CK21" s="918"/>
      <c r="CL21" s="918"/>
      <c r="CM21" s="919"/>
      <c r="CN21" s="71"/>
      <c r="CO21" s="72"/>
      <c r="CP21" s="72"/>
      <c r="CQ21" s="70"/>
      <c r="CR21" s="187"/>
      <c r="CS21" s="64"/>
      <c r="CT21" s="920">
        <v>0</v>
      </c>
      <c r="CU21" s="920">
        <v>0</v>
      </c>
      <c r="CV21" s="933">
        <v>0</v>
      </c>
      <c r="CW21" s="57"/>
      <c r="CX21" s="191" t="s">
        <v>2348</v>
      </c>
      <c r="CY21" s="115" t="s">
        <v>2349</v>
      </c>
      <c r="CZ21" s="175">
        <v>4</v>
      </c>
      <c r="DA21" s="175">
        <v>4</v>
      </c>
      <c r="DB21" s="92" t="s">
        <v>2350</v>
      </c>
      <c r="DC21" s="93" t="s">
        <v>2351</v>
      </c>
      <c r="DH21" s="41"/>
      <c r="DI21" s="42"/>
    </row>
    <row r="22" spans="1:113" s="40" customFormat="1" ht="14.25" customHeight="1">
      <c r="A22" s="899"/>
      <c r="B22" s="182"/>
      <c r="C22" s="186"/>
      <c r="D22" s="96"/>
      <c r="E22" s="97"/>
      <c r="F22" s="192"/>
      <c r="G22" s="133" t="s">
        <v>2352</v>
      </c>
      <c r="H22" s="906">
        <v>0</v>
      </c>
      <c r="I22" s="895">
        <v>0</v>
      </c>
      <c r="J22" s="895">
        <v>0</v>
      </c>
      <c r="K22" s="916">
        <v>0</v>
      </c>
      <c r="L22" s="168"/>
      <c r="M22" s="140"/>
      <c r="N22" s="140"/>
      <c r="O22" s="136"/>
      <c r="P22" s="906">
        <v>0</v>
      </c>
      <c r="Q22" s="895">
        <v>0</v>
      </c>
      <c r="R22" s="895">
        <v>0</v>
      </c>
      <c r="S22" s="916">
        <v>0</v>
      </c>
      <c r="T22" s="168"/>
      <c r="U22" s="140"/>
      <c r="V22" s="140"/>
      <c r="W22" s="136"/>
      <c r="X22" s="906">
        <v>0</v>
      </c>
      <c r="Y22" s="895">
        <v>0</v>
      </c>
      <c r="Z22" s="895">
        <v>1</v>
      </c>
      <c r="AA22" s="916">
        <v>1</v>
      </c>
      <c r="AB22" s="168" t="s">
        <v>523</v>
      </c>
      <c r="AC22" s="140">
        <v>5</v>
      </c>
      <c r="AD22" s="140">
        <v>21</v>
      </c>
      <c r="AE22" s="136"/>
      <c r="AF22" s="901">
        <v>0</v>
      </c>
      <c r="AG22" s="903">
        <v>0</v>
      </c>
      <c r="AH22" s="903">
        <v>0</v>
      </c>
      <c r="AI22" s="905">
        <v>0</v>
      </c>
      <c r="AJ22" s="168"/>
      <c r="AK22" s="140"/>
      <c r="AL22" s="140"/>
      <c r="AM22" s="136"/>
      <c r="AN22" s="926">
        <v>0</v>
      </c>
      <c r="AO22" s="928">
        <v>0</v>
      </c>
      <c r="AP22" s="928">
        <v>0</v>
      </c>
      <c r="AQ22" s="930">
        <v>0</v>
      </c>
      <c r="AR22" s="168"/>
      <c r="AS22" s="145"/>
      <c r="AT22" s="145"/>
      <c r="AU22" s="146"/>
      <c r="AV22" s="901">
        <v>0</v>
      </c>
      <c r="AW22" s="903">
        <v>0</v>
      </c>
      <c r="AX22" s="903">
        <v>0</v>
      </c>
      <c r="AY22" s="908">
        <v>0</v>
      </c>
      <c r="AZ22" s="168"/>
      <c r="BA22" s="101"/>
      <c r="BB22" s="101"/>
      <c r="BC22" s="136"/>
      <c r="BD22" s="901">
        <v>1</v>
      </c>
      <c r="BE22" s="910">
        <v>1</v>
      </c>
      <c r="BF22" s="912">
        <v>1</v>
      </c>
      <c r="BG22" s="908">
        <v>0</v>
      </c>
      <c r="BH22" s="193" t="s">
        <v>2353</v>
      </c>
      <c r="BI22" s="104">
        <v>4</v>
      </c>
      <c r="BJ22" s="140">
        <v>9</v>
      </c>
      <c r="BK22" s="136" t="s">
        <v>986</v>
      </c>
      <c r="BL22" s="901">
        <v>0</v>
      </c>
      <c r="BM22" s="910">
        <v>1</v>
      </c>
      <c r="BN22" s="903">
        <v>1</v>
      </c>
      <c r="BO22" s="908">
        <v>0</v>
      </c>
      <c r="BP22" s="139" t="s">
        <v>2354</v>
      </c>
      <c r="BQ22" s="138">
        <v>2</v>
      </c>
      <c r="BR22" s="140">
        <v>2</v>
      </c>
      <c r="BS22" s="136" t="s">
        <v>986</v>
      </c>
      <c r="BT22" s="901">
        <v>1</v>
      </c>
      <c r="BU22" s="903">
        <v>1</v>
      </c>
      <c r="BV22" s="903">
        <v>0</v>
      </c>
      <c r="BW22" s="908">
        <v>-1</v>
      </c>
      <c r="BX22" s="168"/>
      <c r="BY22" s="140"/>
      <c r="BZ22" s="140"/>
      <c r="CA22" s="136"/>
      <c r="CB22" s="901">
        <v>1</v>
      </c>
      <c r="CC22" s="903">
        <v>0</v>
      </c>
      <c r="CD22" s="903">
        <v>1</v>
      </c>
      <c r="CE22" s="905">
        <v>1</v>
      </c>
      <c r="CF22" s="137" t="s">
        <v>2355</v>
      </c>
      <c r="CG22" s="140">
        <v>2</v>
      </c>
      <c r="CH22" s="140"/>
      <c r="CI22" s="136" t="s">
        <v>986</v>
      </c>
      <c r="CJ22" s="901">
        <v>0</v>
      </c>
      <c r="CK22" s="903">
        <v>0</v>
      </c>
      <c r="CL22" s="903">
        <v>0</v>
      </c>
      <c r="CM22" s="905">
        <v>0</v>
      </c>
      <c r="CN22" s="168"/>
      <c r="CO22" s="140"/>
      <c r="CP22" s="140"/>
      <c r="CQ22" s="136"/>
      <c r="CR22" s="192"/>
      <c r="CS22" s="906">
        <v>3</v>
      </c>
      <c r="CT22" s="895">
        <v>3</v>
      </c>
      <c r="CU22" s="895">
        <v>4</v>
      </c>
      <c r="CV22" s="897">
        <v>1</v>
      </c>
      <c r="CW22" s="57"/>
      <c r="CX22" s="194" t="s">
        <v>2348</v>
      </c>
      <c r="CY22" s="112" t="s">
        <v>2296</v>
      </c>
      <c r="CZ22" s="91">
        <v>4</v>
      </c>
      <c r="DA22" s="91">
        <v>15</v>
      </c>
      <c r="DB22" s="92"/>
      <c r="DC22" s="93"/>
      <c r="DH22" s="41"/>
      <c r="DI22" s="42"/>
    </row>
    <row r="23" spans="1:113" s="60" customFormat="1" ht="14.25" customHeight="1" thickBot="1">
      <c r="A23" s="900"/>
      <c r="B23" s="195"/>
      <c r="C23" s="196"/>
      <c r="D23" s="166"/>
      <c r="E23" s="167"/>
      <c r="F23" s="36"/>
      <c r="G23" s="197" t="s">
        <v>2356</v>
      </c>
      <c r="H23" s="914"/>
      <c r="I23" s="915"/>
      <c r="J23" s="915"/>
      <c r="K23" s="917"/>
      <c r="L23" s="168"/>
      <c r="M23" s="140"/>
      <c r="N23" s="140"/>
      <c r="O23" s="136"/>
      <c r="P23" s="914"/>
      <c r="Q23" s="915"/>
      <c r="R23" s="915"/>
      <c r="S23" s="917"/>
      <c r="T23" s="168"/>
      <c r="U23" s="140"/>
      <c r="V23" s="140"/>
      <c r="W23" s="136"/>
      <c r="X23" s="914"/>
      <c r="Y23" s="915"/>
      <c r="Z23" s="915"/>
      <c r="AA23" s="917"/>
      <c r="AB23" s="168"/>
      <c r="AC23" s="140"/>
      <c r="AD23" s="140"/>
      <c r="AE23" s="136"/>
      <c r="AF23" s="902"/>
      <c r="AG23" s="904"/>
      <c r="AH23" s="904"/>
      <c r="AI23" s="878"/>
      <c r="AJ23" s="168"/>
      <c r="AK23" s="140"/>
      <c r="AL23" s="140"/>
      <c r="AM23" s="136"/>
      <c r="AN23" s="927"/>
      <c r="AO23" s="929"/>
      <c r="AP23" s="929"/>
      <c r="AQ23" s="931"/>
      <c r="AR23" s="168"/>
      <c r="AS23" s="145"/>
      <c r="AT23" s="145"/>
      <c r="AU23" s="146"/>
      <c r="AV23" s="902"/>
      <c r="AW23" s="904"/>
      <c r="AX23" s="904"/>
      <c r="AY23" s="909"/>
      <c r="AZ23" s="168"/>
      <c r="BA23" s="101"/>
      <c r="BB23" s="101"/>
      <c r="BC23" s="136"/>
      <c r="BD23" s="902"/>
      <c r="BE23" s="911"/>
      <c r="BF23" s="913"/>
      <c r="BG23" s="909"/>
      <c r="BH23" s="168"/>
      <c r="BI23" s="140"/>
      <c r="BJ23" s="140"/>
      <c r="BK23" s="136"/>
      <c r="BL23" s="902"/>
      <c r="BM23" s="911"/>
      <c r="BN23" s="904"/>
      <c r="BO23" s="909"/>
      <c r="BP23" s="168"/>
      <c r="BQ23" s="140"/>
      <c r="BR23" s="140"/>
      <c r="BS23" s="136"/>
      <c r="BT23" s="902"/>
      <c r="BU23" s="904"/>
      <c r="BV23" s="904"/>
      <c r="BW23" s="909"/>
      <c r="BX23" s="168"/>
      <c r="BY23" s="140"/>
      <c r="BZ23" s="140"/>
      <c r="CA23" s="136"/>
      <c r="CB23" s="902"/>
      <c r="CC23" s="904"/>
      <c r="CD23" s="904"/>
      <c r="CE23" s="878"/>
      <c r="CF23" s="168"/>
      <c r="CG23" s="140"/>
      <c r="CH23" s="140"/>
      <c r="CI23" s="136"/>
      <c r="CJ23" s="902"/>
      <c r="CK23" s="904"/>
      <c r="CL23" s="904"/>
      <c r="CM23" s="878"/>
      <c r="CN23" s="168"/>
      <c r="CO23" s="140"/>
      <c r="CP23" s="140"/>
      <c r="CQ23" s="136"/>
      <c r="CR23" s="36"/>
      <c r="CS23" s="907">
        <v>0</v>
      </c>
      <c r="CT23" s="896">
        <v>0</v>
      </c>
      <c r="CU23" s="896">
        <v>0</v>
      </c>
      <c r="CV23" s="898">
        <v>0</v>
      </c>
      <c r="CW23" s="57"/>
      <c r="CX23" s="194" t="s">
        <v>2348</v>
      </c>
      <c r="CY23" s="115" t="s">
        <v>2357</v>
      </c>
      <c r="CZ23" s="91">
        <v>4</v>
      </c>
      <c r="DA23" s="91">
        <v>10</v>
      </c>
      <c r="DB23" s="92"/>
      <c r="DC23" s="93"/>
      <c r="DD23" s="40"/>
      <c r="DE23" s="40"/>
      <c r="DF23" s="40"/>
      <c r="DG23" s="40"/>
      <c r="DH23" s="41"/>
      <c r="DI23" s="42"/>
    </row>
    <row r="24" spans="1:113" s="216" customFormat="1" ht="14.25" customHeight="1" thickBot="1">
      <c r="A24" s="899" t="s">
        <v>2358</v>
      </c>
      <c r="B24" s="176"/>
      <c r="C24" s="198"/>
      <c r="D24" s="96"/>
      <c r="E24" s="97"/>
      <c r="F24" s="36"/>
      <c r="G24" s="199" t="s">
        <v>2359</v>
      </c>
      <c r="H24" s="199"/>
      <c r="I24" s="200">
        <v>6</v>
      </c>
      <c r="J24" s="200">
        <v>6</v>
      </c>
      <c r="K24" s="200">
        <v>0</v>
      </c>
      <c r="L24" s="201"/>
      <c r="M24" s="202"/>
      <c r="N24" s="203">
        <v>14.585714285714285</v>
      </c>
      <c r="O24" s="204"/>
      <c r="P24" s="199"/>
      <c r="Q24" s="200">
        <v>6</v>
      </c>
      <c r="R24" s="200">
        <v>6</v>
      </c>
      <c r="S24" s="200">
        <v>0</v>
      </c>
      <c r="T24" s="205"/>
      <c r="U24" s="202">
        <v>1</v>
      </c>
      <c r="V24" s="203">
        <v>10.262499999999999</v>
      </c>
      <c r="W24" s="204"/>
      <c r="X24" s="199"/>
      <c r="Y24" s="200">
        <v>6</v>
      </c>
      <c r="Z24" s="200">
        <v>6</v>
      </c>
      <c r="AA24" s="200">
        <v>0</v>
      </c>
      <c r="AB24" s="205"/>
      <c r="AC24" s="202">
        <v>1</v>
      </c>
      <c r="AD24" s="203">
        <v>14.35</v>
      </c>
      <c r="AE24" s="204"/>
      <c r="AF24" s="199"/>
      <c r="AG24" s="200">
        <v>7</v>
      </c>
      <c r="AH24" s="200">
        <v>6</v>
      </c>
      <c r="AI24" s="200">
        <v>-1</v>
      </c>
      <c r="AJ24" s="205"/>
      <c r="AK24" s="202"/>
      <c r="AL24" s="203">
        <v>13.833333333333334</v>
      </c>
      <c r="AM24" s="204"/>
      <c r="AN24" s="206"/>
      <c r="AO24" s="207">
        <v>8</v>
      </c>
      <c r="AP24" s="207">
        <v>7</v>
      </c>
      <c r="AQ24" s="207">
        <v>-1</v>
      </c>
      <c r="AR24" s="208"/>
      <c r="AS24" s="209">
        <v>1</v>
      </c>
      <c r="AT24" s="203">
        <v>10.833333333333334</v>
      </c>
      <c r="AU24" s="210"/>
      <c r="AV24" s="199"/>
      <c r="AW24" s="200">
        <v>8</v>
      </c>
      <c r="AX24" s="200">
        <v>7</v>
      </c>
      <c r="AY24" s="211">
        <v>-1</v>
      </c>
      <c r="AZ24" s="205"/>
      <c r="BA24" s="202">
        <v>1</v>
      </c>
      <c r="BB24" s="203">
        <v>12.157142857142857</v>
      </c>
      <c r="BC24" s="204"/>
      <c r="BD24" s="199"/>
      <c r="BE24" s="200">
        <v>7</v>
      </c>
      <c r="BF24" s="200">
        <v>8</v>
      </c>
      <c r="BG24" s="211">
        <v>1</v>
      </c>
      <c r="BH24" s="205"/>
      <c r="BI24" s="202">
        <v>1</v>
      </c>
      <c r="BJ24" s="203">
        <v>10.888888888888889</v>
      </c>
      <c r="BK24" s="204"/>
      <c r="BL24" s="199"/>
      <c r="BM24" s="200">
        <v>7</v>
      </c>
      <c r="BN24" s="200">
        <v>10</v>
      </c>
      <c r="BO24" s="211">
        <v>3</v>
      </c>
      <c r="BP24" s="205"/>
      <c r="BQ24" s="202">
        <v>1</v>
      </c>
      <c r="BR24" s="203">
        <v>10.333333333333334</v>
      </c>
      <c r="BS24" s="204"/>
      <c r="BT24" s="199"/>
      <c r="BU24" s="200">
        <v>8</v>
      </c>
      <c r="BV24" s="200">
        <v>9</v>
      </c>
      <c r="BW24" s="212">
        <v>1</v>
      </c>
      <c r="BX24" s="205"/>
      <c r="BY24" s="202"/>
      <c r="BZ24" s="203">
        <v>12.444444444444445</v>
      </c>
      <c r="CA24" s="204"/>
      <c r="CB24" s="199"/>
      <c r="CC24" s="200">
        <v>9</v>
      </c>
      <c r="CD24" s="200">
        <v>9</v>
      </c>
      <c r="CE24" s="200">
        <v>0</v>
      </c>
      <c r="CF24" s="205"/>
      <c r="CG24" s="202"/>
      <c r="CH24" s="203">
        <v>11.2</v>
      </c>
      <c r="CI24" s="204"/>
      <c r="CJ24" s="199"/>
      <c r="CK24" s="200">
        <v>1</v>
      </c>
      <c r="CL24" s="200">
        <v>1</v>
      </c>
      <c r="CM24" s="200">
        <v>0</v>
      </c>
      <c r="CN24" s="201"/>
      <c r="CO24" s="202"/>
      <c r="CP24" s="203">
        <v>30</v>
      </c>
      <c r="CQ24" s="204"/>
      <c r="CR24" s="36"/>
      <c r="CS24" s="199"/>
      <c r="CT24" s="200">
        <v>73</v>
      </c>
      <c r="CU24" s="200">
        <v>75</v>
      </c>
      <c r="CV24" s="213">
        <v>2</v>
      </c>
      <c r="CW24" s="214"/>
      <c r="CX24" s="194" t="s">
        <v>2348</v>
      </c>
      <c r="CY24" s="130" t="s">
        <v>685</v>
      </c>
      <c r="CZ24" s="91">
        <v>4</v>
      </c>
      <c r="DA24" s="91">
        <v>8</v>
      </c>
      <c r="DB24" s="92"/>
      <c r="DC24" s="215"/>
      <c r="DE24" s="40"/>
      <c r="DF24" s="40"/>
      <c r="DI24" s="217"/>
    </row>
    <row r="25" spans="1:113" s="60" customFormat="1" ht="14.25" customHeight="1" thickBot="1">
      <c r="A25" s="899"/>
      <c r="B25" s="182"/>
      <c r="C25" s="117"/>
      <c r="D25" s="96"/>
      <c r="E25" s="97"/>
      <c r="F25" s="36"/>
      <c r="G25" s="218" t="s">
        <v>2360</v>
      </c>
      <c r="H25" s="219" t="s">
        <v>2232</v>
      </c>
      <c r="I25" s="200">
        <v>1</v>
      </c>
      <c r="J25" s="200">
        <v>1</v>
      </c>
      <c r="K25" s="207">
        <v>0</v>
      </c>
      <c r="L25" s="220" t="s">
        <v>11</v>
      </c>
      <c r="M25" s="221">
        <v>4</v>
      </c>
      <c r="N25" s="221">
        <v>15</v>
      </c>
      <c r="O25" s="222"/>
      <c r="P25" s="219" t="s">
        <v>2232</v>
      </c>
      <c r="Q25" s="200">
        <v>1</v>
      </c>
      <c r="R25" s="200">
        <v>1</v>
      </c>
      <c r="S25" s="207">
        <v>0</v>
      </c>
      <c r="T25" s="220" t="s">
        <v>88</v>
      </c>
      <c r="U25" s="221">
        <v>4</v>
      </c>
      <c r="V25" s="221">
        <v>22</v>
      </c>
      <c r="W25" s="222"/>
      <c r="X25" s="219" t="s">
        <v>2232</v>
      </c>
      <c r="Y25" s="200">
        <v>1</v>
      </c>
      <c r="Z25" s="200">
        <v>1</v>
      </c>
      <c r="AA25" s="207">
        <v>0</v>
      </c>
      <c r="AB25" s="223" t="s">
        <v>2361</v>
      </c>
      <c r="AC25" s="221">
        <v>3</v>
      </c>
      <c r="AD25" s="221">
        <v>24</v>
      </c>
      <c r="AE25" s="222"/>
      <c r="AF25" s="224" t="s">
        <v>2232</v>
      </c>
      <c r="AG25" s="200">
        <v>1</v>
      </c>
      <c r="AH25" s="200">
        <v>0</v>
      </c>
      <c r="AI25" s="207">
        <v>-1</v>
      </c>
      <c r="AJ25" s="223" t="s">
        <v>2362</v>
      </c>
      <c r="AK25" s="221">
        <v>3</v>
      </c>
      <c r="AL25" s="221">
        <v>23</v>
      </c>
      <c r="AM25" s="222" t="s">
        <v>2270</v>
      </c>
      <c r="AN25" s="225" t="s">
        <v>2232</v>
      </c>
      <c r="AO25" s="200">
        <v>1</v>
      </c>
      <c r="AP25" s="200">
        <v>1</v>
      </c>
      <c r="AQ25" s="207">
        <v>0</v>
      </c>
      <c r="AR25" s="220" t="s">
        <v>2363</v>
      </c>
      <c r="AS25" s="226">
        <v>6</v>
      </c>
      <c r="AT25" s="226">
        <v>22</v>
      </c>
      <c r="AU25" s="227"/>
      <c r="AV25" s="228" t="s">
        <v>2232</v>
      </c>
      <c r="AW25" s="200">
        <v>1</v>
      </c>
      <c r="AX25" s="200">
        <v>1</v>
      </c>
      <c r="AY25" s="207">
        <v>0</v>
      </c>
      <c r="AZ25" s="229" t="s">
        <v>2364</v>
      </c>
      <c r="BA25" s="221">
        <v>1</v>
      </c>
      <c r="BB25" s="221">
        <v>15</v>
      </c>
      <c r="BC25" s="222"/>
      <c r="BD25" s="224" t="s">
        <v>2232</v>
      </c>
      <c r="BE25" s="200">
        <v>1</v>
      </c>
      <c r="BF25" s="200">
        <v>0</v>
      </c>
      <c r="BG25" s="207">
        <v>-1</v>
      </c>
      <c r="BH25" s="223"/>
      <c r="BI25" s="221"/>
      <c r="BJ25" s="221"/>
      <c r="BK25" s="222"/>
      <c r="BL25" s="224" t="s">
        <v>2232</v>
      </c>
      <c r="BM25" s="200">
        <v>1</v>
      </c>
      <c r="BN25" s="200">
        <v>1</v>
      </c>
      <c r="BO25" s="207">
        <v>0</v>
      </c>
      <c r="BP25" s="230" t="s">
        <v>2365</v>
      </c>
      <c r="BQ25" s="221">
        <v>2</v>
      </c>
      <c r="BR25" s="221">
        <v>12</v>
      </c>
      <c r="BS25" s="222" t="s">
        <v>986</v>
      </c>
      <c r="BT25" s="224" t="s">
        <v>2232</v>
      </c>
      <c r="BU25" s="200">
        <v>1</v>
      </c>
      <c r="BV25" s="200">
        <v>1</v>
      </c>
      <c r="BW25" s="207">
        <v>0</v>
      </c>
      <c r="BX25" s="223" t="s">
        <v>2366</v>
      </c>
      <c r="BY25" s="231">
        <v>1</v>
      </c>
      <c r="BZ25" s="231"/>
      <c r="CA25" s="222"/>
      <c r="CB25" s="224" t="s">
        <v>2232</v>
      </c>
      <c r="CC25" s="200">
        <v>1</v>
      </c>
      <c r="CD25" s="200">
        <v>1</v>
      </c>
      <c r="CE25" s="207">
        <v>0</v>
      </c>
      <c r="CF25" s="220" t="s">
        <v>2367</v>
      </c>
      <c r="CG25" s="221">
        <v>4</v>
      </c>
      <c r="CH25" s="221">
        <v>12</v>
      </c>
      <c r="CI25" s="222" t="s">
        <v>986</v>
      </c>
      <c r="CJ25" s="224" t="s">
        <v>2232</v>
      </c>
      <c r="CK25" s="200">
        <v>0</v>
      </c>
      <c r="CL25" s="200">
        <v>1</v>
      </c>
      <c r="CM25" s="207">
        <v>1</v>
      </c>
      <c r="CN25" s="232" t="s">
        <v>2368</v>
      </c>
      <c r="CO25" s="221">
        <v>3</v>
      </c>
      <c r="CP25" s="221">
        <v>27</v>
      </c>
      <c r="CQ25" s="222"/>
      <c r="CR25" s="36" t="s">
        <v>2249</v>
      </c>
      <c r="CS25" s="34"/>
      <c r="CT25" s="200">
        <v>10</v>
      </c>
      <c r="CU25" s="200">
        <v>9</v>
      </c>
      <c r="CV25" s="213">
        <v>-1</v>
      </c>
      <c r="CW25" s="214"/>
      <c r="CX25" s="89" t="s">
        <v>2328</v>
      </c>
      <c r="CY25" s="233" t="s">
        <v>2343</v>
      </c>
      <c r="CZ25" s="91">
        <v>1</v>
      </c>
      <c r="DA25" s="91">
        <v>1</v>
      </c>
      <c r="DB25" s="92"/>
      <c r="DC25" s="234"/>
      <c r="DD25" s="40"/>
      <c r="DE25" s="40"/>
      <c r="DF25" s="40"/>
      <c r="DG25" s="40"/>
      <c r="DH25" s="41"/>
      <c r="DI25" s="42"/>
    </row>
    <row r="26" spans="1:113" s="60" customFormat="1" ht="14.25" customHeight="1">
      <c r="A26" s="899"/>
      <c r="B26" s="182"/>
      <c r="C26" s="186"/>
      <c r="D26" s="96"/>
      <c r="E26" s="97"/>
      <c r="F26" s="36"/>
      <c r="G26" s="133" t="s">
        <v>2369</v>
      </c>
      <c r="H26" s="134" t="s">
        <v>2232</v>
      </c>
      <c r="I26" s="881">
        <v>3</v>
      </c>
      <c r="J26" s="876">
        <v>13</v>
      </c>
      <c r="K26" s="890">
        <v>-1</v>
      </c>
      <c r="L26" s="235"/>
      <c r="M26" s="140"/>
      <c r="N26" s="140"/>
      <c r="O26" s="136"/>
      <c r="P26" s="134" t="s">
        <v>2232</v>
      </c>
      <c r="Q26" s="881">
        <v>3</v>
      </c>
      <c r="R26" s="876">
        <v>12</v>
      </c>
      <c r="S26" s="878">
        <v>-2</v>
      </c>
      <c r="T26" s="236"/>
      <c r="U26" s="101"/>
      <c r="V26" s="101"/>
      <c r="W26" s="136"/>
      <c r="X26" s="134" t="s">
        <v>2232</v>
      </c>
      <c r="Y26" s="881">
        <v>3</v>
      </c>
      <c r="Z26" s="876">
        <v>13</v>
      </c>
      <c r="AA26" s="878">
        <v>-3</v>
      </c>
      <c r="AB26" s="237"/>
      <c r="AC26" s="101"/>
      <c r="AD26" s="101"/>
      <c r="AE26" s="136"/>
      <c r="AF26" s="141" t="s">
        <v>2232</v>
      </c>
      <c r="AG26" s="881">
        <v>3</v>
      </c>
      <c r="AH26" s="876">
        <v>16</v>
      </c>
      <c r="AI26" s="878">
        <v>-1</v>
      </c>
      <c r="AJ26" s="238"/>
      <c r="AK26" s="101"/>
      <c r="AL26" s="101"/>
      <c r="AM26" s="136"/>
      <c r="AN26" s="239" t="s">
        <v>2232</v>
      </c>
      <c r="AO26" s="881">
        <v>3</v>
      </c>
      <c r="AP26" s="891">
        <v>16</v>
      </c>
      <c r="AQ26" s="893">
        <v>-3</v>
      </c>
      <c r="AR26" s="236"/>
      <c r="AS26" s="145"/>
      <c r="AT26" s="145"/>
      <c r="AU26" s="146"/>
      <c r="AV26" s="240" t="s">
        <v>2232</v>
      </c>
      <c r="AW26" s="881">
        <v>4</v>
      </c>
      <c r="AX26" s="876">
        <v>21</v>
      </c>
      <c r="AY26" s="878">
        <v>-1</v>
      </c>
      <c r="AZ26" s="241"/>
      <c r="BA26" s="185"/>
      <c r="BB26" s="185"/>
      <c r="BC26" s="136"/>
      <c r="BD26" s="141" t="s">
        <v>2232</v>
      </c>
      <c r="BE26" s="888">
        <v>4</v>
      </c>
      <c r="BF26" s="876">
        <v>20</v>
      </c>
      <c r="BG26" s="878">
        <v>1</v>
      </c>
      <c r="BH26" s="237"/>
      <c r="BI26" s="101"/>
      <c r="BJ26" s="101"/>
      <c r="BK26" s="136"/>
      <c r="BL26" s="141" t="s">
        <v>2232</v>
      </c>
      <c r="BM26" s="888">
        <v>5</v>
      </c>
      <c r="BN26" s="876">
        <v>19</v>
      </c>
      <c r="BO26" s="890">
        <v>-1</v>
      </c>
      <c r="BP26" s="142" t="s">
        <v>2370</v>
      </c>
      <c r="BQ26" s="140">
        <v>2</v>
      </c>
      <c r="BR26" s="140">
        <v>37</v>
      </c>
      <c r="BS26" s="136"/>
      <c r="BT26" s="141" t="s">
        <v>2232</v>
      </c>
      <c r="BU26" s="881">
        <v>3</v>
      </c>
      <c r="BV26" s="876">
        <v>18</v>
      </c>
      <c r="BW26" s="878">
        <v>-3</v>
      </c>
      <c r="BX26" s="237"/>
      <c r="BY26" s="185"/>
      <c r="BZ26" s="185"/>
      <c r="CA26" s="136"/>
      <c r="CB26" s="141" t="s">
        <v>2232</v>
      </c>
      <c r="CC26" s="881">
        <v>4</v>
      </c>
      <c r="CD26" s="876">
        <v>23</v>
      </c>
      <c r="CE26" s="878">
        <v>-3</v>
      </c>
      <c r="CF26" s="236"/>
      <c r="CG26" s="101"/>
      <c r="CH26" s="101"/>
      <c r="CI26" s="136"/>
      <c r="CJ26" s="141" t="s">
        <v>2232</v>
      </c>
      <c r="CK26" s="881">
        <v>1</v>
      </c>
      <c r="CL26" s="876">
        <v>4</v>
      </c>
      <c r="CM26" s="878">
        <v>0</v>
      </c>
      <c r="CN26" s="100"/>
      <c r="CO26" s="101"/>
      <c r="CP26" s="101"/>
      <c r="CQ26" s="136"/>
      <c r="CR26" s="36" t="s">
        <v>2249</v>
      </c>
      <c r="CS26" s="34"/>
      <c r="CT26" s="880"/>
      <c r="CU26" s="883">
        <v>175</v>
      </c>
      <c r="CV26" s="884">
        <v>-17</v>
      </c>
      <c r="CW26" s="242"/>
      <c r="CX26" s="89" t="s">
        <v>2371</v>
      </c>
      <c r="CY26" s="243" t="s">
        <v>2342</v>
      </c>
      <c r="CZ26" s="244">
        <v>5</v>
      </c>
      <c r="DA26" s="91">
        <v>5</v>
      </c>
      <c r="DB26" s="92"/>
      <c r="DC26" s="234"/>
      <c r="DD26" s="40"/>
      <c r="DE26" s="40"/>
      <c r="DF26" s="40"/>
      <c r="DG26" s="40"/>
      <c r="DH26" s="41"/>
      <c r="DI26" s="42"/>
    </row>
    <row r="27" spans="1:113" s="60" customFormat="1" ht="14.25" customHeight="1" thickBot="1">
      <c r="A27" s="900"/>
      <c r="B27" s="195"/>
      <c r="C27" s="196"/>
      <c r="D27" s="166"/>
      <c r="E27" s="167"/>
      <c r="F27" s="36"/>
      <c r="G27" s="133"/>
      <c r="H27" s="134"/>
      <c r="I27" s="881"/>
      <c r="J27" s="876"/>
      <c r="K27" s="878"/>
      <c r="L27" s="111"/>
      <c r="M27" s="140"/>
      <c r="N27" s="140"/>
      <c r="O27" s="136"/>
      <c r="P27" s="134"/>
      <c r="Q27" s="881"/>
      <c r="R27" s="876"/>
      <c r="S27" s="878"/>
      <c r="T27" s="235"/>
      <c r="U27" s="140"/>
      <c r="V27" s="140"/>
      <c r="W27" s="136"/>
      <c r="X27" s="134"/>
      <c r="Y27" s="881"/>
      <c r="Z27" s="876"/>
      <c r="AA27" s="878"/>
      <c r="AB27" s="235"/>
      <c r="AC27" s="140"/>
      <c r="AD27" s="140"/>
      <c r="AE27" s="136"/>
      <c r="AF27" s="141"/>
      <c r="AG27" s="881"/>
      <c r="AH27" s="876"/>
      <c r="AI27" s="878"/>
      <c r="AJ27" s="235"/>
      <c r="AK27" s="140"/>
      <c r="AL27" s="140"/>
      <c r="AM27" s="136"/>
      <c r="AN27" s="239"/>
      <c r="AO27" s="881"/>
      <c r="AP27" s="891"/>
      <c r="AQ27" s="893"/>
      <c r="AR27" s="236"/>
      <c r="AS27" s="145"/>
      <c r="AT27" s="145"/>
      <c r="AU27" s="146"/>
      <c r="AV27" s="240"/>
      <c r="AW27" s="881"/>
      <c r="AX27" s="876"/>
      <c r="AY27" s="878"/>
      <c r="AZ27" s="236"/>
      <c r="BA27" s="101"/>
      <c r="BB27" s="101"/>
      <c r="BC27" s="136"/>
      <c r="BD27" s="141"/>
      <c r="BE27" s="888"/>
      <c r="BF27" s="876"/>
      <c r="BG27" s="878"/>
      <c r="BH27" s="235"/>
      <c r="BI27" s="140"/>
      <c r="BJ27" s="140"/>
      <c r="BK27" s="136"/>
      <c r="BL27" s="141"/>
      <c r="BM27" s="888"/>
      <c r="BN27" s="876"/>
      <c r="BO27" s="878"/>
      <c r="BS27" s="136"/>
      <c r="BT27" s="141"/>
      <c r="BU27" s="881"/>
      <c r="BV27" s="876"/>
      <c r="BW27" s="878"/>
      <c r="BX27" s="245" t="s">
        <v>2372</v>
      </c>
      <c r="BY27" s="101">
        <v>1</v>
      </c>
      <c r="BZ27" s="140">
        <v>12</v>
      </c>
      <c r="CA27" s="136"/>
      <c r="CB27" s="141"/>
      <c r="CC27" s="881"/>
      <c r="CD27" s="876"/>
      <c r="CE27" s="878"/>
      <c r="CF27" s="246"/>
      <c r="CG27" s="140"/>
      <c r="CH27" s="140"/>
      <c r="CI27" s="136"/>
      <c r="CJ27" s="141"/>
      <c r="CK27" s="881"/>
      <c r="CL27" s="876"/>
      <c r="CM27" s="878"/>
      <c r="CN27" s="235"/>
      <c r="CO27" s="140"/>
      <c r="CP27" s="140"/>
      <c r="CQ27" s="136"/>
      <c r="CR27" s="36"/>
      <c r="CS27" s="134"/>
      <c r="CT27" s="881"/>
      <c r="CU27" s="876"/>
      <c r="CV27" s="885"/>
      <c r="CW27" s="242"/>
      <c r="CX27" s="89" t="s">
        <v>2373</v>
      </c>
      <c r="CY27" s="181" t="s">
        <v>2362</v>
      </c>
      <c r="CZ27" s="91">
        <v>3</v>
      </c>
      <c r="DA27" s="91">
        <v>23</v>
      </c>
      <c r="DB27" s="92" t="s">
        <v>2350</v>
      </c>
      <c r="DC27" s="234"/>
      <c r="DD27" s="40"/>
      <c r="DE27" s="40"/>
      <c r="DF27" s="40"/>
      <c r="DG27" s="40"/>
      <c r="DH27" s="41"/>
      <c r="DI27" s="42"/>
    </row>
    <row r="28" spans="1:113" s="60" customFormat="1" ht="14.25" customHeight="1" thickBot="1">
      <c r="A28" s="48" t="s">
        <v>2374</v>
      </c>
      <c r="B28" s="247" t="s">
        <v>2189</v>
      </c>
      <c r="C28" s="887" t="s">
        <v>2189</v>
      </c>
      <c r="D28" s="887"/>
      <c r="E28" s="887"/>
      <c r="F28" s="36"/>
      <c r="G28" s="133" t="s">
        <v>2375</v>
      </c>
      <c r="H28" s="134"/>
      <c r="I28" s="881"/>
      <c r="J28" s="876"/>
      <c r="K28" s="878"/>
      <c r="L28" s="248" t="s">
        <v>2376</v>
      </c>
      <c r="M28" s="140">
        <v>1</v>
      </c>
      <c r="N28" s="140">
        <v>19</v>
      </c>
      <c r="O28" s="136"/>
      <c r="P28" s="134"/>
      <c r="Q28" s="881"/>
      <c r="R28" s="876"/>
      <c r="S28" s="878"/>
      <c r="T28" s="142" t="s">
        <v>92</v>
      </c>
      <c r="U28" s="140">
        <v>3</v>
      </c>
      <c r="V28" s="140">
        <v>27</v>
      </c>
      <c r="W28" s="136"/>
      <c r="X28" s="134"/>
      <c r="Y28" s="881"/>
      <c r="Z28" s="876"/>
      <c r="AA28" s="878"/>
      <c r="AB28" s="235"/>
      <c r="AC28" s="140"/>
      <c r="AD28" s="140"/>
      <c r="AE28" s="136"/>
      <c r="AF28" s="141"/>
      <c r="AG28" s="881"/>
      <c r="AH28" s="876"/>
      <c r="AI28" s="878"/>
      <c r="AJ28" s="249" t="s">
        <v>796</v>
      </c>
      <c r="AK28" s="140">
        <v>2</v>
      </c>
      <c r="AL28" s="140">
        <v>13</v>
      </c>
      <c r="AM28" s="136"/>
      <c r="AN28" s="239"/>
      <c r="AO28" s="881"/>
      <c r="AP28" s="891"/>
      <c r="AQ28" s="893"/>
      <c r="AR28" s="250" t="s">
        <v>2377</v>
      </c>
      <c r="AS28" s="251">
        <v>2</v>
      </c>
      <c r="AT28" s="251">
        <v>18</v>
      </c>
      <c r="AU28" s="146"/>
      <c r="AV28" s="240"/>
      <c r="AW28" s="881"/>
      <c r="AX28" s="876"/>
      <c r="AY28" s="878"/>
      <c r="AZ28" s="236" t="s">
        <v>291</v>
      </c>
      <c r="BA28" s="101">
        <v>10</v>
      </c>
      <c r="BB28" s="101">
        <v>18</v>
      </c>
      <c r="BC28" s="136"/>
      <c r="BD28" s="141" t="s">
        <v>2378</v>
      </c>
      <c r="BE28" s="888"/>
      <c r="BF28" s="876"/>
      <c r="BG28" s="878"/>
      <c r="BH28" s="168" t="s">
        <v>2379</v>
      </c>
      <c r="BI28" s="140">
        <v>7</v>
      </c>
      <c r="BJ28" s="140">
        <v>29</v>
      </c>
      <c r="BK28" s="136"/>
      <c r="BL28" s="141"/>
      <c r="BM28" s="888"/>
      <c r="BN28" s="876"/>
      <c r="BO28" s="878"/>
      <c r="BP28" s="168"/>
      <c r="BQ28" s="140"/>
      <c r="BR28" s="140"/>
      <c r="BS28" s="136"/>
      <c r="BT28" s="141"/>
      <c r="BU28" s="881"/>
      <c r="BV28" s="876"/>
      <c r="BW28" s="878"/>
      <c r="BX28" s="252" t="s">
        <v>591</v>
      </c>
      <c r="BY28" s="101">
        <v>5</v>
      </c>
      <c r="BZ28" s="101">
        <v>21</v>
      </c>
      <c r="CA28" s="136"/>
      <c r="CB28" s="141"/>
      <c r="CC28" s="881"/>
      <c r="CD28" s="876"/>
      <c r="CE28" s="878"/>
      <c r="CF28" s="253" t="s">
        <v>2380</v>
      </c>
      <c r="CG28" s="140">
        <v>3</v>
      </c>
      <c r="CH28" s="140">
        <v>16</v>
      </c>
      <c r="CI28" s="136"/>
      <c r="CJ28" s="141"/>
      <c r="CK28" s="881"/>
      <c r="CL28" s="876"/>
      <c r="CM28" s="878"/>
      <c r="CN28" s="168"/>
      <c r="CO28" s="140"/>
      <c r="CP28" s="140"/>
      <c r="CQ28" s="136"/>
      <c r="CR28" s="36"/>
      <c r="CS28" s="134"/>
      <c r="CT28" s="881"/>
      <c r="CU28" s="876"/>
      <c r="CV28" s="885"/>
      <c r="CW28" s="242"/>
      <c r="CX28" s="89" t="s">
        <v>2297</v>
      </c>
      <c r="CY28" s="180" t="s">
        <v>2381</v>
      </c>
      <c r="CZ28" s="145">
        <v>3</v>
      </c>
      <c r="DA28" s="145">
        <v>8</v>
      </c>
      <c r="DB28" s="92" t="s">
        <v>2350</v>
      </c>
      <c r="DC28" s="234" t="s">
        <v>2382</v>
      </c>
      <c r="DD28" s="40"/>
      <c r="DE28" s="40"/>
      <c r="DF28" s="40"/>
      <c r="DG28" s="40"/>
      <c r="DH28" s="41"/>
      <c r="DI28" s="42"/>
    </row>
    <row r="29" spans="1:113" s="60" customFormat="1" ht="14.25" thickTop="1">
      <c r="A29" s="48" t="s">
        <v>2383</v>
      </c>
      <c r="B29" s="254">
        <v>19</v>
      </c>
      <c r="C29" s="255" t="s">
        <v>2384</v>
      </c>
      <c r="D29" s="256" t="s">
        <v>2385</v>
      </c>
      <c r="E29" s="257">
        <v>3</v>
      </c>
      <c r="F29" s="38"/>
      <c r="G29" s="133" t="s">
        <v>2386</v>
      </c>
      <c r="H29" s="134"/>
      <c r="I29" s="881"/>
      <c r="J29" s="876"/>
      <c r="K29" s="878"/>
      <c r="L29" s="235"/>
      <c r="M29" s="140"/>
      <c r="N29" s="140"/>
      <c r="O29" s="136"/>
      <c r="P29" s="134"/>
      <c r="Q29" s="881"/>
      <c r="R29" s="876"/>
      <c r="S29" s="878"/>
      <c r="T29" s="238"/>
      <c r="U29" s="140"/>
      <c r="V29" s="140"/>
      <c r="W29" s="136"/>
      <c r="X29" s="134"/>
      <c r="Y29" s="881"/>
      <c r="Z29" s="876"/>
      <c r="AA29" s="878"/>
      <c r="AB29" s="235"/>
      <c r="AC29" s="140"/>
      <c r="AD29" s="140"/>
      <c r="AE29" s="136"/>
      <c r="AF29" s="141"/>
      <c r="AG29" s="881"/>
      <c r="AH29" s="876"/>
      <c r="AI29" s="878"/>
      <c r="AJ29" s="235"/>
      <c r="AK29" s="140"/>
      <c r="AL29" s="140"/>
      <c r="AM29" s="136"/>
      <c r="AN29" s="239"/>
      <c r="AO29" s="881"/>
      <c r="AP29" s="891"/>
      <c r="AQ29" s="893"/>
      <c r="AR29" s="168" t="s">
        <v>173</v>
      </c>
      <c r="AS29" s="145">
        <v>4</v>
      </c>
      <c r="AT29" s="145">
        <v>17</v>
      </c>
      <c r="AU29" s="146"/>
      <c r="AV29" s="240"/>
      <c r="AW29" s="881"/>
      <c r="AX29" s="876"/>
      <c r="AY29" s="878"/>
      <c r="AZ29" s="258" t="s">
        <v>2387</v>
      </c>
      <c r="BA29" s="101">
        <v>2</v>
      </c>
      <c r="BB29" s="101">
        <v>9</v>
      </c>
      <c r="BC29" s="136" t="s">
        <v>986</v>
      </c>
      <c r="BD29" s="141"/>
      <c r="BE29" s="888"/>
      <c r="BF29" s="876"/>
      <c r="BG29" s="878"/>
      <c r="BH29" s="142" t="s">
        <v>2388</v>
      </c>
      <c r="BI29" s="140">
        <v>3</v>
      </c>
      <c r="BJ29" s="140">
        <v>20</v>
      </c>
      <c r="BK29" s="136"/>
      <c r="BL29" s="141"/>
      <c r="BM29" s="888"/>
      <c r="BN29" s="876"/>
      <c r="BO29" s="878"/>
      <c r="BP29" s="235"/>
      <c r="BQ29" s="140"/>
      <c r="BR29" s="140"/>
      <c r="BS29" s="136"/>
      <c r="BT29" s="141"/>
      <c r="BU29" s="881"/>
      <c r="BV29" s="876"/>
      <c r="BW29" s="878"/>
      <c r="BX29" s="168" t="s">
        <v>2338</v>
      </c>
      <c r="BY29" s="140">
        <v>5</v>
      </c>
      <c r="BZ29" s="140">
        <v>14</v>
      </c>
      <c r="CA29" s="136" t="s">
        <v>2270</v>
      </c>
      <c r="CB29" s="141"/>
      <c r="CC29" s="881"/>
      <c r="CD29" s="876"/>
      <c r="CE29" s="878"/>
      <c r="CF29" s="259" t="s">
        <v>2389</v>
      </c>
      <c r="CG29" s="140">
        <v>1</v>
      </c>
      <c r="CH29" s="140">
        <v>17</v>
      </c>
      <c r="CI29" s="136"/>
      <c r="CJ29" s="141"/>
      <c r="CK29" s="881"/>
      <c r="CL29" s="876"/>
      <c r="CM29" s="878"/>
      <c r="CN29" s="235"/>
      <c r="CO29" s="140"/>
      <c r="CP29" s="140"/>
      <c r="CQ29" s="136"/>
      <c r="CR29" s="38"/>
      <c r="CS29" s="134"/>
      <c r="CT29" s="881"/>
      <c r="CU29" s="876"/>
      <c r="CV29" s="885"/>
      <c r="CW29" s="242"/>
      <c r="CX29" s="194" t="s">
        <v>2348</v>
      </c>
      <c r="CY29" s="183" t="s">
        <v>2390</v>
      </c>
      <c r="CZ29" s="140">
        <v>1</v>
      </c>
      <c r="DA29" s="140">
        <v>8</v>
      </c>
      <c r="DB29" s="92"/>
      <c r="DC29" s="234"/>
      <c r="DD29" s="40"/>
      <c r="DE29" s="40"/>
      <c r="DF29" s="40"/>
      <c r="DG29" s="40"/>
      <c r="DH29" s="41"/>
      <c r="DI29" s="42"/>
    </row>
    <row r="30" spans="1:113" s="60" customFormat="1">
      <c r="A30" s="192" t="s">
        <v>2249</v>
      </c>
      <c r="B30" s="260">
        <v>36</v>
      </c>
      <c r="C30" s="261" t="s">
        <v>2391</v>
      </c>
      <c r="D30" s="262" t="s">
        <v>2385</v>
      </c>
      <c r="E30" s="263">
        <v>1</v>
      </c>
      <c r="F30" s="58"/>
      <c r="G30" s="133" t="s">
        <v>2392</v>
      </c>
      <c r="H30" s="64"/>
      <c r="I30" s="881"/>
      <c r="J30" s="876"/>
      <c r="K30" s="878"/>
      <c r="L30" s="264"/>
      <c r="M30" s="72"/>
      <c r="N30" s="72"/>
      <c r="O30" s="70"/>
      <c r="P30" s="64"/>
      <c r="Q30" s="881"/>
      <c r="R30" s="876"/>
      <c r="S30" s="878"/>
      <c r="T30" s="264"/>
      <c r="U30" s="72"/>
      <c r="V30" s="72"/>
      <c r="W30" s="70"/>
      <c r="X30" s="64"/>
      <c r="Y30" s="881"/>
      <c r="Z30" s="876"/>
      <c r="AA30" s="878"/>
      <c r="AB30" s="264"/>
      <c r="AC30" s="72"/>
      <c r="AD30" s="72"/>
      <c r="AE30" s="70"/>
      <c r="AF30" s="74"/>
      <c r="AG30" s="881"/>
      <c r="AH30" s="876"/>
      <c r="AI30" s="878"/>
      <c r="AJ30" s="264"/>
      <c r="AK30" s="72"/>
      <c r="AL30" s="72"/>
      <c r="AM30" s="70"/>
      <c r="AN30" s="265"/>
      <c r="AO30" s="881"/>
      <c r="AP30" s="891"/>
      <c r="AQ30" s="893"/>
      <c r="AR30" s="264"/>
      <c r="AS30" s="83"/>
      <c r="AT30" s="83"/>
      <c r="AU30" s="84"/>
      <c r="AV30" s="266"/>
      <c r="AW30" s="881"/>
      <c r="AX30" s="876"/>
      <c r="AY30" s="878"/>
      <c r="AZ30" s="264"/>
      <c r="BA30" s="72"/>
      <c r="BB30" s="72"/>
      <c r="BC30" s="70"/>
      <c r="BD30" s="74"/>
      <c r="BE30" s="888"/>
      <c r="BF30" s="876"/>
      <c r="BG30" s="878"/>
      <c r="BH30" s="267" t="s">
        <v>2393</v>
      </c>
      <c r="BI30" s="72">
        <v>7</v>
      </c>
      <c r="BJ30" s="72">
        <v>10</v>
      </c>
      <c r="BK30" s="70"/>
      <c r="BL30" s="74"/>
      <c r="BM30" s="888"/>
      <c r="BN30" s="876"/>
      <c r="BO30" s="878"/>
      <c r="BP30" s="264"/>
      <c r="BQ30" s="72"/>
      <c r="BR30" s="72"/>
      <c r="BS30" s="70"/>
      <c r="BT30" s="74"/>
      <c r="BU30" s="881"/>
      <c r="BV30" s="876"/>
      <c r="BW30" s="878"/>
      <c r="BX30" s="87" t="s">
        <v>2394</v>
      </c>
      <c r="BY30" s="72">
        <v>2</v>
      </c>
      <c r="BZ30" s="72">
        <v>7</v>
      </c>
      <c r="CA30" s="70"/>
      <c r="CB30" s="74"/>
      <c r="CC30" s="881"/>
      <c r="CD30" s="876"/>
      <c r="CE30" s="878"/>
      <c r="CF30" s="264"/>
      <c r="CG30" s="72"/>
      <c r="CH30" s="72"/>
      <c r="CI30" s="70"/>
      <c r="CJ30" s="74"/>
      <c r="CK30" s="881"/>
      <c r="CL30" s="876"/>
      <c r="CM30" s="878"/>
      <c r="CN30" s="264"/>
      <c r="CO30" s="72"/>
      <c r="CP30" s="72"/>
      <c r="CQ30" s="70"/>
      <c r="CR30" s="58"/>
      <c r="CS30" s="64"/>
      <c r="CT30" s="881"/>
      <c r="CU30" s="876"/>
      <c r="CV30" s="885"/>
      <c r="CW30" s="242"/>
      <c r="CX30" s="89"/>
      <c r="CY30" s="115"/>
      <c r="CZ30" s="91"/>
      <c r="DA30" s="91"/>
      <c r="DB30" s="92"/>
      <c r="DC30" s="234"/>
      <c r="DD30" s="40"/>
      <c r="DE30" s="40"/>
      <c r="DF30" s="40"/>
      <c r="DG30" s="40"/>
      <c r="DH30" s="41"/>
      <c r="DI30" s="42"/>
    </row>
    <row r="31" spans="1:113" s="60" customFormat="1">
      <c r="A31" s="48" t="s">
        <v>2292</v>
      </c>
      <c r="B31" s="268">
        <v>7</v>
      </c>
      <c r="C31" s="261" t="s">
        <v>2395</v>
      </c>
      <c r="D31" s="262" t="s">
        <v>2385</v>
      </c>
      <c r="E31" s="263">
        <v>8</v>
      </c>
      <c r="F31" s="48"/>
      <c r="G31" s="133" t="s">
        <v>2396</v>
      </c>
      <c r="H31" s="134"/>
      <c r="I31" s="881"/>
      <c r="J31" s="876"/>
      <c r="K31" s="878"/>
      <c r="L31" s="269"/>
      <c r="M31" s="270"/>
      <c r="N31" s="270"/>
      <c r="O31" s="121"/>
      <c r="P31" s="134"/>
      <c r="Q31" s="881"/>
      <c r="R31" s="876"/>
      <c r="S31" s="878"/>
      <c r="T31" s="156"/>
      <c r="U31" s="120"/>
      <c r="V31" s="120"/>
      <c r="W31" s="121"/>
      <c r="X31" s="134"/>
      <c r="Y31" s="881"/>
      <c r="Z31" s="876"/>
      <c r="AA31" s="878"/>
      <c r="AB31" s="156"/>
      <c r="AC31" s="120"/>
      <c r="AD31" s="120"/>
      <c r="AE31" s="121"/>
      <c r="AF31" s="141"/>
      <c r="AG31" s="881"/>
      <c r="AH31" s="876"/>
      <c r="AI31" s="878"/>
      <c r="AJ31" s="271"/>
      <c r="AK31" s="120"/>
      <c r="AL31" s="120"/>
      <c r="AM31" s="121"/>
      <c r="AN31" s="239"/>
      <c r="AO31" s="881"/>
      <c r="AP31" s="891"/>
      <c r="AQ31" s="893"/>
      <c r="AR31" s="151" t="s">
        <v>2397</v>
      </c>
      <c r="AS31" s="272">
        <v>2.1</v>
      </c>
      <c r="AT31" s="83">
        <v>20</v>
      </c>
      <c r="AU31" s="84"/>
      <c r="AV31" s="240"/>
      <c r="AW31" s="881"/>
      <c r="AX31" s="876"/>
      <c r="AY31" s="878"/>
      <c r="AZ31" s="119"/>
      <c r="BA31" s="273"/>
      <c r="BB31" s="173"/>
      <c r="BC31" s="121"/>
      <c r="BD31" s="141"/>
      <c r="BE31" s="888"/>
      <c r="BF31" s="876"/>
      <c r="BG31" s="878"/>
      <c r="BH31" s="124"/>
      <c r="BI31" s="120"/>
      <c r="BJ31" s="120"/>
      <c r="BK31" s="121"/>
      <c r="BL31" s="274"/>
      <c r="BM31" s="888"/>
      <c r="BN31" s="876"/>
      <c r="BO31" s="878"/>
      <c r="BP31" s="156"/>
      <c r="BQ31" s="120"/>
      <c r="BR31" s="120"/>
      <c r="BS31" s="121"/>
      <c r="BT31" s="141"/>
      <c r="BU31" s="881"/>
      <c r="BV31" s="876"/>
      <c r="BW31" s="878"/>
      <c r="BX31" s="156"/>
      <c r="BY31" s="120"/>
      <c r="BZ31" s="120"/>
      <c r="CA31" s="121"/>
      <c r="CB31" s="141"/>
      <c r="CC31" s="881"/>
      <c r="CD31" s="876"/>
      <c r="CE31" s="878"/>
      <c r="CF31" s="271"/>
      <c r="CG31" s="120"/>
      <c r="CH31" s="120"/>
      <c r="CI31" s="121"/>
      <c r="CJ31" s="141"/>
      <c r="CK31" s="881"/>
      <c r="CL31" s="876"/>
      <c r="CM31" s="878"/>
      <c r="CN31" s="156"/>
      <c r="CO31" s="120"/>
      <c r="CP31" s="120"/>
      <c r="CQ31" s="121"/>
      <c r="CR31" s="48"/>
      <c r="CS31" s="275"/>
      <c r="CT31" s="881"/>
      <c r="CU31" s="876"/>
      <c r="CV31" s="885"/>
      <c r="CW31" s="242"/>
      <c r="CX31" s="89"/>
      <c r="CY31" s="115"/>
      <c r="CZ31" s="91"/>
      <c r="DA31" s="91"/>
      <c r="DB31" s="92"/>
      <c r="DC31" s="234"/>
      <c r="DD31" s="40"/>
      <c r="DE31" s="40"/>
      <c r="DF31" s="40"/>
      <c r="DG31" s="40"/>
      <c r="DH31" s="41"/>
      <c r="DI31" s="42"/>
    </row>
    <row r="32" spans="1:113" s="60" customFormat="1" ht="14.25" thickBot="1">
      <c r="A32" s="48">
        <v>37.5</v>
      </c>
      <c r="B32" s="276">
        <v>6</v>
      </c>
      <c r="C32" s="261" t="s">
        <v>2398</v>
      </c>
      <c r="D32" s="262" t="s">
        <v>2399</v>
      </c>
      <c r="E32" s="263"/>
      <c r="F32" s="58"/>
      <c r="G32" s="133" t="s">
        <v>2400</v>
      </c>
      <c r="H32" s="134"/>
      <c r="I32" s="881"/>
      <c r="J32" s="876"/>
      <c r="K32" s="878"/>
      <c r="L32" s="277" t="s">
        <v>21</v>
      </c>
      <c r="M32" s="140">
        <v>5</v>
      </c>
      <c r="N32" s="140">
        <v>18</v>
      </c>
      <c r="O32" s="136"/>
      <c r="P32" s="134"/>
      <c r="Q32" s="881"/>
      <c r="R32" s="876"/>
      <c r="S32" s="878"/>
      <c r="T32" s="139" t="s">
        <v>2401</v>
      </c>
      <c r="U32" s="140">
        <v>2</v>
      </c>
      <c r="V32" s="140">
        <v>17</v>
      </c>
      <c r="W32" s="136"/>
      <c r="X32" s="134"/>
      <c r="Y32" s="881"/>
      <c r="Z32" s="876"/>
      <c r="AA32" s="878"/>
      <c r="AB32" s="277" t="s">
        <v>2402</v>
      </c>
      <c r="AC32" s="140">
        <v>6</v>
      </c>
      <c r="AD32" s="140">
        <v>24</v>
      </c>
      <c r="AE32" s="136" t="s">
        <v>2292</v>
      </c>
      <c r="AF32" s="141"/>
      <c r="AG32" s="881"/>
      <c r="AH32" s="876"/>
      <c r="AI32" s="878"/>
      <c r="AJ32" s="180" t="s">
        <v>2403</v>
      </c>
      <c r="AK32" s="140">
        <v>3</v>
      </c>
      <c r="AL32" s="140">
        <v>24</v>
      </c>
      <c r="AM32" s="136"/>
      <c r="AN32" s="239"/>
      <c r="AO32" s="881"/>
      <c r="AP32" s="891"/>
      <c r="AQ32" s="893"/>
      <c r="AR32" s="236" t="s">
        <v>2404</v>
      </c>
      <c r="AS32" s="145">
        <v>3</v>
      </c>
      <c r="AT32" s="145">
        <v>23</v>
      </c>
      <c r="AU32" s="146"/>
      <c r="AV32" s="240"/>
      <c r="AW32" s="881"/>
      <c r="AX32" s="876"/>
      <c r="AY32" s="878"/>
      <c r="AZ32" s="180" t="s">
        <v>2405</v>
      </c>
      <c r="BA32" s="101">
        <v>3</v>
      </c>
      <c r="BB32" s="101">
        <v>13</v>
      </c>
      <c r="BC32" s="136" t="s">
        <v>986</v>
      </c>
      <c r="BD32" s="141"/>
      <c r="BE32" s="888"/>
      <c r="BF32" s="876"/>
      <c r="BG32" s="878"/>
      <c r="BH32" s="278" t="s">
        <v>2406</v>
      </c>
      <c r="BI32" s="140">
        <v>1</v>
      </c>
      <c r="BJ32" s="140">
        <v>20</v>
      </c>
      <c r="BK32" s="136"/>
      <c r="BL32" s="141"/>
      <c r="BM32" s="888"/>
      <c r="BN32" s="876"/>
      <c r="BO32" s="878"/>
      <c r="BP32" s="139" t="s">
        <v>2407</v>
      </c>
      <c r="BQ32" s="140">
        <v>2</v>
      </c>
      <c r="BR32" s="140">
        <v>22</v>
      </c>
      <c r="BS32" s="136"/>
      <c r="BT32" s="141"/>
      <c r="BU32" s="881"/>
      <c r="BV32" s="876"/>
      <c r="BW32" s="878"/>
      <c r="BX32" s="142" t="s">
        <v>2408</v>
      </c>
      <c r="BY32" s="140">
        <v>3</v>
      </c>
      <c r="BZ32" s="140">
        <v>22</v>
      </c>
      <c r="CA32" s="136"/>
      <c r="CB32" s="141"/>
      <c r="CC32" s="881"/>
      <c r="CD32" s="876"/>
      <c r="CE32" s="878"/>
      <c r="CF32" s="139" t="s">
        <v>2409</v>
      </c>
      <c r="CG32" s="171">
        <v>2.1</v>
      </c>
      <c r="CH32" s="251">
        <v>25</v>
      </c>
      <c r="CI32" s="136"/>
      <c r="CJ32" s="141"/>
      <c r="CK32" s="881"/>
      <c r="CL32" s="876"/>
      <c r="CM32" s="878"/>
      <c r="CN32" s="139" t="s">
        <v>2410</v>
      </c>
      <c r="CO32" s="171">
        <v>2</v>
      </c>
      <c r="CP32" s="171">
        <v>14</v>
      </c>
      <c r="CQ32" s="136"/>
      <c r="CR32" s="58"/>
      <c r="CS32" s="134"/>
      <c r="CT32" s="881"/>
      <c r="CU32" s="876"/>
      <c r="CV32" s="885"/>
      <c r="CW32" s="242"/>
      <c r="CY32" s="279"/>
      <c r="CZ32" s="280"/>
      <c r="DA32" s="281"/>
      <c r="DB32" s="282"/>
      <c r="DC32" s="234"/>
      <c r="DD32" s="40"/>
      <c r="DE32" s="40"/>
      <c r="DF32" s="40"/>
      <c r="DG32" s="40"/>
      <c r="DH32" s="41"/>
      <c r="DI32" s="42"/>
    </row>
    <row r="33" spans="1:113" s="60" customFormat="1">
      <c r="A33" s="48" t="s">
        <v>2270</v>
      </c>
      <c r="B33" s="283">
        <v>4</v>
      </c>
      <c r="C33" s="261" t="s">
        <v>2411</v>
      </c>
      <c r="D33" s="262" t="s">
        <v>2385</v>
      </c>
      <c r="E33" s="284">
        <v>8</v>
      </c>
      <c r="F33" s="48"/>
      <c r="G33" s="133" t="s">
        <v>2412</v>
      </c>
      <c r="H33" s="134"/>
      <c r="I33" s="881"/>
      <c r="J33" s="876"/>
      <c r="K33" s="878"/>
      <c r="L33" s="277" t="s">
        <v>17</v>
      </c>
      <c r="M33" s="140">
        <v>6</v>
      </c>
      <c r="N33" s="140">
        <v>12</v>
      </c>
      <c r="O33" s="136"/>
      <c r="P33" s="134"/>
      <c r="Q33" s="881"/>
      <c r="R33" s="876"/>
      <c r="S33" s="878"/>
      <c r="T33" s="142" t="s">
        <v>2413</v>
      </c>
      <c r="U33" s="140">
        <v>3</v>
      </c>
      <c r="V33" s="140">
        <v>11</v>
      </c>
      <c r="W33" s="136"/>
      <c r="X33" s="134"/>
      <c r="Y33" s="881"/>
      <c r="Z33" s="876"/>
      <c r="AA33" s="878"/>
      <c r="AB33" s="168"/>
      <c r="AC33" s="140"/>
      <c r="AD33" s="140"/>
      <c r="AE33" s="136"/>
      <c r="AF33" s="141"/>
      <c r="AG33" s="881"/>
      <c r="AH33" s="876"/>
      <c r="AI33" s="878"/>
      <c r="AJ33" s="278" t="s">
        <v>2414</v>
      </c>
      <c r="AK33" s="101">
        <v>1</v>
      </c>
      <c r="AL33" s="101">
        <v>20</v>
      </c>
      <c r="AM33" s="136"/>
      <c r="AN33" s="239"/>
      <c r="AO33" s="881"/>
      <c r="AP33" s="891"/>
      <c r="AQ33" s="893"/>
      <c r="AR33" s="100" t="s">
        <v>179</v>
      </c>
      <c r="AS33" s="145">
        <v>3</v>
      </c>
      <c r="AT33" s="145">
        <v>19</v>
      </c>
      <c r="AU33" s="146"/>
      <c r="AV33" s="240"/>
      <c r="AW33" s="881"/>
      <c r="AX33" s="876"/>
      <c r="AY33" s="878"/>
      <c r="AZ33" s="148" t="s">
        <v>2415</v>
      </c>
      <c r="BA33" s="146">
        <v>2</v>
      </c>
      <c r="BB33" s="101">
        <v>11</v>
      </c>
      <c r="BC33" s="136"/>
      <c r="BD33" s="141"/>
      <c r="BE33" s="888"/>
      <c r="BF33" s="876"/>
      <c r="BG33" s="878"/>
      <c r="BH33" s="111" t="s">
        <v>2416</v>
      </c>
      <c r="BI33" s="140">
        <v>5</v>
      </c>
      <c r="BJ33" s="140">
        <v>20</v>
      </c>
      <c r="BK33" s="136"/>
      <c r="BL33" s="141"/>
      <c r="BM33" s="888"/>
      <c r="BN33" s="876"/>
      <c r="BO33" s="878"/>
      <c r="BP33" s="114" t="s">
        <v>2417</v>
      </c>
      <c r="BQ33" s="72">
        <v>1</v>
      </c>
      <c r="BR33" s="72">
        <v>22</v>
      </c>
      <c r="BS33" s="136"/>
      <c r="BT33" s="141"/>
      <c r="BU33" s="881"/>
      <c r="BV33" s="876"/>
      <c r="BW33" s="878"/>
      <c r="BX33" s="285" t="s">
        <v>2418</v>
      </c>
      <c r="BY33" s="140">
        <v>5</v>
      </c>
      <c r="BZ33" s="140">
        <v>9</v>
      </c>
      <c r="CA33" s="136"/>
      <c r="CB33" s="141"/>
      <c r="CC33" s="881"/>
      <c r="CD33" s="876"/>
      <c r="CE33" s="878"/>
      <c r="CF33" s="277" t="s">
        <v>2419</v>
      </c>
      <c r="CG33" s="140">
        <v>4</v>
      </c>
      <c r="CH33" s="140">
        <v>22</v>
      </c>
      <c r="CI33" s="136"/>
      <c r="CJ33" s="141"/>
      <c r="CK33" s="881"/>
      <c r="CL33" s="876"/>
      <c r="CM33" s="878"/>
      <c r="CN33" s="111" t="s">
        <v>2420</v>
      </c>
      <c r="CO33" s="140">
        <v>3</v>
      </c>
      <c r="CP33" s="140">
        <v>4</v>
      </c>
      <c r="CQ33" s="136"/>
      <c r="CR33" s="48"/>
      <c r="CS33" s="134"/>
      <c r="CT33" s="881"/>
      <c r="CU33" s="876"/>
      <c r="CV33" s="885"/>
      <c r="CW33" s="242"/>
      <c r="CX33" s="39"/>
      <c r="CY33" s="866" t="s">
        <v>2421</v>
      </c>
      <c r="CZ33" s="867"/>
      <c r="DA33" s="867"/>
      <c r="DB33" s="868"/>
      <c r="DC33" s="234"/>
      <c r="DD33" s="40"/>
      <c r="DE33" s="40"/>
      <c r="DF33" s="40"/>
      <c r="DG33" s="40"/>
      <c r="DH33" s="41"/>
      <c r="DI33" s="42"/>
    </row>
    <row r="34" spans="1:113" s="60" customFormat="1" ht="14.25" thickBot="1">
      <c r="A34" s="48" t="s">
        <v>986</v>
      </c>
      <c r="B34" s="286">
        <v>26</v>
      </c>
      <c r="C34" s="261" t="s">
        <v>2422</v>
      </c>
      <c r="D34" s="262" t="s">
        <v>2385</v>
      </c>
      <c r="E34" s="284">
        <v>5</v>
      </c>
      <c r="F34" s="48"/>
      <c r="G34" s="63" t="s">
        <v>2423</v>
      </c>
      <c r="H34" s="64"/>
      <c r="I34" s="882"/>
      <c r="J34" s="876"/>
      <c r="K34" s="878"/>
      <c r="L34" s="151" t="s">
        <v>2424</v>
      </c>
      <c r="M34" s="287">
        <v>2</v>
      </c>
      <c r="N34" s="287">
        <v>12</v>
      </c>
      <c r="O34" s="70" t="s">
        <v>2249</v>
      </c>
      <c r="P34" s="64"/>
      <c r="Q34" s="882"/>
      <c r="R34" s="876"/>
      <c r="S34" s="878"/>
      <c r="T34" s="285" t="s">
        <v>2266</v>
      </c>
      <c r="U34" s="72">
        <v>5</v>
      </c>
      <c r="V34" s="72">
        <v>10</v>
      </c>
      <c r="W34" s="70" t="s">
        <v>2270</v>
      </c>
      <c r="X34" s="64"/>
      <c r="Y34" s="882"/>
      <c r="Z34" s="876"/>
      <c r="AA34" s="878"/>
      <c r="AB34" s="288"/>
      <c r="AC34" s="289"/>
      <c r="AD34" s="289"/>
      <c r="AE34" s="290"/>
      <c r="AF34" s="74"/>
      <c r="AG34" s="882"/>
      <c r="AH34" s="876"/>
      <c r="AI34" s="878"/>
      <c r="AJ34" s="87" t="s">
        <v>2425</v>
      </c>
      <c r="AK34" s="72">
        <v>3</v>
      </c>
      <c r="AL34" s="72">
        <v>19</v>
      </c>
      <c r="AM34" s="70"/>
      <c r="AN34" s="265"/>
      <c r="AO34" s="882"/>
      <c r="AP34" s="891"/>
      <c r="AQ34" s="893"/>
      <c r="AR34" s="291" t="s">
        <v>2426</v>
      </c>
      <c r="AS34" s="292">
        <v>3</v>
      </c>
      <c r="AT34" s="293">
        <v>14</v>
      </c>
      <c r="AU34" s="84"/>
      <c r="AV34" s="266"/>
      <c r="AW34" s="882"/>
      <c r="AX34" s="876"/>
      <c r="AY34" s="878"/>
      <c r="AZ34" s="285" t="s">
        <v>2427</v>
      </c>
      <c r="BA34" s="72">
        <v>10</v>
      </c>
      <c r="BB34" s="72">
        <v>10</v>
      </c>
      <c r="BC34" s="70" t="s">
        <v>2249</v>
      </c>
      <c r="BD34" s="74"/>
      <c r="BE34" s="889"/>
      <c r="BF34" s="876"/>
      <c r="BG34" s="878"/>
      <c r="BH34" s="294"/>
      <c r="BI34" s="72"/>
      <c r="BJ34" s="72"/>
      <c r="BK34" s="70"/>
      <c r="BL34" s="74"/>
      <c r="BM34" s="889"/>
      <c r="BN34" s="876"/>
      <c r="BO34" s="878"/>
      <c r="BP34" s="291" t="s">
        <v>2428</v>
      </c>
      <c r="BQ34" s="270">
        <v>2</v>
      </c>
      <c r="BR34" s="295">
        <v>19</v>
      </c>
      <c r="BS34" s="70"/>
      <c r="BT34" s="74"/>
      <c r="BU34" s="882"/>
      <c r="BV34" s="876"/>
      <c r="BW34" s="878"/>
      <c r="BX34" s="114" t="s">
        <v>2429</v>
      </c>
      <c r="BY34" s="72">
        <v>1</v>
      </c>
      <c r="BZ34" s="72">
        <v>9</v>
      </c>
      <c r="CA34" s="70"/>
      <c r="CB34" s="74"/>
      <c r="CC34" s="882"/>
      <c r="CD34" s="876"/>
      <c r="CE34" s="878"/>
      <c r="CF34" s="151" t="s">
        <v>2430</v>
      </c>
      <c r="CG34" s="84">
        <v>2</v>
      </c>
      <c r="CH34" s="84">
        <v>22</v>
      </c>
      <c r="CI34" s="70"/>
      <c r="CJ34" s="74"/>
      <c r="CK34" s="882"/>
      <c r="CL34" s="876"/>
      <c r="CM34" s="878"/>
      <c r="CN34" s="296" t="s">
        <v>2431</v>
      </c>
      <c r="CO34" s="72">
        <v>2</v>
      </c>
      <c r="CP34" s="72">
        <v>3</v>
      </c>
      <c r="CQ34" s="70"/>
      <c r="CR34" s="48"/>
      <c r="CS34" s="64"/>
      <c r="CT34" s="882"/>
      <c r="CU34" s="876"/>
      <c r="CV34" s="885"/>
      <c r="CW34" s="242"/>
      <c r="CX34" s="39"/>
      <c r="CY34" s="297" t="s">
        <v>2432</v>
      </c>
      <c r="CZ34" s="298">
        <v>4</v>
      </c>
      <c r="DA34" s="298">
        <v>11</v>
      </c>
      <c r="DB34" s="299"/>
      <c r="DC34" s="234"/>
      <c r="DD34" s="40"/>
      <c r="DE34" s="40"/>
      <c r="DF34" s="40"/>
      <c r="DG34" s="40"/>
      <c r="DH34" s="41"/>
      <c r="DI34" s="42"/>
    </row>
    <row r="35" spans="1:113" s="60" customFormat="1" ht="14.25" thickBot="1">
      <c r="A35" s="48"/>
      <c r="B35" s="300" t="s">
        <v>993</v>
      </c>
      <c r="C35" s="261" t="s">
        <v>2433</v>
      </c>
      <c r="D35" s="262" t="s">
        <v>2385</v>
      </c>
      <c r="E35" s="284">
        <v>13</v>
      </c>
      <c r="F35" s="48"/>
      <c r="G35" s="133" t="s">
        <v>2434</v>
      </c>
      <c r="H35" s="301">
        <v>9</v>
      </c>
      <c r="I35" s="302">
        <v>3</v>
      </c>
      <c r="J35" s="876"/>
      <c r="K35" s="878"/>
      <c r="L35" s="303" t="s">
        <v>2433</v>
      </c>
      <c r="M35" s="101">
        <v>1</v>
      </c>
      <c r="N35" s="101">
        <v>13</v>
      </c>
      <c r="O35" s="136" t="s">
        <v>2292</v>
      </c>
      <c r="P35" s="301">
        <v>9</v>
      </c>
      <c r="Q35" s="302">
        <v>3</v>
      </c>
      <c r="R35" s="876"/>
      <c r="S35" s="878"/>
      <c r="T35" s="304" t="s">
        <v>2435</v>
      </c>
      <c r="U35" s="101">
        <v>5</v>
      </c>
      <c r="V35" s="101">
        <v>9</v>
      </c>
      <c r="W35" s="136" t="s">
        <v>2436</v>
      </c>
      <c r="X35" s="301">
        <v>9</v>
      </c>
      <c r="Y35" s="302">
        <v>3</v>
      </c>
      <c r="Z35" s="876"/>
      <c r="AA35" s="878"/>
      <c r="AB35" s="168" t="s">
        <v>2437</v>
      </c>
      <c r="AC35" s="140">
        <v>5</v>
      </c>
      <c r="AD35" s="140">
        <v>10</v>
      </c>
      <c r="AE35" s="136" t="s">
        <v>2438</v>
      </c>
      <c r="AF35" s="301">
        <v>6</v>
      </c>
      <c r="AG35" s="305">
        <v>2</v>
      </c>
      <c r="AH35" s="876"/>
      <c r="AI35" s="878"/>
      <c r="AJ35" s="142" t="s">
        <v>2439</v>
      </c>
      <c r="AK35" s="171">
        <v>3</v>
      </c>
      <c r="AL35" s="140">
        <v>14</v>
      </c>
      <c r="AM35" s="136"/>
      <c r="AN35" s="301">
        <v>9</v>
      </c>
      <c r="AO35" s="306">
        <v>2</v>
      </c>
      <c r="AP35" s="891"/>
      <c r="AQ35" s="893"/>
      <c r="AR35" s="278" t="s">
        <v>2440</v>
      </c>
      <c r="AS35" s="145">
        <v>1</v>
      </c>
      <c r="AT35" s="145">
        <v>14</v>
      </c>
      <c r="AU35" s="146"/>
      <c r="AV35" s="301">
        <v>12</v>
      </c>
      <c r="AW35" s="305">
        <v>4</v>
      </c>
      <c r="AX35" s="876"/>
      <c r="AY35" s="878"/>
      <c r="AZ35" s="304" t="s">
        <v>2441</v>
      </c>
      <c r="BA35" s="185">
        <v>1</v>
      </c>
      <c r="BB35" s="173">
        <v>9</v>
      </c>
      <c r="BC35" s="136" t="s">
        <v>2292</v>
      </c>
      <c r="BD35" s="301">
        <v>8</v>
      </c>
      <c r="BE35" s="305">
        <v>2.7</v>
      </c>
      <c r="BF35" s="876"/>
      <c r="BG35" s="878"/>
      <c r="BH35" s="277" t="s">
        <v>434</v>
      </c>
      <c r="BI35" s="140">
        <v>7</v>
      </c>
      <c r="BJ35" s="140">
        <v>17</v>
      </c>
      <c r="BK35" s="136"/>
      <c r="BL35" s="301">
        <v>10</v>
      </c>
      <c r="BM35" s="305">
        <v>3.3</v>
      </c>
      <c r="BN35" s="876"/>
      <c r="BO35" s="878"/>
      <c r="BP35" s="148" t="s">
        <v>2442</v>
      </c>
      <c r="BQ35" s="101">
        <v>2</v>
      </c>
      <c r="BR35" s="101">
        <v>16</v>
      </c>
      <c r="BS35" s="136"/>
      <c r="BT35" s="301">
        <v>10</v>
      </c>
      <c r="BU35" s="305">
        <v>3.3</v>
      </c>
      <c r="BV35" s="876"/>
      <c r="BW35" s="878"/>
      <c r="BX35" s="168" t="s">
        <v>2443</v>
      </c>
      <c r="BY35" s="140">
        <v>5</v>
      </c>
      <c r="BZ35" s="140">
        <v>9</v>
      </c>
      <c r="CA35" s="136" t="s">
        <v>986</v>
      </c>
      <c r="CB35" s="301">
        <v>15</v>
      </c>
      <c r="CC35" s="305">
        <v>5</v>
      </c>
      <c r="CD35" s="876"/>
      <c r="CE35" s="878"/>
      <c r="CF35" s="100" t="s">
        <v>675</v>
      </c>
      <c r="CG35" s="101">
        <v>3</v>
      </c>
      <c r="CH35" s="101">
        <v>19</v>
      </c>
      <c r="CI35" s="136" t="s">
        <v>2249</v>
      </c>
      <c r="CJ35" s="301">
        <v>3</v>
      </c>
      <c r="CK35" s="305">
        <v>1</v>
      </c>
      <c r="CL35" s="876"/>
      <c r="CM35" s="878"/>
      <c r="CN35" s="183" t="s">
        <v>2444</v>
      </c>
      <c r="CO35" s="101">
        <v>1</v>
      </c>
      <c r="CP35" s="101">
        <v>18</v>
      </c>
      <c r="CQ35" s="136"/>
      <c r="CR35" s="48"/>
      <c r="CS35" s="307">
        <v>100</v>
      </c>
      <c r="CT35" s="302">
        <v>32.299999999999997</v>
      </c>
      <c r="CU35" s="876"/>
      <c r="CV35" s="885"/>
      <c r="CW35" s="242"/>
      <c r="CX35" s="39"/>
      <c r="CY35" s="297" t="s">
        <v>2445</v>
      </c>
      <c r="CZ35" s="298">
        <v>3</v>
      </c>
      <c r="DA35" s="298">
        <v>3</v>
      </c>
      <c r="DB35" s="299"/>
      <c r="DC35" s="234"/>
      <c r="DD35" s="40"/>
      <c r="DE35" s="40"/>
      <c r="DF35" s="40"/>
      <c r="DG35" s="40"/>
      <c r="DH35" s="41"/>
      <c r="DI35" s="42"/>
    </row>
    <row r="36" spans="1:113" s="60" customFormat="1" ht="14.25" thickTop="1">
      <c r="A36" s="48"/>
      <c r="B36" s="308">
        <v>1</v>
      </c>
      <c r="C36" s="261" t="s">
        <v>2446</v>
      </c>
      <c r="D36" s="262" t="s">
        <v>2385</v>
      </c>
      <c r="E36" s="284">
        <v>5</v>
      </c>
      <c r="F36" s="48"/>
      <c r="G36" s="133" t="s">
        <v>2447</v>
      </c>
      <c r="H36" s="301">
        <v>13</v>
      </c>
      <c r="I36" s="302">
        <v>2.6</v>
      </c>
      <c r="J36" s="876"/>
      <c r="K36" s="878"/>
      <c r="L36" s="148" t="s">
        <v>2448</v>
      </c>
      <c r="M36" s="185">
        <v>3</v>
      </c>
      <c r="N36" s="185">
        <v>10</v>
      </c>
      <c r="O36" s="136"/>
      <c r="P36" s="301">
        <v>16</v>
      </c>
      <c r="Q36" s="302">
        <v>3.2</v>
      </c>
      <c r="R36" s="876"/>
      <c r="S36" s="878"/>
      <c r="T36" s="139" t="s">
        <v>2449</v>
      </c>
      <c r="U36" s="171">
        <v>2.1</v>
      </c>
      <c r="V36" s="251">
        <v>9</v>
      </c>
      <c r="W36" s="136"/>
      <c r="X36" s="301">
        <v>20</v>
      </c>
      <c r="Y36" s="302">
        <v>4</v>
      </c>
      <c r="Z36" s="876"/>
      <c r="AA36" s="878"/>
      <c r="AB36" s="248" t="s">
        <v>2450</v>
      </c>
      <c r="AC36" s="171">
        <v>1</v>
      </c>
      <c r="AD36" s="140">
        <v>8</v>
      </c>
      <c r="AE36" s="136"/>
      <c r="AF36" s="301">
        <v>15</v>
      </c>
      <c r="AG36" s="305">
        <v>3</v>
      </c>
      <c r="AH36" s="876"/>
      <c r="AI36" s="878"/>
      <c r="AJ36" s="180" t="s">
        <v>2451</v>
      </c>
      <c r="AK36" s="140">
        <v>3</v>
      </c>
      <c r="AL36" s="140">
        <v>9</v>
      </c>
      <c r="AM36" s="136"/>
      <c r="AN36" s="301">
        <v>20</v>
      </c>
      <c r="AO36" s="306">
        <v>4</v>
      </c>
      <c r="AP36" s="891"/>
      <c r="AQ36" s="893"/>
      <c r="AR36" s="309" t="s">
        <v>2452</v>
      </c>
      <c r="AS36" s="145">
        <v>1</v>
      </c>
      <c r="AT36" s="145">
        <v>9</v>
      </c>
      <c r="AU36" s="146"/>
      <c r="AV36" s="301">
        <v>28</v>
      </c>
      <c r="AW36" s="305">
        <v>5.6</v>
      </c>
      <c r="AX36" s="876"/>
      <c r="AY36" s="878"/>
      <c r="AZ36" s="304" t="s">
        <v>2307</v>
      </c>
      <c r="BA36" s="101">
        <v>8</v>
      </c>
      <c r="BB36" s="101">
        <v>8</v>
      </c>
      <c r="BC36" s="136" t="s">
        <v>2270</v>
      </c>
      <c r="BD36" s="301">
        <v>16</v>
      </c>
      <c r="BE36" s="305">
        <v>3.2</v>
      </c>
      <c r="BF36" s="876"/>
      <c r="BG36" s="878"/>
      <c r="BH36" s="180" t="s">
        <v>2453</v>
      </c>
      <c r="BI36" s="251">
        <v>3</v>
      </c>
      <c r="BJ36" s="251">
        <v>15</v>
      </c>
      <c r="BK36" s="136" t="s">
        <v>2249</v>
      </c>
      <c r="BL36" s="301">
        <v>18</v>
      </c>
      <c r="BM36" s="305">
        <v>3.6</v>
      </c>
      <c r="BN36" s="876"/>
      <c r="BO36" s="878"/>
      <c r="BP36" s="148" t="s">
        <v>2454</v>
      </c>
      <c r="BQ36" s="101">
        <v>2</v>
      </c>
      <c r="BR36" s="101">
        <v>14</v>
      </c>
      <c r="BS36" s="136"/>
      <c r="BT36" s="301">
        <v>21</v>
      </c>
      <c r="BU36" s="305">
        <v>4.2</v>
      </c>
      <c r="BV36" s="876"/>
      <c r="BW36" s="878"/>
      <c r="BX36" s="277" t="s">
        <v>2455</v>
      </c>
      <c r="BY36" s="140">
        <v>5</v>
      </c>
      <c r="BZ36" s="140">
        <v>8</v>
      </c>
      <c r="CA36" s="136"/>
      <c r="CB36" s="301">
        <v>32</v>
      </c>
      <c r="CC36" s="305">
        <v>6.4</v>
      </c>
      <c r="CD36" s="876"/>
      <c r="CE36" s="878"/>
      <c r="CF36" s="253" t="s">
        <v>2456</v>
      </c>
      <c r="CG36" s="101">
        <v>4</v>
      </c>
      <c r="CH36" s="101">
        <v>17</v>
      </c>
      <c r="CI36" s="136"/>
      <c r="CJ36" s="301">
        <v>8</v>
      </c>
      <c r="CK36" s="305">
        <v>1.3</v>
      </c>
      <c r="CL36" s="876"/>
      <c r="CM36" s="878"/>
      <c r="CN36" s="310"/>
      <c r="CO36" s="101"/>
      <c r="CP36" s="101"/>
      <c r="CQ36" s="136"/>
      <c r="CR36" s="48"/>
      <c r="CS36" s="307">
        <v>207</v>
      </c>
      <c r="CT36" s="302">
        <v>41.1</v>
      </c>
      <c r="CU36" s="876"/>
      <c r="CV36" s="885"/>
      <c r="CW36" s="242"/>
      <c r="CX36" s="39"/>
      <c r="CY36" s="297" t="s">
        <v>2457</v>
      </c>
      <c r="CZ36" s="298">
        <v>3</v>
      </c>
      <c r="DA36" s="298">
        <v>8</v>
      </c>
      <c r="DB36" s="299" t="s">
        <v>2458</v>
      </c>
      <c r="DC36" s="234"/>
      <c r="DD36" s="40"/>
      <c r="DE36" s="40"/>
      <c r="DF36" s="40"/>
      <c r="DG36" s="40"/>
      <c r="DH36" s="41"/>
      <c r="DI36" s="42"/>
    </row>
    <row r="37" spans="1:113" s="60" customFormat="1">
      <c r="A37" s="48"/>
      <c r="B37" s="260">
        <v>-1</v>
      </c>
      <c r="C37" s="261" t="s">
        <v>2459</v>
      </c>
      <c r="D37" s="262" t="s">
        <v>2460</v>
      </c>
      <c r="E37" s="284">
        <v>6</v>
      </c>
      <c r="F37" s="48"/>
      <c r="G37" s="133" t="s">
        <v>2461</v>
      </c>
      <c r="H37" s="301">
        <v>18</v>
      </c>
      <c r="I37" s="302">
        <v>3</v>
      </c>
      <c r="J37" s="876"/>
      <c r="K37" s="878"/>
      <c r="L37" s="183" t="s">
        <v>2462</v>
      </c>
      <c r="M37" s="101">
        <v>1</v>
      </c>
      <c r="N37" s="101">
        <v>9</v>
      </c>
      <c r="O37" s="136"/>
      <c r="P37" s="301">
        <v>16</v>
      </c>
      <c r="Q37" s="302">
        <v>2.7</v>
      </c>
      <c r="R37" s="876"/>
      <c r="S37" s="878"/>
      <c r="T37" s="277" t="s">
        <v>96</v>
      </c>
      <c r="U37" s="140">
        <v>7</v>
      </c>
      <c r="V37" s="140">
        <v>7</v>
      </c>
      <c r="W37" s="136"/>
      <c r="X37" s="301">
        <v>29</v>
      </c>
      <c r="Y37" s="302">
        <v>4.8</v>
      </c>
      <c r="Z37" s="876"/>
      <c r="AA37" s="878"/>
      <c r="AB37" s="248" t="s">
        <v>2463</v>
      </c>
      <c r="AC37" s="171">
        <v>1</v>
      </c>
      <c r="AD37" s="311">
        <v>8</v>
      </c>
      <c r="AE37" s="136" t="s">
        <v>986</v>
      </c>
      <c r="AF37" s="301">
        <v>15</v>
      </c>
      <c r="AG37" s="305">
        <v>2.5</v>
      </c>
      <c r="AH37" s="876"/>
      <c r="AI37" s="878"/>
      <c r="AJ37" s="142" t="s">
        <v>2464</v>
      </c>
      <c r="AK37" s="140">
        <v>3</v>
      </c>
      <c r="AL37" s="140">
        <v>6</v>
      </c>
      <c r="AM37" s="136" t="s">
        <v>986</v>
      </c>
      <c r="AN37" s="301">
        <v>24</v>
      </c>
      <c r="AO37" s="306">
        <v>4</v>
      </c>
      <c r="AP37" s="891"/>
      <c r="AQ37" s="893"/>
      <c r="AR37" s="168" t="s">
        <v>1115</v>
      </c>
      <c r="AS37" s="145">
        <v>4</v>
      </c>
      <c r="AT37" s="145">
        <v>8</v>
      </c>
      <c r="AU37" s="146"/>
      <c r="AV37" s="301">
        <v>28</v>
      </c>
      <c r="AW37" s="305">
        <v>4.7</v>
      </c>
      <c r="AX37" s="876"/>
      <c r="AY37" s="878"/>
      <c r="AZ37" s="111" t="s">
        <v>2465</v>
      </c>
      <c r="BA37" s="101">
        <v>7</v>
      </c>
      <c r="BB37" s="101">
        <v>7</v>
      </c>
      <c r="BC37" s="136"/>
      <c r="BD37" s="301">
        <v>16</v>
      </c>
      <c r="BE37" s="305">
        <v>2.7</v>
      </c>
      <c r="BF37" s="876"/>
      <c r="BG37" s="878"/>
      <c r="BH37" s="100" t="s">
        <v>2466</v>
      </c>
      <c r="BI37" s="171">
        <v>2.1</v>
      </c>
      <c r="BJ37" s="251">
        <v>8</v>
      </c>
      <c r="BK37" s="136" t="s">
        <v>986</v>
      </c>
      <c r="BL37" s="301">
        <v>24</v>
      </c>
      <c r="BM37" s="305">
        <v>4</v>
      </c>
      <c r="BN37" s="876"/>
      <c r="BO37" s="878"/>
      <c r="BP37" s="137" t="s">
        <v>2467</v>
      </c>
      <c r="BQ37" s="140">
        <v>2</v>
      </c>
      <c r="BR37" s="140">
        <v>13</v>
      </c>
      <c r="BS37" s="136" t="s">
        <v>2468</v>
      </c>
      <c r="BT37" s="301">
        <v>20</v>
      </c>
      <c r="BU37" s="305">
        <v>3.3</v>
      </c>
      <c r="BV37" s="876"/>
      <c r="BW37" s="878"/>
      <c r="BX37" s="139" t="s">
        <v>2469</v>
      </c>
      <c r="BY37" s="171">
        <v>1</v>
      </c>
      <c r="BZ37" s="171">
        <v>7</v>
      </c>
      <c r="CA37" s="136"/>
      <c r="CB37" s="301">
        <v>32</v>
      </c>
      <c r="CC37" s="305">
        <v>5.3</v>
      </c>
      <c r="CD37" s="876"/>
      <c r="CE37" s="878"/>
      <c r="CF37" s="139" t="s">
        <v>2470</v>
      </c>
      <c r="CG37" s="251">
        <v>3</v>
      </c>
      <c r="CH37" s="251">
        <v>14</v>
      </c>
      <c r="CI37" s="136" t="s">
        <v>2249</v>
      </c>
      <c r="CJ37" s="301">
        <v>8</v>
      </c>
      <c r="CK37" s="305">
        <v>1.3</v>
      </c>
      <c r="CL37" s="876"/>
      <c r="CM37" s="878"/>
      <c r="CN37" s="277"/>
      <c r="CO37" s="140">
        <v>0</v>
      </c>
      <c r="CP37" s="140">
        <v>0</v>
      </c>
      <c r="CQ37" s="136"/>
      <c r="CR37" s="48"/>
      <c r="CS37" s="307">
        <v>230</v>
      </c>
      <c r="CT37" s="302">
        <v>38.299999999999997</v>
      </c>
      <c r="CU37" s="876"/>
      <c r="CV37" s="885"/>
      <c r="CW37" s="242"/>
      <c r="CX37" s="39"/>
      <c r="CY37" s="297" t="s">
        <v>2471</v>
      </c>
      <c r="CZ37" s="298">
        <v>3</v>
      </c>
      <c r="DA37" s="298">
        <v>14</v>
      </c>
      <c r="DB37" s="299"/>
      <c r="DC37" s="234"/>
      <c r="DD37" s="40"/>
      <c r="DE37" s="40"/>
      <c r="DF37" s="40"/>
      <c r="DG37" s="40"/>
      <c r="DH37" s="41"/>
      <c r="DI37" s="42"/>
    </row>
    <row r="38" spans="1:113" s="60" customFormat="1">
      <c r="A38" s="48"/>
      <c r="B38" s="268">
        <v>1</v>
      </c>
      <c r="C38" s="261" t="s">
        <v>2472</v>
      </c>
      <c r="D38" s="262" t="s">
        <v>2460</v>
      </c>
      <c r="E38" s="312">
        <v>0</v>
      </c>
      <c r="F38" s="48"/>
      <c r="G38" s="133" t="s">
        <v>2473</v>
      </c>
      <c r="H38" s="301">
        <v>20</v>
      </c>
      <c r="I38" s="302">
        <v>1</v>
      </c>
      <c r="J38" s="876"/>
      <c r="K38" s="878"/>
      <c r="L38" s="180" t="s">
        <v>2474</v>
      </c>
      <c r="M38" s="101">
        <v>3</v>
      </c>
      <c r="N38" s="101">
        <v>5</v>
      </c>
      <c r="O38" s="136"/>
      <c r="P38" s="301">
        <v>16</v>
      </c>
      <c r="Q38" s="302">
        <v>0.8</v>
      </c>
      <c r="R38" s="876"/>
      <c r="S38" s="878"/>
      <c r="T38" s="277" t="s">
        <v>2475</v>
      </c>
      <c r="U38" s="140">
        <v>2</v>
      </c>
      <c r="V38" s="140">
        <v>7</v>
      </c>
      <c r="W38" s="136"/>
      <c r="X38" s="301">
        <v>11</v>
      </c>
      <c r="Y38" s="302">
        <v>0.6</v>
      </c>
      <c r="Z38" s="876"/>
      <c r="AA38" s="878"/>
      <c r="AB38" s="277" t="s">
        <v>2476</v>
      </c>
      <c r="AC38" s="140">
        <v>6</v>
      </c>
      <c r="AD38" s="140">
        <v>6</v>
      </c>
      <c r="AE38" s="136"/>
      <c r="AF38" s="301">
        <v>25</v>
      </c>
      <c r="AG38" s="305">
        <v>1.3</v>
      </c>
      <c r="AH38" s="876"/>
      <c r="AI38" s="878"/>
      <c r="AJ38" s="180" t="s">
        <v>1276</v>
      </c>
      <c r="AK38" s="140">
        <v>3</v>
      </c>
      <c r="AL38" s="140">
        <v>6</v>
      </c>
      <c r="AM38" s="136"/>
      <c r="AN38" s="301">
        <v>24</v>
      </c>
      <c r="AO38" s="306">
        <v>1.2</v>
      </c>
      <c r="AP38" s="891"/>
      <c r="AQ38" s="893"/>
      <c r="AR38" s="168" t="s">
        <v>183</v>
      </c>
      <c r="AS38" s="145">
        <v>4</v>
      </c>
      <c r="AT38" s="145">
        <v>8</v>
      </c>
      <c r="AU38" s="146"/>
      <c r="AV38" s="301">
        <v>28</v>
      </c>
      <c r="AW38" s="305">
        <v>1.4</v>
      </c>
      <c r="AX38" s="876"/>
      <c r="AY38" s="878"/>
      <c r="AZ38" s="168" t="s">
        <v>2477</v>
      </c>
      <c r="BA38" s="101">
        <v>6</v>
      </c>
      <c r="BB38" s="101">
        <v>6</v>
      </c>
      <c r="BC38" s="136"/>
      <c r="BD38" s="301">
        <v>20</v>
      </c>
      <c r="BE38" s="305">
        <v>1</v>
      </c>
      <c r="BF38" s="876"/>
      <c r="BG38" s="878"/>
      <c r="BH38" s="303" t="s">
        <v>2411</v>
      </c>
      <c r="BI38" s="140">
        <v>1</v>
      </c>
      <c r="BJ38" s="140">
        <v>8</v>
      </c>
      <c r="BK38" s="136"/>
      <c r="BL38" s="301">
        <v>24</v>
      </c>
      <c r="BM38" s="305">
        <v>1.2</v>
      </c>
      <c r="BN38" s="876"/>
      <c r="BO38" s="878"/>
      <c r="BP38" s="137" t="s">
        <v>2478</v>
      </c>
      <c r="BQ38" s="140">
        <v>2</v>
      </c>
      <c r="BR38" s="140">
        <v>12</v>
      </c>
      <c r="BS38" s="136"/>
      <c r="BT38" s="301">
        <v>21</v>
      </c>
      <c r="BU38" s="305">
        <v>1.1000000000000001</v>
      </c>
      <c r="BV38" s="876"/>
      <c r="BW38" s="878"/>
      <c r="BX38" s="142" t="s">
        <v>2479</v>
      </c>
      <c r="BY38" s="251">
        <v>3</v>
      </c>
      <c r="BZ38" s="251">
        <v>5</v>
      </c>
      <c r="CA38" s="136"/>
      <c r="CB38" s="301">
        <v>40</v>
      </c>
      <c r="CC38" s="305">
        <v>2</v>
      </c>
      <c r="CD38" s="876"/>
      <c r="CE38" s="878"/>
      <c r="CF38" s="277" t="s">
        <v>2480</v>
      </c>
      <c r="CG38" s="140">
        <v>4</v>
      </c>
      <c r="CH38" s="140">
        <v>11</v>
      </c>
      <c r="CI38" s="136"/>
      <c r="CJ38" s="313">
        <v>0</v>
      </c>
      <c r="CK38" s="305">
        <v>0</v>
      </c>
      <c r="CL38" s="876"/>
      <c r="CM38" s="878"/>
      <c r="CN38" s="277"/>
      <c r="CO38" s="140">
        <v>0</v>
      </c>
      <c r="CP38" s="140">
        <v>0</v>
      </c>
      <c r="CQ38" s="136"/>
      <c r="CR38" s="48"/>
      <c r="CS38" s="307">
        <v>229</v>
      </c>
      <c r="CT38" s="302">
        <v>11.6</v>
      </c>
      <c r="CU38" s="876"/>
      <c r="CV38" s="885"/>
      <c r="CW38" s="242"/>
      <c r="CX38" s="39"/>
      <c r="CY38" s="297" t="s">
        <v>2481</v>
      </c>
      <c r="CZ38" s="298">
        <v>3</v>
      </c>
      <c r="DA38" s="298">
        <v>9</v>
      </c>
      <c r="DB38" s="299" t="s">
        <v>2482</v>
      </c>
      <c r="DC38" s="234"/>
      <c r="DD38" s="40"/>
      <c r="DE38" s="40"/>
      <c r="DF38" s="40"/>
      <c r="DG38" s="40"/>
      <c r="DH38" s="41"/>
      <c r="DI38" s="42"/>
    </row>
    <row r="39" spans="1:113" s="60" customFormat="1">
      <c r="A39" s="48"/>
      <c r="B39" s="276">
        <v>0</v>
      </c>
      <c r="C39" s="261" t="s">
        <v>2483</v>
      </c>
      <c r="D39" s="262" t="s">
        <v>2460</v>
      </c>
      <c r="E39" s="312">
        <v>13</v>
      </c>
      <c r="F39" s="48"/>
      <c r="G39" s="133" t="s">
        <v>2484</v>
      </c>
      <c r="H39" s="301">
        <v>20</v>
      </c>
      <c r="I39" s="302">
        <v>0.7</v>
      </c>
      <c r="J39" s="876"/>
      <c r="K39" s="878"/>
      <c r="L39" s="111" t="s">
        <v>2485</v>
      </c>
      <c r="M39" s="140">
        <v>5</v>
      </c>
      <c r="N39" s="140">
        <v>5</v>
      </c>
      <c r="O39" s="136" t="s">
        <v>986</v>
      </c>
      <c r="P39" s="301">
        <v>21</v>
      </c>
      <c r="Q39" s="302">
        <v>0.7</v>
      </c>
      <c r="R39" s="876"/>
      <c r="S39" s="878"/>
      <c r="T39" s="277" t="s">
        <v>1095</v>
      </c>
      <c r="U39" s="140">
        <v>6</v>
      </c>
      <c r="V39" s="140">
        <v>7</v>
      </c>
      <c r="W39" s="136" t="s">
        <v>2270</v>
      </c>
      <c r="X39" s="301">
        <v>0</v>
      </c>
      <c r="Y39" s="302">
        <v>0</v>
      </c>
      <c r="Z39" s="876"/>
      <c r="AA39" s="878"/>
      <c r="AB39" s="142" t="s">
        <v>2285</v>
      </c>
      <c r="AC39" s="140">
        <v>6</v>
      </c>
      <c r="AD39" s="140">
        <v>6</v>
      </c>
      <c r="AE39" s="136" t="s">
        <v>2270</v>
      </c>
      <c r="AF39" s="301">
        <v>35</v>
      </c>
      <c r="AG39" s="305">
        <v>1.2</v>
      </c>
      <c r="AH39" s="876"/>
      <c r="AI39" s="878"/>
      <c r="AJ39" s="139" t="s">
        <v>2486</v>
      </c>
      <c r="AK39" s="171">
        <v>2.1</v>
      </c>
      <c r="AL39" s="140">
        <v>6</v>
      </c>
      <c r="AM39" s="136"/>
      <c r="AN39" s="301">
        <v>24</v>
      </c>
      <c r="AO39" s="306">
        <v>0.8</v>
      </c>
      <c r="AP39" s="891"/>
      <c r="AQ39" s="893"/>
      <c r="AR39" s="180" t="s">
        <v>2381</v>
      </c>
      <c r="AS39" s="145">
        <v>3</v>
      </c>
      <c r="AT39" s="145">
        <v>8</v>
      </c>
      <c r="AU39" s="146" t="s">
        <v>2270</v>
      </c>
      <c r="AV39" s="301">
        <v>28</v>
      </c>
      <c r="AW39" s="305">
        <v>0.9</v>
      </c>
      <c r="AX39" s="876"/>
      <c r="AY39" s="878"/>
      <c r="AZ39" s="168" t="s">
        <v>301</v>
      </c>
      <c r="BA39" s="251">
        <v>5</v>
      </c>
      <c r="BB39" s="251">
        <v>6</v>
      </c>
      <c r="BC39" s="136"/>
      <c r="BD39" s="301">
        <v>22</v>
      </c>
      <c r="BE39" s="305">
        <v>0.7</v>
      </c>
      <c r="BF39" s="876"/>
      <c r="BG39" s="878"/>
      <c r="BH39" s="168" t="s">
        <v>432</v>
      </c>
      <c r="BI39" s="140">
        <v>7</v>
      </c>
      <c r="BJ39" s="140">
        <v>7</v>
      </c>
      <c r="BK39" s="136"/>
      <c r="BL39" s="301">
        <v>25</v>
      </c>
      <c r="BM39" s="305">
        <v>0.8</v>
      </c>
      <c r="BN39" s="876"/>
      <c r="BO39" s="878"/>
      <c r="BP39" s="137" t="s">
        <v>2487</v>
      </c>
      <c r="BQ39" s="140">
        <v>2</v>
      </c>
      <c r="BR39" s="140">
        <v>9</v>
      </c>
      <c r="BS39" s="136"/>
      <c r="BT39" s="301">
        <v>20</v>
      </c>
      <c r="BU39" s="305">
        <v>0.7</v>
      </c>
      <c r="BV39" s="876"/>
      <c r="BW39" s="878"/>
      <c r="BX39" s="168" t="s">
        <v>2488</v>
      </c>
      <c r="BY39" s="251">
        <v>4</v>
      </c>
      <c r="BZ39" s="251">
        <v>4</v>
      </c>
      <c r="CA39" s="136"/>
      <c r="CB39" s="301">
        <v>40</v>
      </c>
      <c r="CC39" s="305">
        <v>1.3</v>
      </c>
      <c r="CD39" s="876"/>
      <c r="CE39" s="878"/>
      <c r="CF39" s="180" t="s">
        <v>2489</v>
      </c>
      <c r="CG39" s="140">
        <v>3</v>
      </c>
      <c r="CH39" s="140">
        <v>11</v>
      </c>
      <c r="CI39" s="136" t="s">
        <v>2490</v>
      </c>
      <c r="CJ39" s="313">
        <v>0</v>
      </c>
      <c r="CK39" s="305">
        <v>0</v>
      </c>
      <c r="CL39" s="876"/>
      <c r="CM39" s="878"/>
      <c r="CN39" s="277"/>
      <c r="CO39" s="140">
        <v>0</v>
      </c>
      <c r="CP39" s="140">
        <v>0</v>
      </c>
      <c r="CQ39" s="136"/>
      <c r="CR39" s="48"/>
      <c r="CS39" s="307">
        <v>235</v>
      </c>
      <c r="CT39" s="302">
        <v>7.8000000000000007</v>
      </c>
      <c r="CU39" s="876"/>
      <c r="CV39" s="885"/>
      <c r="CW39" s="242"/>
      <c r="CX39" s="39"/>
      <c r="CY39" s="297" t="s">
        <v>2491</v>
      </c>
      <c r="CZ39" s="298">
        <v>4</v>
      </c>
      <c r="DA39" s="298">
        <v>6</v>
      </c>
      <c r="DB39" s="299"/>
      <c r="DC39" s="234"/>
      <c r="DD39" s="40"/>
      <c r="DE39" s="40"/>
      <c r="DF39" s="40"/>
      <c r="DG39" s="40"/>
      <c r="DH39" s="41"/>
      <c r="DI39" s="42"/>
    </row>
    <row r="40" spans="1:113" s="40" customFormat="1">
      <c r="A40" s="48"/>
      <c r="B40" s="283">
        <v>0</v>
      </c>
      <c r="C40" s="261" t="s">
        <v>2492</v>
      </c>
      <c r="D40" s="262" t="s">
        <v>2460</v>
      </c>
      <c r="E40" s="314">
        <v>0</v>
      </c>
      <c r="F40" s="48"/>
      <c r="G40" s="133" t="s">
        <v>2493</v>
      </c>
      <c r="H40" s="301">
        <v>20</v>
      </c>
      <c r="I40" s="302">
        <v>0.7</v>
      </c>
      <c r="J40" s="876"/>
      <c r="K40" s="878"/>
      <c r="L40" s="180" t="s">
        <v>2494</v>
      </c>
      <c r="M40" s="140">
        <v>3</v>
      </c>
      <c r="N40" s="140">
        <v>3</v>
      </c>
      <c r="O40" s="136"/>
      <c r="P40" s="301">
        <v>17</v>
      </c>
      <c r="Q40" s="302">
        <v>0.6</v>
      </c>
      <c r="R40" s="876"/>
      <c r="S40" s="878"/>
      <c r="T40" s="139" t="s">
        <v>2495</v>
      </c>
      <c r="U40" s="138">
        <v>2</v>
      </c>
      <c r="V40" s="138">
        <v>7</v>
      </c>
      <c r="W40" s="136"/>
      <c r="X40" s="301">
        <v>0</v>
      </c>
      <c r="Y40" s="302">
        <v>0</v>
      </c>
      <c r="Z40" s="876"/>
      <c r="AA40" s="878"/>
      <c r="AB40" s="168" t="s">
        <v>2496</v>
      </c>
      <c r="AC40" s="140">
        <v>5</v>
      </c>
      <c r="AD40" s="140">
        <v>5</v>
      </c>
      <c r="AE40" s="136"/>
      <c r="AF40" s="301">
        <v>35</v>
      </c>
      <c r="AG40" s="305">
        <v>1.2</v>
      </c>
      <c r="AH40" s="876"/>
      <c r="AI40" s="878"/>
      <c r="AJ40" s="303" t="s">
        <v>2422</v>
      </c>
      <c r="AK40" s="171">
        <v>1</v>
      </c>
      <c r="AL40" s="140">
        <v>5</v>
      </c>
      <c r="AM40" s="136"/>
      <c r="AN40" s="301">
        <v>35</v>
      </c>
      <c r="AO40" s="306">
        <v>1.2</v>
      </c>
      <c r="AP40" s="891"/>
      <c r="AQ40" s="893"/>
      <c r="AR40" s="315" t="s">
        <v>2497</v>
      </c>
      <c r="AS40" s="145">
        <v>8</v>
      </c>
      <c r="AT40" s="145">
        <v>8</v>
      </c>
      <c r="AU40" s="146"/>
      <c r="AV40" s="301">
        <v>28</v>
      </c>
      <c r="AW40" s="305">
        <v>0.9</v>
      </c>
      <c r="AX40" s="876"/>
      <c r="AY40" s="878"/>
      <c r="AZ40" s="168" t="s">
        <v>2498</v>
      </c>
      <c r="BA40" s="251">
        <v>2</v>
      </c>
      <c r="BB40" s="251">
        <v>6</v>
      </c>
      <c r="BC40" s="136"/>
      <c r="BD40" s="301">
        <v>23</v>
      </c>
      <c r="BE40" s="305">
        <v>0.8</v>
      </c>
      <c r="BF40" s="876"/>
      <c r="BG40" s="878"/>
      <c r="BH40" s="168" t="s">
        <v>436</v>
      </c>
      <c r="BI40" s="140">
        <v>5</v>
      </c>
      <c r="BJ40" s="140">
        <v>5</v>
      </c>
      <c r="BK40" s="136"/>
      <c r="BL40" s="301">
        <v>25</v>
      </c>
      <c r="BM40" s="305">
        <v>0.8</v>
      </c>
      <c r="BN40" s="876"/>
      <c r="BO40" s="878"/>
      <c r="BP40" s="139" t="s">
        <v>2499</v>
      </c>
      <c r="BQ40" s="138">
        <v>2</v>
      </c>
      <c r="BR40" s="251">
        <v>9</v>
      </c>
      <c r="BS40" s="136"/>
      <c r="BT40" s="301">
        <v>20</v>
      </c>
      <c r="BU40" s="305">
        <v>0.7</v>
      </c>
      <c r="BV40" s="876"/>
      <c r="BW40" s="878"/>
      <c r="BX40" s="168" t="s">
        <v>2345</v>
      </c>
      <c r="BY40" s="251">
        <v>4</v>
      </c>
      <c r="BZ40" s="251">
        <v>4</v>
      </c>
      <c r="CA40" s="136" t="s">
        <v>2270</v>
      </c>
      <c r="CB40" s="301">
        <v>21</v>
      </c>
      <c r="CC40" s="305">
        <v>0.7</v>
      </c>
      <c r="CD40" s="876"/>
      <c r="CE40" s="878"/>
      <c r="CF40" s="142" t="s">
        <v>2500</v>
      </c>
      <c r="CG40" s="140">
        <v>4</v>
      </c>
      <c r="CH40" s="140">
        <v>11</v>
      </c>
      <c r="CI40" s="136"/>
      <c r="CJ40" s="313">
        <v>0</v>
      </c>
      <c r="CK40" s="305">
        <v>0</v>
      </c>
      <c r="CL40" s="876"/>
      <c r="CM40" s="878"/>
      <c r="CN40" s="277"/>
      <c r="CO40" s="140">
        <v>0</v>
      </c>
      <c r="CP40" s="140">
        <v>0</v>
      </c>
      <c r="CQ40" s="136"/>
      <c r="CR40" s="48"/>
      <c r="CS40" s="307">
        <v>224</v>
      </c>
      <c r="CT40" s="302">
        <v>7.6</v>
      </c>
      <c r="CU40" s="876"/>
      <c r="CV40" s="885"/>
      <c r="CW40" s="242"/>
      <c r="CX40" s="39"/>
      <c r="CY40" s="297" t="s">
        <v>2501</v>
      </c>
      <c r="CZ40" s="298">
        <v>4</v>
      </c>
      <c r="DA40" s="298">
        <v>6</v>
      </c>
      <c r="DB40" s="299"/>
      <c r="DC40" s="234"/>
      <c r="DH40" s="41"/>
      <c r="DI40" s="42"/>
    </row>
    <row r="41" spans="1:113" s="40" customFormat="1" ht="14.25" thickBot="1">
      <c r="A41" s="48"/>
      <c r="B41" s="286">
        <v>0</v>
      </c>
      <c r="C41" s="261" t="s">
        <v>2502</v>
      </c>
      <c r="D41" s="262" t="s">
        <v>2460</v>
      </c>
      <c r="E41" s="312">
        <v>0</v>
      </c>
      <c r="F41" s="48"/>
      <c r="G41" s="316" t="s">
        <v>2503</v>
      </c>
      <c r="H41" s="317">
        <v>0</v>
      </c>
      <c r="I41" s="318"/>
      <c r="J41" s="876"/>
      <c r="K41" s="878"/>
      <c r="L41" s="277" t="s">
        <v>2504</v>
      </c>
      <c r="M41" s="140">
        <v>3</v>
      </c>
      <c r="N41" s="140">
        <v>3</v>
      </c>
      <c r="O41" s="136"/>
      <c r="P41" s="319">
        <v>3</v>
      </c>
      <c r="Q41" s="320"/>
      <c r="R41" s="876"/>
      <c r="S41" s="878"/>
      <c r="T41" s="277" t="s">
        <v>104</v>
      </c>
      <c r="U41" s="140">
        <v>5</v>
      </c>
      <c r="V41" s="140">
        <v>5</v>
      </c>
      <c r="W41" s="136" t="s">
        <v>986</v>
      </c>
      <c r="X41" s="319">
        <v>4</v>
      </c>
      <c r="Y41" s="320"/>
      <c r="Z41" s="876"/>
      <c r="AA41" s="878"/>
      <c r="AB41" s="168" t="s">
        <v>2505</v>
      </c>
      <c r="AC41" s="140">
        <v>4</v>
      </c>
      <c r="AD41" s="140">
        <v>5</v>
      </c>
      <c r="AE41" s="136"/>
      <c r="AF41" s="319">
        <v>4</v>
      </c>
      <c r="AG41" s="320"/>
      <c r="AH41" s="876"/>
      <c r="AI41" s="878"/>
      <c r="AJ41" s="142" t="s">
        <v>2506</v>
      </c>
      <c r="AK41" s="140">
        <v>3</v>
      </c>
      <c r="AL41" s="140">
        <v>4</v>
      </c>
      <c r="AM41" s="136"/>
      <c r="AN41" s="319">
        <v>4</v>
      </c>
      <c r="AO41" s="320"/>
      <c r="AP41" s="891"/>
      <c r="AQ41" s="893"/>
      <c r="AR41" s="315" t="s">
        <v>2298</v>
      </c>
      <c r="AS41" s="272">
        <v>2</v>
      </c>
      <c r="AT41" s="145">
        <v>8</v>
      </c>
      <c r="AU41" s="146" t="s">
        <v>2270</v>
      </c>
      <c r="AV41" s="319">
        <v>2</v>
      </c>
      <c r="AW41" s="320"/>
      <c r="AX41" s="876"/>
      <c r="AY41" s="878"/>
      <c r="AZ41" s="168" t="s">
        <v>309</v>
      </c>
      <c r="BA41" s="251">
        <v>5</v>
      </c>
      <c r="BB41" s="251">
        <v>5</v>
      </c>
      <c r="BC41" s="136"/>
      <c r="BD41" s="319">
        <v>4</v>
      </c>
      <c r="BE41" s="320"/>
      <c r="BF41" s="876"/>
      <c r="BG41" s="878"/>
      <c r="BH41" s="277" t="s">
        <v>438</v>
      </c>
      <c r="BI41" s="140">
        <v>4</v>
      </c>
      <c r="BJ41" s="140">
        <v>4</v>
      </c>
      <c r="BK41" s="136"/>
      <c r="BL41" s="317">
        <v>2</v>
      </c>
      <c r="BM41" s="318"/>
      <c r="BN41" s="876"/>
      <c r="BO41" s="878"/>
      <c r="BP41" s="137" t="s">
        <v>2507</v>
      </c>
      <c r="BQ41" s="140">
        <v>2</v>
      </c>
      <c r="BR41" s="140">
        <v>8</v>
      </c>
      <c r="BS41" s="136"/>
      <c r="BT41" s="317">
        <v>2</v>
      </c>
      <c r="BU41" s="318">
        <v>1</v>
      </c>
      <c r="BV41" s="876"/>
      <c r="BW41" s="878"/>
      <c r="BX41" s="180" t="s">
        <v>1031</v>
      </c>
      <c r="BY41" s="251">
        <v>3</v>
      </c>
      <c r="BZ41" s="251">
        <v>3</v>
      </c>
      <c r="CA41" s="136" t="s">
        <v>986</v>
      </c>
      <c r="CB41" s="317">
        <v>1</v>
      </c>
      <c r="CC41" s="318"/>
      <c r="CD41" s="876"/>
      <c r="CE41" s="878"/>
      <c r="CF41" s="277" t="s">
        <v>679</v>
      </c>
      <c r="CG41" s="140">
        <v>4</v>
      </c>
      <c r="CH41" s="140">
        <v>10</v>
      </c>
      <c r="CI41" s="136"/>
      <c r="CJ41" s="317">
        <v>0</v>
      </c>
      <c r="CK41" s="318"/>
      <c r="CL41" s="876"/>
      <c r="CM41" s="878"/>
      <c r="CN41" s="277"/>
      <c r="CO41" s="140">
        <v>0</v>
      </c>
      <c r="CP41" s="140">
        <v>0</v>
      </c>
      <c r="CQ41" s="136"/>
      <c r="CR41" s="48"/>
      <c r="CS41" s="319">
        <v>26</v>
      </c>
      <c r="CT41" s="320">
        <v>1</v>
      </c>
      <c r="CU41" s="876"/>
      <c r="CV41" s="885"/>
      <c r="CW41" s="242"/>
      <c r="CX41" s="39"/>
      <c r="CY41" s="297" t="s">
        <v>2508</v>
      </c>
      <c r="CZ41" s="298">
        <v>2.1</v>
      </c>
      <c r="DA41" s="298">
        <v>2.1</v>
      </c>
      <c r="DB41" s="299"/>
      <c r="DC41" s="234"/>
      <c r="DH41" s="41"/>
      <c r="DI41" s="42"/>
    </row>
    <row r="42" spans="1:113" s="40" customFormat="1" ht="14.25" thickBot="1">
      <c r="A42" s="48"/>
      <c r="B42" s="321" t="s">
        <v>2190</v>
      </c>
      <c r="C42" s="261" t="s">
        <v>2509</v>
      </c>
      <c r="D42" s="262" t="s">
        <v>2399</v>
      </c>
      <c r="E42" s="284">
        <v>4</v>
      </c>
      <c r="F42" s="48"/>
      <c r="G42" s="322" t="s">
        <v>2510</v>
      </c>
      <c r="H42" s="323">
        <v>0</v>
      </c>
      <c r="I42" s="324"/>
      <c r="J42" s="876"/>
      <c r="K42" s="878"/>
      <c r="L42" s="180" t="s">
        <v>2511</v>
      </c>
      <c r="M42" s="140">
        <v>2</v>
      </c>
      <c r="N42" s="140">
        <v>2</v>
      </c>
      <c r="O42" s="136" t="s">
        <v>2292</v>
      </c>
      <c r="P42" s="323">
        <v>2</v>
      </c>
      <c r="Q42" s="324"/>
      <c r="R42" s="876"/>
      <c r="S42" s="878"/>
      <c r="T42" s="168" t="s">
        <v>2512</v>
      </c>
      <c r="U42" s="140">
        <v>4</v>
      </c>
      <c r="V42" s="140">
        <v>5</v>
      </c>
      <c r="W42" s="136"/>
      <c r="X42" s="323">
        <v>0</v>
      </c>
      <c r="Y42" s="324"/>
      <c r="Z42" s="876"/>
      <c r="AA42" s="878"/>
      <c r="AB42" s="303" t="s">
        <v>2513</v>
      </c>
      <c r="AC42" s="140">
        <v>1</v>
      </c>
      <c r="AD42" s="140">
        <v>5</v>
      </c>
      <c r="AE42" s="136"/>
      <c r="AF42" s="323">
        <v>0</v>
      </c>
      <c r="AG42" s="324"/>
      <c r="AH42" s="876"/>
      <c r="AI42" s="878"/>
      <c r="AJ42" s="180" t="s">
        <v>2514</v>
      </c>
      <c r="AK42" s="140">
        <v>3</v>
      </c>
      <c r="AL42" s="140">
        <v>3</v>
      </c>
      <c r="AM42" s="136"/>
      <c r="AN42" s="323">
        <v>0</v>
      </c>
      <c r="AO42" s="324"/>
      <c r="AP42" s="891"/>
      <c r="AQ42" s="893"/>
      <c r="AR42" s="100" t="s">
        <v>2515</v>
      </c>
      <c r="AS42" s="145">
        <v>3</v>
      </c>
      <c r="AT42" s="145">
        <v>7</v>
      </c>
      <c r="AU42" s="146" t="s">
        <v>986</v>
      </c>
      <c r="AV42" s="323">
        <v>3</v>
      </c>
      <c r="AW42" s="324"/>
      <c r="AX42" s="876"/>
      <c r="AY42" s="878"/>
      <c r="AZ42" s="168" t="s">
        <v>2516</v>
      </c>
      <c r="BA42" s="251">
        <v>5</v>
      </c>
      <c r="BB42" s="251">
        <v>5</v>
      </c>
      <c r="BC42" s="136"/>
      <c r="BD42" s="323">
        <v>1</v>
      </c>
      <c r="BE42" s="324"/>
      <c r="BF42" s="876"/>
      <c r="BG42" s="878"/>
      <c r="BH42" s="142" t="s">
        <v>440</v>
      </c>
      <c r="BI42" s="251">
        <v>3</v>
      </c>
      <c r="BJ42" s="251">
        <v>4</v>
      </c>
      <c r="BK42" s="136"/>
      <c r="BL42" s="323">
        <v>0</v>
      </c>
      <c r="BM42" s="324"/>
      <c r="BN42" s="876"/>
      <c r="BO42" s="878"/>
      <c r="BP42" s="137" t="s">
        <v>2517</v>
      </c>
      <c r="BQ42" s="140">
        <v>2</v>
      </c>
      <c r="BR42" s="140">
        <v>8</v>
      </c>
      <c r="BS42" s="136" t="s">
        <v>986</v>
      </c>
      <c r="BT42" s="323">
        <v>1</v>
      </c>
      <c r="BU42" s="324"/>
      <c r="BV42" s="876"/>
      <c r="BW42" s="878"/>
      <c r="BX42" s="139" t="s">
        <v>2518</v>
      </c>
      <c r="BY42" s="171">
        <v>2.1</v>
      </c>
      <c r="BZ42" s="171">
        <v>2.1</v>
      </c>
      <c r="CA42" s="136" t="s">
        <v>986</v>
      </c>
      <c r="CB42" s="323">
        <v>1</v>
      </c>
      <c r="CC42" s="324"/>
      <c r="CD42" s="876"/>
      <c r="CE42" s="878"/>
      <c r="CF42" s="168" t="s">
        <v>2357</v>
      </c>
      <c r="CG42" s="140">
        <v>4</v>
      </c>
      <c r="CH42" s="140">
        <v>10</v>
      </c>
      <c r="CI42" s="136" t="s">
        <v>2270</v>
      </c>
      <c r="CJ42" s="323">
        <v>0</v>
      </c>
      <c r="CK42" s="324"/>
      <c r="CL42" s="876"/>
      <c r="CM42" s="878"/>
      <c r="CN42" s="277"/>
      <c r="CO42" s="140">
        <v>0</v>
      </c>
      <c r="CP42" s="140">
        <v>0</v>
      </c>
      <c r="CQ42" s="136"/>
      <c r="CR42" s="48"/>
      <c r="CS42" s="323">
        <v>8</v>
      </c>
      <c r="CT42" s="324">
        <v>0</v>
      </c>
      <c r="CU42" s="876"/>
      <c r="CV42" s="885"/>
      <c r="CW42" s="242"/>
      <c r="CX42" s="39"/>
      <c r="CY42" s="297" t="s">
        <v>2519</v>
      </c>
      <c r="CZ42" s="298">
        <v>1</v>
      </c>
      <c r="DA42" s="298">
        <v>8</v>
      </c>
      <c r="DB42" s="299"/>
      <c r="DC42" s="234"/>
      <c r="DH42" s="41"/>
      <c r="DI42" s="42"/>
    </row>
    <row r="43" spans="1:113" s="40" customFormat="1" ht="14.25" thickTop="1">
      <c r="A43" s="48"/>
      <c r="B43" s="254">
        <v>0</v>
      </c>
      <c r="C43" s="261" t="s">
        <v>2520</v>
      </c>
      <c r="D43" s="262" t="s">
        <v>2399</v>
      </c>
      <c r="E43" s="284">
        <v>0</v>
      </c>
      <c r="F43" s="48"/>
      <c r="G43" s="133" t="s">
        <v>2521</v>
      </c>
      <c r="H43" s="307">
        <v>0</v>
      </c>
      <c r="I43" s="325">
        <v>0</v>
      </c>
      <c r="J43" s="876"/>
      <c r="K43" s="878"/>
      <c r="L43" s="139" t="s">
        <v>2522</v>
      </c>
      <c r="M43" s="140">
        <v>2</v>
      </c>
      <c r="N43" s="140">
        <v>2</v>
      </c>
      <c r="O43" s="136" t="s">
        <v>986</v>
      </c>
      <c r="P43" s="307">
        <v>0</v>
      </c>
      <c r="Q43" s="325">
        <v>0</v>
      </c>
      <c r="R43" s="876"/>
      <c r="S43" s="878"/>
      <c r="T43" s="277" t="s">
        <v>108</v>
      </c>
      <c r="U43" s="140">
        <v>4</v>
      </c>
      <c r="V43" s="140">
        <v>4</v>
      </c>
      <c r="W43" s="136"/>
      <c r="X43" s="307">
        <v>0</v>
      </c>
      <c r="Y43" s="325">
        <v>0</v>
      </c>
      <c r="Z43" s="876"/>
      <c r="AA43" s="878"/>
      <c r="AB43" s="180" t="s">
        <v>2523</v>
      </c>
      <c r="AC43" s="140">
        <v>3</v>
      </c>
      <c r="AD43" s="140">
        <v>3</v>
      </c>
      <c r="AE43" s="136"/>
      <c r="AF43" s="313">
        <v>10</v>
      </c>
      <c r="AG43" s="305">
        <v>1.4285714285714286</v>
      </c>
      <c r="AH43" s="876"/>
      <c r="AI43" s="878"/>
      <c r="AJ43" s="180" t="s">
        <v>2524</v>
      </c>
      <c r="AK43" s="140">
        <v>3</v>
      </c>
      <c r="AL43" s="140">
        <v>3</v>
      </c>
      <c r="AM43" s="136"/>
      <c r="AN43" s="326">
        <v>0</v>
      </c>
      <c r="AO43" s="327">
        <v>0</v>
      </c>
      <c r="AP43" s="891"/>
      <c r="AQ43" s="893"/>
      <c r="AR43" s="168" t="s">
        <v>2525</v>
      </c>
      <c r="AS43" s="251">
        <v>4</v>
      </c>
      <c r="AT43" s="251">
        <v>4</v>
      </c>
      <c r="AU43" s="146" t="s">
        <v>986</v>
      </c>
      <c r="AV43" s="328">
        <v>0</v>
      </c>
      <c r="AW43" s="329">
        <v>0</v>
      </c>
      <c r="AX43" s="876"/>
      <c r="AY43" s="878"/>
      <c r="AZ43" s="168" t="s">
        <v>305</v>
      </c>
      <c r="BA43" s="251">
        <v>5</v>
      </c>
      <c r="BB43" s="251">
        <v>5</v>
      </c>
      <c r="BC43" s="136"/>
      <c r="BD43" s="313">
        <v>0</v>
      </c>
      <c r="BE43" s="329">
        <v>0</v>
      </c>
      <c r="BF43" s="876"/>
      <c r="BG43" s="878"/>
      <c r="BH43" s="180" t="s">
        <v>2526</v>
      </c>
      <c r="BI43" s="140">
        <v>3</v>
      </c>
      <c r="BJ43" s="140">
        <v>3</v>
      </c>
      <c r="BK43" s="136"/>
      <c r="BL43" s="313">
        <v>0</v>
      </c>
      <c r="BM43" s="329">
        <v>0</v>
      </c>
      <c r="BN43" s="876"/>
      <c r="BO43" s="878"/>
      <c r="BP43" s="179" t="s">
        <v>2527</v>
      </c>
      <c r="BQ43" s="140">
        <v>1</v>
      </c>
      <c r="BR43" s="140">
        <v>8</v>
      </c>
      <c r="BS43" s="136"/>
      <c r="BT43" s="313">
        <v>0</v>
      </c>
      <c r="BU43" s="329">
        <v>0</v>
      </c>
      <c r="BV43" s="876"/>
      <c r="BW43" s="878"/>
      <c r="BX43" s="303" t="s">
        <v>2528</v>
      </c>
      <c r="BY43" s="138">
        <v>1</v>
      </c>
      <c r="BZ43" s="138">
        <v>1</v>
      </c>
      <c r="CA43" s="136"/>
      <c r="CB43" s="313">
        <v>0</v>
      </c>
      <c r="CC43" s="329">
        <v>0</v>
      </c>
      <c r="CD43" s="876"/>
      <c r="CE43" s="878"/>
      <c r="CF43" s="168" t="s">
        <v>677</v>
      </c>
      <c r="CG43" s="140">
        <v>4</v>
      </c>
      <c r="CH43" s="140">
        <v>10</v>
      </c>
      <c r="CI43" s="136"/>
      <c r="CJ43" s="313">
        <v>0</v>
      </c>
      <c r="CK43" s="329">
        <v>0</v>
      </c>
      <c r="CL43" s="876"/>
      <c r="CM43" s="878"/>
      <c r="CN43" s="277"/>
      <c r="CO43" s="140">
        <v>0</v>
      </c>
      <c r="CP43" s="140">
        <v>0</v>
      </c>
      <c r="CQ43" s="136"/>
      <c r="CR43" s="48"/>
      <c r="CS43" s="307">
        <v>10</v>
      </c>
      <c r="CT43" s="325">
        <v>1.4285714285714286</v>
      </c>
      <c r="CU43" s="876"/>
      <c r="CV43" s="885"/>
      <c r="CW43" s="242"/>
      <c r="CX43" s="39"/>
      <c r="CY43" s="297" t="s">
        <v>2529</v>
      </c>
      <c r="CZ43" s="298">
        <v>1</v>
      </c>
      <c r="DA43" s="298">
        <v>27</v>
      </c>
      <c r="DB43" s="299"/>
      <c r="DC43" s="234"/>
      <c r="DH43" s="41"/>
      <c r="DI43" s="42"/>
    </row>
    <row r="44" spans="1:113" s="40" customFormat="1">
      <c r="A44" s="48"/>
      <c r="B44" s="260">
        <v>8</v>
      </c>
      <c r="C44" s="261" t="s">
        <v>2530</v>
      </c>
      <c r="D44" s="262" t="s">
        <v>2460</v>
      </c>
      <c r="E44" s="284">
        <v>23</v>
      </c>
      <c r="F44" s="48"/>
      <c r="G44" s="133" t="s">
        <v>2531</v>
      </c>
      <c r="H44" s="307">
        <v>0</v>
      </c>
      <c r="I44" s="325">
        <v>0</v>
      </c>
      <c r="J44" s="876"/>
      <c r="K44" s="878"/>
      <c r="L44" s="330"/>
      <c r="M44" s="140"/>
      <c r="N44" s="140"/>
      <c r="O44" s="136"/>
      <c r="P44" s="307">
        <v>0</v>
      </c>
      <c r="Q44" s="325">
        <v>0</v>
      </c>
      <c r="R44" s="876"/>
      <c r="S44" s="878"/>
      <c r="T44" s="168" t="s">
        <v>2532</v>
      </c>
      <c r="U44" s="140">
        <v>4</v>
      </c>
      <c r="V44" s="140">
        <v>4</v>
      </c>
      <c r="W44" s="136"/>
      <c r="X44" s="307">
        <v>0</v>
      </c>
      <c r="Y44" s="325">
        <v>0</v>
      </c>
      <c r="Z44" s="876"/>
      <c r="AA44" s="878"/>
      <c r="AB44" s="180" t="s">
        <v>2533</v>
      </c>
      <c r="AC44" s="251">
        <v>3</v>
      </c>
      <c r="AD44" s="251">
        <v>3</v>
      </c>
      <c r="AE44" s="136"/>
      <c r="AF44" s="313">
        <v>0</v>
      </c>
      <c r="AG44" s="329">
        <v>0</v>
      </c>
      <c r="AH44" s="876"/>
      <c r="AI44" s="878"/>
      <c r="AJ44" s="303" t="s">
        <v>2384</v>
      </c>
      <c r="AK44" s="146">
        <v>1</v>
      </c>
      <c r="AL44" s="171">
        <v>3</v>
      </c>
      <c r="AM44" s="136"/>
      <c r="AN44" s="326">
        <v>4</v>
      </c>
      <c r="AO44" s="327">
        <v>1</v>
      </c>
      <c r="AP44" s="891"/>
      <c r="AQ44" s="893"/>
      <c r="AR44" s="168" t="s">
        <v>2534</v>
      </c>
      <c r="AS44" s="251">
        <v>4</v>
      </c>
      <c r="AT44" s="251">
        <v>4</v>
      </c>
      <c r="AU44" s="146" t="s">
        <v>2270</v>
      </c>
      <c r="AV44" s="328">
        <v>0</v>
      </c>
      <c r="AW44" s="329">
        <v>0</v>
      </c>
      <c r="AX44" s="876"/>
      <c r="AY44" s="878"/>
      <c r="AZ44" s="168" t="s">
        <v>2535</v>
      </c>
      <c r="BA44" s="251">
        <v>4</v>
      </c>
      <c r="BB44" s="251">
        <v>4</v>
      </c>
      <c r="BC44" s="136"/>
      <c r="BD44" s="313">
        <v>0</v>
      </c>
      <c r="BE44" s="329">
        <v>0</v>
      </c>
      <c r="BF44" s="876"/>
      <c r="BG44" s="878"/>
      <c r="BH44" s="180" t="s">
        <v>446</v>
      </c>
      <c r="BI44" s="140">
        <v>3</v>
      </c>
      <c r="BJ44" s="140">
        <v>3</v>
      </c>
      <c r="BK44" s="136"/>
      <c r="BL44" s="313">
        <v>0</v>
      </c>
      <c r="BM44" s="329">
        <v>0</v>
      </c>
      <c r="BN44" s="876"/>
      <c r="BO44" s="878"/>
      <c r="BP44" s="137" t="s">
        <v>2536</v>
      </c>
      <c r="BQ44" s="140">
        <v>2</v>
      </c>
      <c r="BR44" s="140">
        <v>6</v>
      </c>
      <c r="BS44" s="136"/>
      <c r="BT44" s="313">
        <v>0</v>
      </c>
      <c r="BU44" s="329">
        <v>0</v>
      </c>
      <c r="BV44" s="876"/>
      <c r="BW44" s="878"/>
      <c r="BX44" s="303" t="s">
        <v>621</v>
      </c>
      <c r="BY44" s="140">
        <v>1</v>
      </c>
      <c r="BZ44" s="140">
        <v>1</v>
      </c>
      <c r="CA44" s="136"/>
      <c r="CB44" s="313">
        <v>0</v>
      </c>
      <c r="CC44" s="329">
        <v>0</v>
      </c>
      <c r="CD44" s="876"/>
      <c r="CE44" s="878"/>
      <c r="CF44" s="277" t="s">
        <v>685</v>
      </c>
      <c r="CG44" s="140">
        <v>4</v>
      </c>
      <c r="CH44" s="140">
        <v>8</v>
      </c>
      <c r="CI44" s="136" t="s">
        <v>2270</v>
      </c>
      <c r="CJ44" s="313">
        <v>0</v>
      </c>
      <c r="CK44" s="329">
        <v>0</v>
      </c>
      <c r="CL44" s="876"/>
      <c r="CM44" s="878"/>
      <c r="CN44" s="277"/>
      <c r="CO44" s="140">
        <v>0</v>
      </c>
      <c r="CP44" s="140">
        <v>0</v>
      </c>
      <c r="CQ44" s="136"/>
      <c r="CR44" s="48"/>
      <c r="CS44" s="307">
        <v>4</v>
      </c>
      <c r="CT44" s="325">
        <v>1</v>
      </c>
      <c r="CU44" s="876"/>
      <c r="CV44" s="885"/>
      <c r="CW44" s="242"/>
      <c r="CX44" s="39"/>
      <c r="CY44" s="297" t="s">
        <v>2537</v>
      </c>
      <c r="CZ44" s="298">
        <v>1</v>
      </c>
      <c r="DA44" s="298">
        <v>29</v>
      </c>
      <c r="DB44" s="299"/>
      <c r="DC44" s="234"/>
      <c r="DH44" s="41"/>
      <c r="DI44" s="42"/>
    </row>
    <row r="45" spans="1:113" s="40" customFormat="1">
      <c r="A45" s="48"/>
      <c r="B45" s="268">
        <v>1</v>
      </c>
      <c r="C45" s="261" t="s">
        <v>2538</v>
      </c>
      <c r="D45" s="262" t="s">
        <v>2399</v>
      </c>
      <c r="E45" s="284">
        <v>13</v>
      </c>
      <c r="F45" s="48"/>
      <c r="G45" s="133" t="s">
        <v>2539</v>
      </c>
      <c r="H45" s="307">
        <v>0</v>
      </c>
      <c r="I45" s="325">
        <v>0</v>
      </c>
      <c r="J45" s="876"/>
      <c r="K45" s="878"/>
      <c r="L45" s="139"/>
      <c r="M45" s="140"/>
      <c r="N45" s="140"/>
      <c r="O45" s="136"/>
      <c r="P45" s="307">
        <v>0</v>
      </c>
      <c r="Q45" s="325">
        <v>0</v>
      </c>
      <c r="R45" s="876"/>
      <c r="S45" s="878"/>
      <c r="T45" s="331"/>
      <c r="U45" s="140"/>
      <c r="V45" s="140"/>
      <c r="W45" s="136"/>
      <c r="X45" s="307">
        <v>0</v>
      </c>
      <c r="Y45" s="325">
        <v>0</v>
      </c>
      <c r="Z45" s="876"/>
      <c r="AA45" s="878"/>
      <c r="AB45" s="180" t="s">
        <v>2540</v>
      </c>
      <c r="AC45" s="251">
        <v>3</v>
      </c>
      <c r="AD45" s="251">
        <v>3</v>
      </c>
      <c r="AE45" s="136"/>
      <c r="AF45" s="313">
        <v>0</v>
      </c>
      <c r="AG45" s="329">
        <v>0</v>
      </c>
      <c r="AH45" s="876"/>
      <c r="AI45" s="878"/>
      <c r="AJ45" s="139" t="s">
        <v>2541</v>
      </c>
      <c r="AK45" s="146">
        <v>2</v>
      </c>
      <c r="AL45" s="171">
        <v>2.1</v>
      </c>
      <c r="AM45" s="136"/>
      <c r="AN45" s="326">
        <v>0</v>
      </c>
      <c r="AO45" s="329">
        <v>0</v>
      </c>
      <c r="AP45" s="891"/>
      <c r="AQ45" s="893"/>
      <c r="AR45" s="168" t="s">
        <v>197</v>
      </c>
      <c r="AS45" s="251">
        <v>4</v>
      </c>
      <c r="AT45" s="251">
        <v>4</v>
      </c>
      <c r="AU45" s="146"/>
      <c r="AV45" s="328">
        <v>0</v>
      </c>
      <c r="AW45" s="329">
        <v>0</v>
      </c>
      <c r="AX45" s="876"/>
      <c r="AY45" s="878"/>
      <c r="AZ45" s="304" t="s">
        <v>2318</v>
      </c>
      <c r="BA45" s="251">
        <v>4</v>
      </c>
      <c r="BB45" s="251">
        <v>4</v>
      </c>
      <c r="BC45" s="136" t="s">
        <v>2270</v>
      </c>
      <c r="BD45" s="313">
        <v>0</v>
      </c>
      <c r="BE45" s="329">
        <v>0</v>
      </c>
      <c r="BF45" s="876"/>
      <c r="BG45" s="878"/>
      <c r="BH45" s="180" t="s">
        <v>442</v>
      </c>
      <c r="BI45" s="251">
        <v>3</v>
      </c>
      <c r="BJ45" s="251">
        <v>3</v>
      </c>
      <c r="BK45" s="136"/>
      <c r="BL45" s="313">
        <v>1</v>
      </c>
      <c r="BM45" s="329">
        <v>1</v>
      </c>
      <c r="BN45" s="876"/>
      <c r="BO45" s="878"/>
      <c r="BP45" s="139" t="s">
        <v>2542</v>
      </c>
      <c r="BQ45" s="140">
        <v>2</v>
      </c>
      <c r="BR45" s="332">
        <v>2.2999999999999998</v>
      </c>
      <c r="BS45" s="136"/>
      <c r="BT45" s="313">
        <v>0</v>
      </c>
      <c r="BU45" s="329">
        <v>0</v>
      </c>
      <c r="BV45" s="876"/>
      <c r="BW45" s="878"/>
      <c r="BX45" s="183" t="s">
        <v>2543</v>
      </c>
      <c r="BY45" s="251">
        <v>1</v>
      </c>
      <c r="BZ45" s="171">
        <v>1</v>
      </c>
      <c r="CA45" s="136"/>
      <c r="CB45" s="313">
        <v>0</v>
      </c>
      <c r="CC45" s="329">
        <v>0</v>
      </c>
      <c r="CD45" s="876"/>
      <c r="CE45" s="878"/>
      <c r="CF45" s="277" t="s">
        <v>687</v>
      </c>
      <c r="CG45" s="140">
        <v>4</v>
      </c>
      <c r="CH45" s="140">
        <v>8</v>
      </c>
      <c r="CI45" s="136" t="s">
        <v>986</v>
      </c>
      <c r="CJ45" s="313">
        <v>0</v>
      </c>
      <c r="CK45" s="329">
        <v>0</v>
      </c>
      <c r="CL45" s="876"/>
      <c r="CM45" s="878"/>
      <c r="CN45" s="277"/>
      <c r="CO45" s="251">
        <v>0</v>
      </c>
      <c r="CP45" s="251">
        <v>0</v>
      </c>
      <c r="CQ45" s="136"/>
      <c r="CR45" s="48"/>
      <c r="CS45" s="307">
        <v>1</v>
      </c>
      <c r="CT45" s="325">
        <v>1</v>
      </c>
      <c r="CU45" s="876"/>
      <c r="CV45" s="885"/>
      <c r="CW45" s="242"/>
      <c r="CX45" s="39"/>
      <c r="CY45" s="297" t="s">
        <v>2544</v>
      </c>
      <c r="CZ45" s="298">
        <v>2</v>
      </c>
      <c r="DA45" s="298">
        <v>11</v>
      </c>
      <c r="DB45" s="299"/>
      <c r="DC45" s="234"/>
      <c r="DH45" s="41"/>
      <c r="DI45" s="42"/>
    </row>
    <row r="46" spans="1:113" s="40" customFormat="1">
      <c r="A46" s="48"/>
      <c r="B46" s="276">
        <v>0</v>
      </c>
      <c r="C46" s="261"/>
      <c r="D46" s="262"/>
      <c r="E46" s="284"/>
      <c r="F46" s="48"/>
      <c r="G46" s="133" t="s">
        <v>2545</v>
      </c>
      <c r="H46" s="313">
        <v>0</v>
      </c>
      <c r="I46" s="329">
        <v>0</v>
      </c>
      <c r="J46" s="876"/>
      <c r="K46" s="878"/>
      <c r="L46" s="180"/>
      <c r="M46" s="251">
        <v>0</v>
      </c>
      <c r="N46" s="251">
        <v>0</v>
      </c>
      <c r="O46" s="136"/>
      <c r="P46" s="313">
        <v>0</v>
      </c>
      <c r="Q46" s="329">
        <v>0</v>
      </c>
      <c r="R46" s="876"/>
      <c r="S46" s="878"/>
      <c r="T46" s="168"/>
      <c r="U46" s="140"/>
      <c r="V46" s="140"/>
      <c r="W46" s="136"/>
      <c r="X46" s="313">
        <v>0</v>
      </c>
      <c r="Y46" s="329">
        <v>0</v>
      </c>
      <c r="Z46" s="876"/>
      <c r="AA46" s="878"/>
      <c r="AB46" s="139" t="s">
        <v>2546</v>
      </c>
      <c r="AC46" s="146">
        <v>2</v>
      </c>
      <c r="AD46" s="171">
        <v>2.1</v>
      </c>
      <c r="AE46" s="136"/>
      <c r="AF46" s="313">
        <v>0</v>
      </c>
      <c r="AG46" s="329">
        <v>0</v>
      </c>
      <c r="AH46" s="876"/>
      <c r="AI46" s="878"/>
      <c r="AJ46" s="139" t="s">
        <v>2547</v>
      </c>
      <c r="AK46" s="146">
        <v>2</v>
      </c>
      <c r="AL46" s="171">
        <v>2.1</v>
      </c>
      <c r="AM46" s="136"/>
      <c r="AN46" s="326">
        <v>1</v>
      </c>
      <c r="AO46" s="329">
        <v>1</v>
      </c>
      <c r="AP46" s="891"/>
      <c r="AQ46" s="893"/>
      <c r="AR46" s="168" t="s">
        <v>200</v>
      </c>
      <c r="AS46" s="251">
        <v>4</v>
      </c>
      <c r="AT46" s="251">
        <v>4</v>
      </c>
      <c r="AU46" s="146"/>
      <c r="AV46" s="328">
        <v>0</v>
      </c>
      <c r="AW46" s="329">
        <v>0</v>
      </c>
      <c r="AX46" s="876"/>
      <c r="AY46" s="878"/>
      <c r="AZ46" s="304" t="s">
        <v>314</v>
      </c>
      <c r="BA46" s="251">
        <v>4</v>
      </c>
      <c r="BB46" s="251">
        <v>4</v>
      </c>
      <c r="BC46" s="136"/>
      <c r="BD46" s="313">
        <v>0</v>
      </c>
      <c r="BE46" s="329">
        <v>0</v>
      </c>
      <c r="BF46" s="876"/>
      <c r="BG46" s="878"/>
      <c r="BH46" s="179" t="s">
        <v>2548</v>
      </c>
      <c r="BI46" s="146">
        <v>2</v>
      </c>
      <c r="BJ46" s="251">
        <v>3</v>
      </c>
      <c r="BK46" s="136"/>
      <c r="BL46" s="313">
        <v>0</v>
      </c>
      <c r="BM46" s="329">
        <v>0</v>
      </c>
      <c r="BN46" s="876"/>
      <c r="BO46" s="878"/>
      <c r="BP46" s="139" t="s">
        <v>2549</v>
      </c>
      <c r="BQ46" s="251">
        <v>2</v>
      </c>
      <c r="BR46" s="332">
        <v>2.1</v>
      </c>
      <c r="BS46" s="136"/>
      <c r="BT46" s="313">
        <v>1</v>
      </c>
      <c r="BU46" s="329">
        <v>0</v>
      </c>
      <c r="BV46" s="876"/>
      <c r="BW46" s="878"/>
      <c r="BX46" s="183" t="s">
        <v>2550</v>
      </c>
      <c r="BY46" s="140">
        <v>1</v>
      </c>
      <c r="BZ46" s="140">
        <v>1</v>
      </c>
      <c r="CA46" s="136" t="s">
        <v>986</v>
      </c>
      <c r="CB46" s="313">
        <v>1</v>
      </c>
      <c r="CC46" s="329">
        <v>0</v>
      </c>
      <c r="CD46" s="876"/>
      <c r="CE46" s="878"/>
      <c r="CF46" s="183" t="s">
        <v>2390</v>
      </c>
      <c r="CG46" s="140">
        <v>1</v>
      </c>
      <c r="CH46" s="140">
        <v>8</v>
      </c>
      <c r="CI46" s="136" t="s">
        <v>2270</v>
      </c>
      <c r="CJ46" s="313">
        <v>0</v>
      </c>
      <c r="CK46" s="329">
        <v>0</v>
      </c>
      <c r="CL46" s="876"/>
      <c r="CM46" s="878"/>
      <c r="CN46" s="168"/>
      <c r="CO46" s="251">
        <v>0</v>
      </c>
      <c r="CP46" s="251">
        <v>0</v>
      </c>
      <c r="CQ46" s="136"/>
      <c r="CR46" s="48"/>
      <c r="CS46" s="307">
        <v>3</v>
      </c>
      <c r="CT46" s="325">
        <v>1</v>
      </c>
      <c r="CU46" s="876"/>
      <c r="CV46" s="885"/>
      <c r="CW46" s="242"/>
      <c r="CX46" s="39"/>
      <c r="CY46" s="297" t="s">
        <v>2551</v>
      </c>
      <c r="CZ46" s="298">
        <v>1</v>
      </c>
      <c r="DA46" s="298">
        <v>13</v>
      </c>
      <c r="DB46" s="299" t="s">
        <v>2552</v>
      </c>
      <c r="DC46" s="234"/>
      <c r="DH46" s="41"/>
      <c r="DI46" s="42"/>
    </row>
    <row r="47" spans="1:113" s="40" customFormat="1">
      <c r="A47" s="48"/>
      <c r="B47" s="283">
        <v>0</v>
      </c>
      <c r="C47" s="261"/>
      <c r="D47" s="262"/>
      <c r="E47" s="284"/>
      <c r="F47" s="48"/>
      <c r="G47" s="333" t="s">
        <v>2553</v>
      </c>
      <c r="H47" s="334">
        <v>20</v>
      </c>
      <c r="I47" s="335"/>
      <c r="J47" s="876"/>
      <c r="K47" s="878"/>
      <c r="L47" s="180"/>
      <c r="M47" s="251">
        <v>0</v>
      </c>
      <c r="N47" s="251">
        <v>0</v>
      </c>
      <c r="O47" s="136"/>
      <c r="P47" s="334">
        <v>5</v>
      </c>
      <c r="Q47" s="335"/>
      <c r="R47" s="876"/>
      <c r="S47" s="878"/>
      <c r="T47" s="168"/>
      <c r="U47" s="251"/>
      <c r="V47" s="251"/>
      <c r="W47" s="136"/>
      <c r="X47" s="334">
        <v>10</v>
      </c>
      <c r="Y47" s="335"/>
      <c r="Z47" s="876"/>
      <c r="AA47" s="878"/>
      <c r="AB47" s="139" t="s">
        <v>2554</v>
      </c>
      <c r="AC47" s="146">
        <v>2</v>
      </c>
      <c r="AD47" s="171">
        <v>2.1</v>
      </c>
      <c r="AE47" s="136"/>
      <c r="AF47" s="334">
        <v>0</v>
      </c>
      <c r="AG47" s="335"/>
      <c r="AH47" s="876"/>
      <c r="AI47" s="878"/>
      <c r="AJ47" s="142"/>
      <c r="AK47" s="251"/>
      <c r="AL47" s="251"/>
      <c r="AM47" s="136"/>
      <c r="AN47" s="334">
        <v>0</v>
      </c>
      <c r="AO47" s="335"/>
      <c r="AP47" s="891"/>
      <c r="AQ47" s="893"/>
      <c r="AR47" s="303" t="s">
        <v>2391</v>
      </c>
      <c r="AS47" s="145">
        <v>1</v>
      </c>
      <c r="AT47" s="145">
        <v>1</v>
      </c>
      <c r="AU47" s="146"/>
      <c r="AV47" s="334">
        <v>15</v>
      </c>
      <c r="AW47" s="335"/>
      <c r="AX47" s="876"/>
      <c r="AY47" s="878"/>
      <c r="AZ47" s="179" t="s">
        <v>316</v>
      </c>
      <c r="BA47" s="251">
        <v>3</v>
      </c>
      <c r="BB47" s="251">
        <v>3</v>
      </c>
      <c r="BC47" s="136"/>
      <c r="BD47" s="334">
        <v>10</v>
      </c>
      <c r="BE47" s="335"/>
      <c r="BF47" s="876"/>
      <c r="BG47" s="878"/>
      <c r="BH47" s="139" t="s">
        <v>2555</v>
      </c>
      <c r="BI47" s="171">
        <v>2.1</v>
      </c>
      <c r="BJ47" s="171">
        <v>2.1</v>
      </c>
      <c r="BK47" s="136"/>
      <c r="BL47" s="334">
        <v>10</v>
      </c>
      <c r="BM47" s="335"/>
      <c r="BN47" s="876"/>
      <c r="BO47" s="878"/>
      <c r="BP47" s="139" t="s">
        <v>2556</v>
      </c>
      <c r="BQ47" s="251">
        <v>2</v>
      </c>
      <c r="BR47" s="332">
        <v>2.1</v>
      </c>
      <c r="BS47" s="136"/>
      <c r="BT47" s="334">
        <v>0</v>
      </c>
      <c r="BU47" s="335"/>
      <c r="BV47" s="876"/>
      <c r="BW47" s="878"/>
      <c r="BX47" s="183" t="s">
        <v>2557</v>
      </c>
      <c r="BY47" s="171">
        <v>1</v>
      </c>
      <c r="BZ47" s="140">
        <v>1</v>
      </c>
      <c r="CA47" s="136"/>
      <c r="CB47" s="334">
        <v>55</v>
      </c>
      <c r="CC47" s="335"/>
      <c r="CD47" s="876"/>
      <c r="CE47" s="878"/>
      <c r="CF47" s="168" t="s">
        <v>2558</v>
      </c>
      <c r="CG47" s="140">
        <v>4</v>
      </c>
      <c r="CH47" s="140">
        <v>4</v>
      </c>
      <c r="CI47" s="136"/>
      <c r="CJ47" s="334">
        <v>0</v>
      </c>
      <c r="CK47" s="335"/>
      <c r="CL47" s="876"/>
      <c r="CM47" s="878"/>
      <c r="CN47" s="168"/>
      <c r="CO47" s="251">
        <v>0</v>
      </c>
      <c r="CP47" s="251">
        <v>0</v>
      </c>
      <c r="CQ47" s="136"/>
      <c r="CR47" s="48"/>
      <c r="CS47" s="334">
        <v>125</v>
      </c>
      <c r="CT47" s="336"/>
      <c r="CU47" s="876"/>
      <c r="CV47" s="885"/>
      <c r="CW47" s="242"/>
      <c r="CX47" s="39"/>
      <c r="CY47" s="297" t="s">
        <v>2559</v>
      </c>
      <c r="CZ47" s="298">
        <v>1</v>
      </c>
      <c r="DA47" s="298">
        <v>8</v>
      </c>
      <c r="DB47" s="299"/>
      <c r="DC47" s="234"/>
      <c r="DH47" s="41"/>
      <c r="DI47" s="42"/>
    </row>
    <row r="48" spans="1:113" s="40" customFormat="1" ht="14.25" thickBot="1">
      <c r="A48" s="48"/>
      <c r="B48" s="286">
        <v>8</v>
      </c>
      <c r="C48" s="261"/>
      <c r="D48" s="262"/>
      <c r="E48" s="312"/>
      <c r="F48" s="48"/>
      <c r="G48" s="133"/>
      <c r="H48" s="337"/>
      <c r="I48" s="325"/>
      <c r="J48" s="876"/>
      <c r="K48" s="878"/>
      <c r="L48" s="180"/>
      <c r="M48" s="251">
        <v>0</v>
      </c>
      <c r="N48" s="251">
        <v>0</v>
      </c>
      <c r="O48" s="136"/>
      <c r="P48" s="337"/>
      <c r="Q48" s="325"/>
      <c r="R48" s="876"/>
      <c r="S48" s="878"/>
      <c r="T48" s="146"/>
      <c r="U48" s="251">
        <v>0</v>
      </c>
      <c r="V48" s="251">
        <v>0</v>
      </c>
      <c r="W48" s="136"/>
      <c r="X48" s="337"/>
      <c r="Y48" s="325"/>
      <c r="Z48" s="876"/>
      <c r="AA48" s="878"/>
      <c r="AB48" s="180"/>
      <c r="AC48" s="251">
        <v>0</v>
      </c>
      <c r="AD48" s="251">
        <v>0</v>
      </c>
      <c r="AE48" s="136"/>
      <c r="AF48" s="337"/>
      <c r="AG48" s="329"/>
      <c r="AH48" s="876"/>
      <c r="AI48" s="878"/>
      <c r="AK48" s="277"/>
      <c r="AL48" s="251">
        <v>0</v>
      </c>
      <c r="AM48" s="251">
        <v>0</v>
      </c>
      <c r="AN48" s="338"/>
      <c r="AO48" s="327"/>
      <c r="AP48" s="891"/>
      <c r="AQ48" s="893"/>
      <c r="AR48" s="304"/>
      <c r="AS48" s="145">
        <v>0</v>
      </c>
      <c r="AT48" s="145">
        <v>0</v>
      </c>
      <c r="AU48" s="146"/>
      <c r="AV48" s="337"/>
      <c r="AW48" s="329"/>
      <c r="AX48" s="876"/>
      <c r="AY48" s="878"/>
      <c r="AZ48" s="180" t="s">
        <v>2560</v>
      </c>
      <c r="BA48" s="251">
        <v>3</v>
      </c>
      <c r="BB48" s="251">
        <v>3</v>
      </c>
      <c r="BC48" s="136"/>
      <c r="BD48" s="337"/>
      <c r="BE48" s="329"/>
      <c r="BF48" s="876"/>
      <c r="BG48" s="878"/>
      <c r="BH48" s="183" t="s">
        <v>2561</v>
      </c>
      <c r="BI48" s="171">
        <v>1</v>
      </c>
      <c r="BJ48" s="171">
        <v>1</v>
      </c>
      <c r="BK48" s="136"/>
      <c r="BL48" s="337"/>
      <c r="BM48" s="329"/>
      <c r="BN48" s="876"/>
      <c r="BO48" s="878"/>
      <c r="BP48" s="139" t="s">
        <v>2562</v>
      </c>
      <c r="BQ48" s="251">
        <v>2</v>
      </c>
      <c r="BR48" s="171">
        <v>2.1</v>
      </c>
      <c r="BS48" s="136" t="s">
        <v>986</v>
      </c>
      <c r="BT48" s="337"/>
      <c r="BU48" s="329"/>
      <c r="BV48" s="876"/>
      <c r="BW48" s="878"/>
      <c r="BX48" s="111"/>
      <c r="BY48" s="140">
        <v>0</v>
      </c>
      <c r="BZ48" s="140">
        <v>0</v>
      </c>
      <c r="CA48" s="136"/>
      <c r="CB48" s="337"/>
      <c r="CC48" s="329"/>
      <c r="CD48" s="876"/>
      <c r="CE48" s="878"/>
      <c r="CF48" s="168" t="s">
        <v>2563</v>
      </c>
      <c r="CG48" s="251">
        <v>4</v>
      </c>
      <c r="CH48" s="251">
        <v>4</v>
      </c>
      <c r="CI48" s="136"/>
      <c r="CJ48" s="337"/>
      <c r="CK48" s="329"/>
      <c r="CL48" s="876"/>
      <c r="CM48" s="878"/>
      <c r="CN48" s="168"/>
      <c r="CO48" s="251">
        <v>0</v>
      </c>
      <c r="CP48" s="251">
        <v>0</v>
      </c>
      <c r="CQ48" s="136"/>
      <c r="CR48" s="48"/>
      <c r="CS48" s="337"/>
      <c r="CT48" s="325"/>
      <c r="CU48" s="876"/>
      <c r="CV48" s="885"/>
      <c r="CW48" s="242"/>
      <c r="CX48" s="39"/>
      <c r="CY48" s="297" t="s">
        <v>2564</v>
      </c>
      <c r="CZ48" s="298">
        <v>5</v>
      </c>
      <c r="DA48" s="298">
        <v>5</v>
      </c>
      <c r="DB48" s="299" t="s">
        <v>2482</v>
      </c>
      <c r="DC48" s="234"/>
      <c r="DH48" s="41"/>
      <c r="DI48" s="42"/>
    </row>
    <row r="49" spans="1:113" s="40" customFormat="1">
      <c r="A49" s="48"/>
      <c r="B49" s="339" t="s">
        <v>2565</v>
      </c>
      <c r="C49" s="261"/>
      <c r="D49" s="262"/>
      <c r="E49" s="312"/>
      <c r="F49" s="48"/>
      <c r="G49" s="133" t="s">
        <v>2566</v>
      </c>
      <c r="H49" s="134">
        <v>7</v>
      </c>
      <c r="I49" s="325">
        <v>1</v>
      </c>
      <c r="J49" s="876"/>
      <c r="K49" s="878"/>
      <c r="L49" s="180"/>
      <c r="M49" s="251">
        <v>0</v>
      </c>
      <c r="N49" s="251">
        <v>0</v>
      </c>
      <c r="O49" s="136"/>
      <c r="P49" s="134">
        <v>5</v>
      </c>
      <c r="Q49" s="325">
        <v>1</v>
      </c>
      <c r="R49" s="876"/>
      <c r="S49" s="878"/>
      <c r="T49" s="168"/>
      <c r="U49" s="251">
        <v>0</v>
      </c>
      <c r="V49" s="251">
        <v>0</v>
      </c>
      <c r="W49" s="136"/>
      <c r="X49" s="134">
        <v>4</v>
      </c>
      <c r="Y49" s="325">
        <v>1</v>
      </c>
      <c r="Z49" s="876"/>
      <c r="AA49" s="878"/>
      <c r="AB49" s="180"/>
      <c r="AC49" s="251">
        <v>0</v>
      </c>
      <c r="AD49" s="251">
        <v>0</v>
      </c>
      <c r="AE49" s="136"/>
      <c r="AF49" s="134">
        <v>6</v>
      </c>
      <c r="AG49" s="329">
        <v>1</v>
      </c>
      <c r="AH49" s="876"/>
      <c r="AI49" s="878"/>
      <c r="AJ49" s="277"/>
      <c r="AK49" s="251">
        <v>0</v>
      </c>
      <c r="AL49" s="251">
        <v>0</v>
      </c>
      <c r="AM49" s="136"/>
      <c r="AN49" s="134">
        <v>11</v>
      </c>
      <c r="AO49" s="327">
        <v>1</v>
      </c>
      <c r="AP49" s="891"/>
      <c r="AQ49" s="893"/>
      <c r="AR49" s="315"/>
      <c r="AS49" s="145">
        <v>0</v>
      </c>
      <c r="AT49" s="145">
        <v>0</v>
      </c>
      <c r="AU49" s="146"/>
      <c r="AV49" s="134">
        <v>6</v>
      </c>
      <c r="AW49" s="329">
        <v>1</v>
      </c>
      <c r="AX49" s="876"/>
      <c r="AY49" s="878"/>
      <c r="AZ49" s="179" t="s">
        <v>2567</v>
      </c>
      <c r="BA49" s="173">
        <v>2.1</v>
      </c>
      <c r="BB49" s="101">
        <v>3</v>
      </c>
      <c r="BC49" s="136"/>
      <c r="BD49" s="134">
        <v>9</v>
      </c>
      <c r="BE49" s="329">
        <v>1</v>
      </c>
      <c r="BF49" s="876"/>
      <c r="BG49" s="878"/>
      <c r="BH49" s="183" t="s">
        <v>2568</v>
      </c>
      <c r="BI49" s="251">
        <v>1</v>
      </c>
      <c r="BJ49" s="251">
        <v>1</v>
      </c>
      <c r="BK49" s="136" t="s">
        <v>986</v>
      </c>
      <c r="BL49" s="134">
        <v>13</v>
      </c>
      <c r="BM49" s="329">
        <v>1</v>
      </c>
      <c r="BN49" s="876"/>
      <c r="BO49" s="878"/>
      <c r="BP49" s="183" t="s">
        <v>2569</v>
      </c>
      <c r="BQ49" s="251">
        <v>1</v>
      </c>
      <c r="BR49" s="251">
        <v>1</v>
      </c>
      <c r="BS49" s="136" t="s">
        <v>986</v>
      </c>
      <c r="BT49" s="134">
        <v>7</v>
      </c>
      <c r="BU49" s="329">
        <v>1</v>
      </c>
      <c r="BV49" s="876"/>
      <c r="BW49" s="878"/>
      <c r="BX49" s="111"/>
      <c r="BY49" s="140">
        <v>0</v>
      </c>
      <c r="BZ49" s="140">
        <v>0</v>
      </c>
      <c r="CA49" s="136"/>
      <c r="CB49" s="134">
        <v>14</v>
      </c>
      <c r="CC49" s="329">
        <v>1</v>
      </c>
      <c r="CD49" s="876"/>
      <c r="CE49" s="878"/>
      <c r="CF49" s="168" t="s">
        <v>2570</v>
      </c>
      <c r="CG49" s="251">
        <v>4</v>
      </c>
      <c r="CH49" s="251">
        <v>4</v>
      </c>
      <c r="CI49" s="136"/>
      <c r="CJ49" s="134">
        <v>2</v>
      </c>
      <c r="CK49" s="329">
        <v>1</v>
      </c>
      <c r="CL49" s="876"/>
      <c r="CM49" s="878"/>
      <c r="CN49" s="168"/>
      <c r="CO49" s="251">
        <v>0</v>
      </c>
      <c r="CP49" s="251">
        <v>0</v>
      </c>
      <c r="CQ49" s="136"/>
      <c r="CR49" s="48"/>
      <c r="CS49" s="134"/>
      <c r="CT49" s="325"/>
      <c r="CU49" s="876"/>
      <c r="CV49" s="885"/>
      <c r="CW49" s="242"/>
      <c r="CX49" s="39"/>
      <c r="CY49" s="297" t="s">
        <v>2571</v>
      </c>
      <c r="CZ49" s="298">
        <v>5</v>
      </c>
      <c r="DA49" s="298">
        <v>5</v>
      </c>
      <c r="DB49" s="299"/>
      <c r="DC49" s="234"/>
      <c r="DH49" s="41"/>
      <c r="DI49" s="42"/>
    </row>
    <row r="50" spans="1:113" s="40" customFormat="1">
      <c r="A50" s="48"/>
      <c r="B50" s="340" t="s">
        <v>2572</v>
      </c>
      <c r="C50" s="261"/>
      <c r="D50" s="262"/>
      <c r="E50" s="312"/>
      <c r="F50" s="48"/>
      <c r="G50" s="133" t="s">
        <v>2573</v>
      </c>
      <c r="H50" s="134">
        <v>7</v>
      </c>
      <c r="I50" s="325">
        <v>6</v>
      </c>
      <c r="J50" s="876"/>
      <c r="K50" s="878"/>
      <c r="L50" s="168"/>
      <c r="M50" s="251">
        <v>0</v>
      </c>
      <c r="N50" s="251">
        <v>0</v>
      </c>
      <c r="O50" s="136"/>
      <c r="P50" s="134">
        <v>8</v>
      </c>
      <c r="Q50" s="325">
        <v>6</v>
      </c>
      <c r="R50" s="876"/>
      <c r="S50" s="878"/>
      <c r="T50" s="168"/>
      <c r="U50" s="251">
        <v>0</v>
      </c>
      <c r="V50" s="251">
        <v>0</v>
      </c>
      <c r="W50" s="136"/>
      <c r="X50" s="134">
        <v>5</v>
      </c>
      <c r="Y50" s="325">
        <v>6</v>
      </c>
      <c r="Z50" s="876"/>
      <c r="AA50" s="878"/>
      <c r="AB50" s="277"/>
      <c r="AC50" s="251">
        <v>0</v>
      </c>
      <c r="AD50" s="251">
        <v>0</v>
      </c>
      <c r="AE50" s="136"/>
      <c r="AF50" s="134">
        <v>9</v>
      </c>
      <c r="AG50" s="329">
        <v>6</v>
      </c>
      <c r="AH50" s="876"/>
      <c r="AI50" s="878"/>
      <c r="AJ50" s="277"/>
      <c r="AK50" s="251">
        <v>0</v>
      </c>
      <c r="AL50" s="251">
        <v>0</v>
      </c>
      <c r="AM50" s="136"/>
      <c r="AN50" s="134">
        <v>12</v>
      </c>
      <c r="AO50" s="327">
        <v>8</v>
      </c>
      <c r="AP50" s="891"/>
      <c r="AQ50" s="893"/>
      <c r="AR50" s="304"/>
      <c r="AS50" s="145">
        <v>0</v>
      </c>
      <c r="AT50" s="145">
        <v>0</v>
      </c>
      <c r="AU50" s="146"/>
      <c r="AV50" s="134">
        <v>10</v>
      </c>
      <c r="AW50" s="329">
        <v>7</v>
      </c>
      <c r="AX50" s="876"/>
      <c r="AY50" s="878"/>
      <c r="AZ50" s="179" t="s">
        <v>2574</v>
      </c>
      <c r="BA50" s="146">
        <v>2</v>
      </c>
      <c r="BB50" s="173">
        <v>2.1</v>
      </c>
      <c r="BC50" s="136"/>
      <c r="BD50" s="134">
        <v>10</v>
      </c>
      <c r="BE50" s="329">
        <v>6</v>
      </c>
      <c r="BF50" s="876"/>
      <c r="BG50" s="878"/>
      <c r="BH50" s="341"/>
      <c r="BI50" s="146"/>
      <c r="BJ50" s="251"/>
      <c r="BK50" s="136"/>
      <c r="BL50" s="134">
        <v>14</v>
      </c>
      <c r="BM50" s="329">
        <v>6</v>
      </c>
      <c r="BN50" s="876"/>
      <c r="BO50" s="878"/>
      <c r="BP50" s="342"/>
      <c r="BQ50" s="251"/>
      <c r="BR50" s="332"/>
      <c r="BS50" s="136"/>
      <c r="BT50" s="134">
        <v>9</v>
      </c>
      <c r="BU50" s="329">
        <v>6</v>
      </c>
      <c r="BV50" s="876"/>
      <c r="BW50" s="878"/>
      <c r="BX50" s="111"/>
      <c r="BY50" s="140">
        <v>0</v>
      </c>
      <c r="BZ50" s="140">
        <v>0</v>
      </c>
      <c r="CA50" s="136"/>
      <c r="CB50" s="134">
        <v>14</v>
      </c>
      <c r="CC50" s="329">
        <v>8</v>
      </c>
      <c r="CD50" s="876"/>
      <c r="CE50" s="878"/>
      <c r="CF50" s="168" t="s">
        <v>2575</v>
      </c>
      <c r="CG50" s="251">
        <v>4</v>
      </c>
      <c r="CH50" s="251">
        <v>4</v>
      </c>
      <c r="CI50" s="136"/>
      <c r="CJ50" s="134">
        <v>2</v>
      </c>
      <c r="CK50" s="329">
        <v>3</v>
      </c>
      <c r="CL50" s="876"/>
      <c r="CM50" s="878"/>
      <c r="CN50" s="168"/>
      <c r="CO50" s="251">
        <v>0</v>
      </c>
      <c r="CP50" s="251">
        <v>0</v>
      </c>
      <c r="CQ50" s="136"/>
      <c r="CR50" s="48"/>
      <c r="CS50" s="134"/>
      <c r="CT50" s="325"/>
      <c r="CU50" s="876"/>
      <c r="CV50" s="885"/>
      <c r="CW50" s="242"/>
      <c r="CX50" s="39"/>
      <c r="CY50" s="297" t="s">
        <v>2576</v>
      </c>
      <c r="CZ50" s="298">
        <v>4</v>
      </c>
      <c r="DA50" s="298">
        <v>4</v>
      </c>
      <c r="DB50" s="299"/>
      <c r="DC50" s="234"/>
      <c r="DH50" s="41"/>
      <c r="DI50" s="42"/>
    </row>
    <row r="51" spans="1:113" s="40" customFormat="1">
      <c r="A51" s="48"/>
      <c r="B51" s="343" t="s">
        <v>2577</v>
      </c>
      <c r="C51" s="261"/>
      <c r="D51" s="262"/>
      <c r="E51" s="312"/>
      <c r="F51" s="48"/>
      <c r="G51" s="133" t="s">
        <v>2578</v>
      </c>
      <c r="H51" s="344">
        <v>0.15384615384615385</v>
      </c>
      <c r="I51" s="345">
        <v>0.3</v>
      </c>
      <c r="J51" s="876"/>
      <c r="K51" s="878"/>
      <c r="L51" s="168"/>
      <c r="M51" s="251">
        <v>0</v>
      </c>
      <c r="N51" s="251">
        <v>0</v>
      </c>
      <c r="O51" s="136"/>
      <c r="P51" s="344">
        <v>0</v>
      </c>
      <c r="Q51" s="345">
        <v>0.3</v>
      </c>
      <c r="R51" s="876"/>
      <c r="S51" s="878"/>
      <c r="T51" s="346"/>
      <c r="U51" s="347">
        <v>0</v>
      </c>
      <c r="V51" s="347">
        <v>0</v>
      </c>
      <c r="W51" s="59"/>
      <c r="X51" s="344">
        <v>0.15384615384615385</v>
      </c>
      <c r="Y51" s="345">
        <v>0.3</v>
      </c>
      <c r="Z51" s="876"/>
      <c r="AA51" s="878"/>
      <c r="AB51" s="277"/>
      <c r="AC51" s="251">
        <v>0</v>
      </c>
      <c r="AD51" s="251">
        <v>0</v>
      </c>
      <c r="AE51" s="136"/>
      <c r="AF51" s="344">
        <v>0.125</v>
      </c>
      <c r="AG51" s="348">
        <v>0.3</v>
      </c>
      <c r="AH51" s="876"/>
      <c r="AI51" s="878"/>
      <c r="AJ51" s="277"/>
      <c r="AK51" s="251">
        <v>0</v>
      </c>
      <c r="AL51" s="251">
        <v>0</v>
      </c>
      <c r="AM51" s="136"/>
      <c r="AN51" s="344">
        <v>6.25E-2</v>
      </c>
      <c r="AO51" s="349">
        <v>0.3</v>
      </c>
      <c r="AP51" s="891"/>
      <c r="AQ51" s="893"/>
      <c r="AR51" s="315"/>
      <c r="AS51" s="145">
        <v>0</v>
      </c>
      <c r="AT51" s="145">
        <v>0</v>
      </c>
      <c r="AU51" s="146"/>
      <c r="AV51" s="344">
        <v>0.14285714285714285</v>
      </c>
      <c r="AW51" s="348">
        <v>0.3</v>
      </c>
      <c r="AX51" s="876"/>
      <c r="AY51" s="878"/>
      <c r="AZ51" s="179" t="s">
        <v>2579</v>
      </c>
      <c r="BA51" s="146">
        <v>2</v>
      </c>
      <c r="BB51" s="173">
        <v>2</v>
      </c>
      <c r="BC51" s="136" t="s">
        <v>986</v>
      </c>
      <c r="BD51" s="344">
        <v>0.15</v>
      </c>
      <c r="BE51" s="348">
        <v>0.3</v>
      </c>
      <c r="BF51" s="876"/>
      <c r="BG51" s="878"/>
      <c r="BH51" s="341"/>
      <c r="BI51" s="146"/>
      <c r="BJ51" s="251"/>
      <c r="BK51" s="136"/>
      <c r="BL51" s="344">
        <v>0.26315789473684209</v>
      </c>
      <c r="BM51" s="348">
        <v>0.3</v>
      </c>
      <c r="BN51" s="876"/>
      <c r="BO51" s="878"/>
      <c r="BP51" s="246"/>
      <c r="BQ51" s="251"/>
      <c r="BR51" s="251"/>
      <c r="BS51" s="136"/>
      <c r="BT51" s="344">
        <v>0.33333333333333331</v>
      </c>
      <c r="BU51" s="348">
        <v>0.3</v>
      </c>
      <c r="BV51" s="876"/>
      <c r="BW51" s="878"/>
      <c r="BX51" s="142"/>
      <c r="BY51" s="251">
        <v>0</v>
      </c>
      <c r="BZ51" s="251">
        <v>0</v>
      </c>
      <c r="CA51" s="136"/>
      <c r="CB51" s="344">
        <v>0.13043478260869565</v>
      </c>
      <c r="CC51" s="348">
        <v>0.3</v>
      </c>
      <c r="CD51" s="876"/>
      <c r="CE51" s="878"/>
      <c r="CF51" s="168" t="s">
        <v>2349</v>
      </c>
      <c r="CG51" s="251">
        <v>4</v>
      </c>
      <c r="CH51" s="251">
        <v>4</v>
      </c>
      <c r="CI51" s="136" t="s">
        <v>2270</v>
      </c>
      <c r="CJ51" s="344">
        <v>0</v>
      </c>
      <c r="CK51" s="348">
        <v>0.3</v>
      </c>
      <c r="CL51" s="876"/>
      <c r="CM51" s="878"/>
      <c r="CN51" s="168"/>
      <c r="CO51" s="251">
        <v>0</v>
      </c>
      <c r="CP51" s="251">
        <v>0</v>
      </c>
      <c r="CQ51" s="136"/>
      <c r="CR51" s="48"/>
      <c r="CS51" s="350"/>
      <c r="CT51" s="325"/>
      <c r="CU51" s="876"/>
      <c r="CV51" s="885"/>
      <c r="CW51" s="242"/>
      <c r="CX51" s="39"/>
      <c r="CY51" s="297" t="s">
        <v>2580</v>
      </c>
      <c r="CZ51" s="298">
        <v>6</v>
      </c>
      <c r="DA51" s="298">
        <v>6</v>
      </c>
      <c r="DB51" s="299"/>
      <c r="DC51" s="234"/>
      <c r="DH51" s="41"/>
      <c r="DI51" s="42"/>
    </row>
    <row r="52" spans="1:113" s="40" customFormat="1" ht="14.25" thickBot="1">
      <c r="A52" s="48"/>
      <c r="B52" s="351" t="s">
        <v>2581</v>
      </c>
      <c r="C52" s="261"/>
      <c r="D52" s="262"/>
      <c r="E52" s="312"/>
      <c r="F52" s="48"/>
      <c r="G52" s="133" t="s">
        <v>2582</v>
      </c>
      <c r="H52" s="134">
        <v>2</v>
      </c>
      <c r="I52" s="325">
        <v>1</v>
      </c>
      <c r="J52" s="876"/>
      <c r="K52" s="878"/>
      <c r="L52" s="168"/>
      <c r="M52" s="251">
        <v>0</v>
      </c>
      <c r="N52" s="251">
        <v>0</v>
      </c>
      <c r="O52" s="136"/>
      <c r="P52" s="134">
        <v>1</v>
      </c>
      <c r="Q52" s="325">
        <v>1</v>
      </c>
      <c r="R52" s="876"/>
      <c r="S52" s="878"/>
      <c r="T52" s="346"/>
      <c r="U52" s="347">
        <v>0</v>
      </c>
      <c r="V52" s="347">
        <v>0</v>
      </c>
      <c r="W52" s="59"/>
      <c r="X52" s="134">
        <v>1</v>
      </c>
      <c r="Y52" s="325">
        <v>1</v>
      </c>
      <c r="Z52" s="876"/>
      <c r="AA52" s="878"/>
      <c r="AB52" s="277"/>
      <c r="AC52" s="251">
        <v>0</v>
      </c>
      <c r="AD52" s="251">
        <v>0</v>
      </c>
      <c r="AE52" s="136"/>
      <c r="AF52" s="134">
        <v>1</v>
      </c>
      <c r="AG52" s="329">
        <v>1</v>
      </c>
      <c r="AH52" s="876"/>
      <c r="AI52" s="878"/>
      <c r="AJ52" s="168"/>
      <c r="AK52" s="251">
        <v>0</v>
      </c>
      <c r="AL52" s="251">
        <v>0</v>
      </c>
      <c r="AM52" s="136"/>
      <c r="AN52" s="134">
        <v>2</v>
      </c>
      <c r="AO52" s="327">
        <v>1</v>
      </c>
      <c r="AP52" s="891"/>
      <c r="AQ52" s="893"/>
      <c r="AR52" s="315"/>
      <c r="AS52" s="145">
        <v>0</v>
      </c>
      <c r="AT52" s="145">
        <v>0</v>
      </c>
      <c r="AU52" s="146"/>
      <c r="AV52" s="134">
        <v>3</v>
      </c>
      <c r="AW52" s="329">
        <v>1</v>
      </c>
      <c r="AX52" s="876"/>
      <c r="AY52" s="878"/>
      <c r="AZ52" s="179" t="s">
        <v>2583</v>
      </c>
      <c r="BA52" s="185">
        <v>2</v>
      </c>
      <c r="BB52" s="185">
        <v>2</v>
      </c>
      <c r="BC52" s="136"/>
      <c r="BD52" s="134">
        <v>2</v>
      </c>
      <c r="BE52" s="329">
        <v>1</v>
      </c>
      <c r="BF52" s="876"/>
      <c r="BG52" s="878"/>
      <c r="BH52" s="330"/>
      <c r="BI52" s="171"/>
      <c r="BJ52" s="171"/>
      <c r="BK52" s="136"/>
      <c r="BL52" s="134">
        <v>3</v>
      </c>
      <c r="BM52" s="329">
        <v>1</v>
      </c>
      <c r="BN52" s="876"/>
      <c r="BO52" s="878"/>
      <c r="BP52" s="168"/>
      <c r="BQ52" s="251">
        <v>0</v>
      </c>
      <c r="BR52" s="251">
        <v>0</v>
      </c>
      <c r="BS52" s="136"/>
      <c r="BT52" s="134">
        <v>4</v>
      </c>
      <c r="BU52" s="329">
        <v>1</v>
      </c>
      <c r="BV52" s="876"/>
      <c r="BW52" s="878"/>
      <c r="BX52" s="168"/>
      <c r="BY52" s="251">
        <v>0</v>
      </c>
      <c r="BZ52" s="251">
        <v>0</v>
      </c>
      <c r="CA52" s="136"/>
      <c r="CB52" s="134">
        <v>2</v>
      </c>
      <c r="CC52" s="329">
        <v>1</v>
      </c>
      <c r="CD52" s="876"/>
      <c r="CE52" s="878"/>
      <c r="CF52" s="144" t="s">
        <v>2584</v>
      </c>
      <c r="CG52" s="146">
        <v>2</v>
      </c>
      <c r="CH52" s="146">
        <v>4</v>
      </c>
      <c r="CI52" s="136" t="s">
        <v>2249</v>
      </c>
      <c r="CJ52" s="134">
        <v>0</v>
      </c>
      <c r="CK52" s="329">
        <v>1</v>
      </c>
      <c r="CL52" s="876"/>
      <c r="CM52" s="878"/>
      <c r="CN52" s="168"/>
      <c r="CO52" s="251">
        <v>0</v>
      </c>
      <c r="CP52" s="251">
        <v>0</v>
      </c>
      <c r="CQ52" s="136"/>
      <c r="CR52" s="48"/>
      <c r="CS52" s="134"/>
      <c r="CT52" s="325"/>
      <c r="CU52" s="876"/>
      <c r="CV52" s="885"/>
      <c r="CW52" s="242"/>
      <c r="CX52" s="39"/>
      <c r="CY52" s="297" t="s">
        <v>2585</v>
      </c>
      <c r="CZ52" s="298">
        <v>3</v>
      </c>
      <c r="DA52" s="298">
        <v>3</v>
      </c>
      <c r="DB52" s="299"/>
      <c r="DC52" s="234"/>
      <c r="DH52" s="41"/>
      <c r="DI52" s="42"/>
    </row>
    <row r="53" spans="1:113" s="40" customFormat="1">
      <c r="A53" s="48"/>
      <c r="B53" s="58"/>
      <c r="C53" s="261"/>
      <c r="D53" s="262"/>
      <c r="E53" s="312"/>
      <c r="F53" s="352"/>
      <c r="G53" s="133"/>
      <c r="H53" s="337"/>
      <c r="I53" s="325"/>
      <c r="J53" s="876"/>
      <c r="K53" s="878"/>
      <c r="L53" s="168"/>
      <c r="M53" s="251">
        <v>0</v>
      </c>
      <c r="N53" s="251">
        <v>0</v>
      </c>
      <c r="O53" s="136"/>
      <c r="P53" s="134"/>
      <c r="Q53" s="325"/>
      <c r="R53" s="876"/>
      <c r="S53" s="878"/>
      <c r="T53" s="346"/>
      <c r="U53" s="347">
        <v>0</v>
      </c>
      <c r="V53" s="347">
        <v>0</v>
      </c>
      <c r="W53" s="59"/>
      <c r="X53" s="337"/>
      <c r="Y53" s="325"/>
      <c r="Z53" s="876"/>
      <c r="AA53" s="878"/>
      <c r="AB53" s="168"/>
      <c r="AC53" s="251">
        <v>0</v>
      </c>
      <c r="AD53" s="251">
        <v>0</v>
      </c>
      <c r="AE53" s="136"/>
      <c r="AF53" s="353"/>
      <c r="AG53" s="329"/>
      <c r="AH53" s="876"/>
      <c r="AI53" s="878"/>
      <c r="AJ53" s="168"/>
      <c r="AK53" s="251">
        <v>0</v>
      </c>
      <c r="AL53" s="251">
        <v>0</v>
      </c>
      <c r="AM53" s="136"/>
      <c r="AN53" s="354"/>
      <c r="AO53" s="327"/>
      <c r="AP53" s="891"/>
      <c r="AQ53" s="893"/>
      <c r="AR53" s="355"/>
      <c r="AS53" s="145">
        <v>0</v>
      </c>
      <c r="AT53" s="145">
        <v>0</v>
      </c>
      <c r="AU53" s="146"/>
      <c r="AV53" s="356"/>
      <c r="AW53" s="329"/>
      <c r="AX53" s="876"/>
      <c r="AY53" s="878"/>
      <c r="AZ53" s="357"/>
      <c r="BA53" s="251"/>
      <c r="BB53" s="251"/>
      <c r="BC53" s="136"/>
      <c r="BD53" s="353"/>
      <c r="BE53" s="329"/>
      <c r="BF53" s="876"/>
      <c r="BG53" s="878"/>
      <c r="BH53" s="358"/>
      <c r="BI53" s="251"/>
      <c r="BJ53" s="251"/>
      <c r="BK53" s="136"/>
      <c r="BL53" s="353"/>
      <c r="BM53" s="329"/>
      <c r="BN53" s="876"/>
      <c r="BO53" s="878"/>
      <c r="BP53" s="330"/>
      <c r="BQ53" s="251"/>
      <c r="BR53" s="251"/>
      <c r="BS53" s="136"/>
      <c r="BT53" s="353"/>
      <c r="BU53" s="329"/>
      <c r="BV53" s="876"/>
      <c r="BW53" s="878"/>
      <c r="BX53" s="146"/>
      <c r="BY53" s="251">
        <v>0</v>
      </c>
      <c r="BZ53" s="251">
        <v>0</v>
      </c>
      <c r="CA53" s="136"/>
      <c r="CB53" s="353"/>
      <c r="CC53" s="329"/>
      <c r="CD53" s="876"/>
      <c r="CE53" s="878"/>
      <c r="CF53" s="168" t="s">
        <v>695</v>
      </c>
      <c r="CG53" s="251">
        <v>4</v>
      </c>
      <c r="CH53" s="251">
        <v>4</v>
      </c>
      <c r="CI53" s="136"/>
      <c r="CJ53" s="353"/>
      <c r="CK53" s="329"/>
      <c r="CL53" s="876"/>
      <c r="CM53" s="878"/>
      <c r="CN53" s="168"/>
      <c r="CO53" s="251">
        <v>0</v>
      </c>
      <c r="CP53" s="251">
        <v>0</v>
      </c>
      <c r="CQ53" s="136"/>
      <c r="CR53" s="352"/>
      <c r="CS53" s="337"/>
      <c r="CT53" s="325"/>
      <c r="CU53" s="876"/>
      <c r="CV53" s="885"/>
      <c r="CW53" s="242"/>
      <c r="CX53" s="359"/>
      <c r="CY53" s="297" t="s">
        <v>2586</v>
      </c>
      <c r="CZ53" s="298">
        <v>4</v>
      </c>
      <c r="DA53" s="298">
        <v>4</v>
      </c>
      <c r="DB53" s="299" t="s">
        <v>2587</v>
      </c>
      <c r="DC53" s="234"/>
      <c r="DH53" s="41"/>
      <c r="DI53" s="42"/>
    </row>
    <row r="54" spans="1:113" s="40" customFormat="1">
      <c r="A54" s="48"/>
      <c r="B54" s="58"/>
      <c r="C54" s="261"/>
      <c r="D54" s="262"/>
      <c r="E54" s="312"/>
      <c r="F54" s="352"/>
      <c r="G54" s="133" t="s">
        <v>2588</v>
      </c>
      <c r="H54" s="337"/>
      <c r="I54" s="325"/>
      <c r="J54" s="876"/>
      <c r="K54" s="878"/>
      <c r="L54" s="168"/>
      <c r="M54" s="251">
        <v>0</v>
      </c>
      <c r="N54" s="251">
        <v>0</v>
      </c>
      <c r="O54" s="136"/>
      <c r="P54" s="134"/>
      <c r="Q54" s="325"/>
      <c r="R54" s="876"/>
      <c r="S54" s="878"/>
      <c r="T54" s="346"/>
      <c r="U54" s="347">
        <v>0</v>
      </c>
      <c r="V54" s="347">
        <v>0</v>
      </c>
      <c r="W54" s="59"/>
      <c r="X54" s="337"/>
      <c r="Y54" s="325"/>
      <c r="Z54" s="876"/>
      <c r="AA54" s="878"/>
      <c r="AB54" s="168"/>
      <c r="AC54" s="251">
        <v>0</v>
      </c>
      <c r="AD54" s="251">
        <v>0</v>
      </c>
      <c r="AE54" s="136"/>
      <c r="AF54" s="353"/>
      <c r="AG54" s="329"/>
      <c r="AH54" s="876"/>
      <c r="AI54" s="878"/>
      <c r="AJ54" s="168"/>
      <c r="AK54" s="251">
        <v>0</v>
      </c>
      <c r="AL54" s="251">
        <v>0</v>
      </c>
      <c r="AM54" s="136"/>
      <c r="AN54" s="354"/>
      <c r="AO54" s="327"/>
      <c r="AP54" s="891"/>
      <c r="AQ54" s="893"/>
      <c r="AR54" s="315"/>
      <c r="AS54" s="145">
        <v>0</v>
      </c>
      <c r="AT54" s="145">
        <v>0</v>
      </c>
      <c r="AU54" s="146"/>
      <c r="AV54" s="356"/>
      <c r="AW54" s="329"/>
      <c r="AX54" s="876"/>
      <c r="AY54" s="878"/>
      <c r="AZ54" s="357"/>
      <c r="BA54" s="251"/>
      <c r="BB54" s="251"/>
      <c r="BC54" s="136"/>
      <c r="BD54" s="313"/>
      <c r="BE54" s="329">
        <v>2</v>
      </c>
      <c r="BF54" s="876"/>
      <c r="BG54" s="878"/>
      <c r="BH54" s="168"/>
      <c r="BI54" s="251">
        <v>0</v>
      </c>
      <c r="BJ54" s="251">
        <v>0</v>
      </c>
      <c r="BK54" s="136"/>
      <c r="BL54" s="353"/>
      <c r="BM54" s="329"/>
      <c r="BN54" s="876"/>
      <c r="BO54" s="878"/>
      <c r="BP54" s="360"/>
      <c r="BQ54" s="251"/>
      <c r="BR54" s="251"/>
      <c r="BS54" s="136"/>
      <c r="BT54" s="353"/>
      <c r="BU54" s="329"/>
      <c r="BV54" s="876"/>
      <c r="BW54" s="878"/>
      <c r="BX54" s="146"/>
      <c r="BY54" s="251">
        <v>0</v>
      </c>
      <c r="BZ54" s="251">
        <v>0</v>
      </c>
      <c r="CA54" s="136"/>
      <c r="CB54" s="353"/>
      <c r="CC54" s="329"/>
      <c r="CD54" s="876"/>
      <c r="CE54" s="878"/>
      <c r="CF54" s="168" t="s">
        <v>2589</v>
      </c>
      <c r="CG54" s="146">
        <v>2</v>
      </c>
      <c r="CH54" s="146">
        <v>2</v>
      </c>
      <c r="CI54" s="136"/>
      <c r="CJ54" s="353"/>
      <c r="CK54" s="329"/>
      <c r="CL54" s="876"/>
      <c r="CM54" s="878"/>
      <c r="CN54" s="168"/>
      <c r="CO54" s="251">
        <v>0</v>
      </c>
      <c r="CP54" s="251">
        <v>0</v>
      </c>
      <c r="CQ54" s="136"/>
      <c r="CR54" s="352"/>
      <c r="CS54" s="337"/>
      <c r="CT54" s="325"/>
      <c r="CU54" s="876"/>
      <c r="CV54" s="885"/>
      <c r="CW54" s="242"/>
      <c r="CX54" s="359"/>
      <c r="CY54" s="297" t="s">
        <v>2590</v>
      </c>
      <c r="CZ54" s="298">
        <v>2</v>
      </c>
      <c r="DA54" s="298">
        <v>4</v>
      </c>
      <c r="DB54" s="299"/>
      <c r="DC54" s="234"/>
      <c r="DH54" s="41"/>
      <c r="DI54" s="42"/>
    </row>
    <row r="55" spans="1:113" s="60" customFormat="1">
      <c r="A55" s="48"/>
      <c r="B55" s="58"/>
      <c r="C55" s="361"/>
      <c r="D55" s="262"/>
      <c r="E55" s="362"/>
      <c r="F55" s="352"/>
      <c r="G55" s="133" t="s">
        <v>2591</v>
      </c>
      <c r="H55" s="337"/>
      <c r="I55" s="325"/>
      <c r="J55" s="876"/>
      <c r="K55" s="878"/>
      <c r="L55" s="346"/>
      <c r="M55" s="347">
        <v>0</v>
      </c>
      <c r="N55" s="347">
        <v>0</v>
      </c>
      <c r="O55" s="59"/>
      <c r="P55" s="337"/>
      <c r="Q55" s="325"/>
      <c r="R55" s="876"/>
      <c r="S55" s="878"/>
      <c r="T55" s="346"/>
      <c r="U55" s="347">
        <v>0</v>
      </c>
      <c r="V55" s="347">
        <v>0</v>
      </c>
      <c r="W55" s="59"/>
      <c r="X55" s="337"/>
      <c r="Y55" s="325"/>
      <c r="Z55" s="876"/>
      <c r="AA55" s="878"/>
      <c r="AB55" s="168"/>
      <c r="AC55" s="251">
        <v>0</v>
      </c>
      <c r="AD55" s="251">
        <v>0</v>
      </c>
      <c r="AE55" s="136"/>
      <c r="AF55" s="353"/>
      <c r="AG55" s="329"/>
      <c r="AH55" s="876"/>
      <c r="AI55" s="878"/>
      <c r="AJ55" s="168"/>
      <c r="AK55" s="251">
        <v>0</v>
      </c>
      <c r="AL55" s="251">
        <v>0</v>
      </c>
      <c r="AM55" s="136"/>
      <c r="AN55" s="354"/>
      <c r="AO55" s="327"/>
      <c r="AP55" s="891"/>
      <c r="AQ55" s="893"/>
      <c r="AR55" s="146"/>
      <c r="AS55" s="251">
        <v>0</v>
      </c>
      <c r="AT55" s="251">
        <v>0</v>
      </c>
      <c r="AU55" s="146"/>
      <c r="AV55" s="356"/>
      <c r="AW55" s="329"/>
      <c r="AX55" s="876"/>
      <c r="AY55" s="878"/>
      <c r="AZ55" s="357"/>
      <c r="BA55" s="251"/>
      <c r="BB55" s="251"/>
      <c r="BC55" s="136"/>
      <c r="BD55" s="353"/>
      <c r="BE55" s="329"/>
      <c r="BF55" s="876"/>
      <c r="BG55" s="878"/>
      <c r="BH55" s="168"/>
      <c r="BI55" s="251">
        <v>0</v>
      </c>
      <c r="BJ55" s="251">
        <v>0</v>
      </c>
      <c r="BK55" s="136"/>
      <c r="BL55" s="353"/>
      <c r="BM55" s="329"/>
      <c r="BN55" s="876"/>
      <c r="BO55" s="878"/>
      <c r="BP55" s="168"/>
      <c r="BQ55" s="251">
        <v>0</v>
      </c>
      <c r="BR55" s="251">
        <v>0</v>
      </c>
      <c r="BS55" s="136"/>
      <c r="BT55" s="353"/>
      <c r="BU55" s="329">
        <v>3</v>
      </c>
      <c r="BV55" s="876"/>
      <c r="BW55" s="878"/>
      <c r="BX55" s="168"/>
      <c r="BY55" s="251">
        <v>0</v>
      </c>
      <c r="BZ55" s="251">
        <v>0</v>
      </c>
      <c r="CA55" s="136"/>
      <c r="CB55" s="353"/>
      <c r="CC55" s="329">
        <v>1</v>
      </c>
      <c r="CD55" s="876"/>
      <c r="CE55" s="878"/>
      <c r="CF55" s="183" t="s">
        <v>2592</v>
      </c>
      <c r="CG55" s="146">
        <v>1</v>
      </c>
      <c r="CH55" s="146">
        <v>1</v>
      </c>
      <c r="CI55" s="136" t="s">
        <v>986</v>
      </c>
      <c r="CJ55" s="353"/>
      <c r="CK55" s="329"/>
      <c r="CL55" s="876"/>
      <c r="CM55" s="878"/>
      <c r="CN55" s="168"/>
      <c r="CO55" s="251">
        <v>0</v>
      </c>
      <c r="CP55" s="251">
        <v>0</v>
      </c>
      <c r="CQ55" s="136"/>
      <c r="CR55" s="352"/>
      <c r="CS55" s="337"/>
      <c r="CT55" s="325"/>
      <c r="CU55" s="876"/>
      <c r="CV55" s="885"/>
      <c r="CW55" s="242"/>
      <c r="CX55" s="359"/>
      <c r="CY55" s="297" t="s">
        <v>2593</v>
      </c>
      <c r="CZ55" s="298">
        <v>2</v>
      </c>
      <c r="DA55" s="298">
        <v>12</v>
      </c>
      <c r="DB55" s="299" t="s">
        <v>2594</v>
      </c>
      <c r="DC55" s="234"/>
      <c r="DD55" s="40"/>
      <c r="DE55" s="40"/>
      <c r="DF55" s="40"/>
      <c r="DG55" s="40"/>
      <c r="DH55" s="41"/>
      <c r="DI55" s="42"/>
    </row>
    <row r="56" spans="1:113" s="60" customFormat="1" ht="14.25" thickBot="1">
      <c r="A56" s="48"/>
      <c r="B56" s="58"/>
      <c r="C56" s="363"/>
      <c r="D56" s="262"/>
      <c r="E56" s="263"/>
      <c r="F56" s="352"/>
      <c r="G56" s="133"/>
      <c r="H56" s="337"/>
      <c r="I56" s="325"/>
      <c r="J56" s="877"/>
      <c r="K56" s="879"/>
      <c r="L56" s="346"/>
      <c r="M56" s="347"/>
      <c r="N56" s="347"/>
      <c r="O56" s="59"/>
      <c r="P56" s="337"/>
      <c r="Q56" s="325"/>
      <c r="R56" s="877"/>
      <c r="S56" s="879"/>
      <c r="T56" s="346"/>
      <c r="U56" s="347"/>
      <c r="V56" s="347"/>
      <c r="W56" s="59"/>
      <c r="X56" s="337"/>
      <c r="Y56" s="325"/>
      <c r="Z56" s="877"/>
      <c r="AA56" s="879"/>
      <c r="AB56" s="168"/>
      <c r="AC56" s="251"/>
      <c r="AD56" s="251"/>
      <c r="AE56" s="136"/>
      <c r="AF56" s="353"/>
      <c r="AG56" s="329"/>
      <c r="AH56" s="877"/>
      <c r="AI56" s="879"/>
      <c r="AJ56" s="168"/>
      <c r="AK56" s="251"/>
      <c r="AL56" s="251"/>
      <c r="AM56" s="136"/>
      <c r="AN56" s="364"/>
      <c r="AO56" s="327"/>
      <c r="AP56" s="892"/>
      <c r="AQ56" s="894"/>
      <c r="AR56" s="146"/>
      <c r="AS56" s="251"/>
      <c r="AT56" s="251"/>
      <c r="AU56" s="146"/>
      <c r="AV56" s="353"/>
      <c r="AW56" s="329"/>
      <c r="AX56" s="877"/>
      <c r="AY56" s="879"/>
      <c r="AZ56" s="146"/>
      <c r="BA56" s="251"/>
      <c r="BB56" s="251"/>
      <c r="BC56" s="136"/>
      <c r="BD56" s="353"/>
      <c r="BE56" s="329"/>
      <c r="BF56" s="877"/>
      <c r="BG56" s="879"/>
      <c r="BH56" s="168"/>
      <c r="BI56" s="251"/>
      <c r="BJ56" s="251"/>
      <c r="BK56" s="136"/>
      <c r="BL56" s="353"/>
      <c r="BM56" s="329"/>
      <c r="BN56" s="877"/>
      <c r="BO56" s="879"/>
      <c r="BP56" s="168"/>
      <c r="BQ56" s="251"/>
      <c r="BR56" s="251"/>
      <c r="BS56" s="136"/>
      <c r="BT56" s="353"/>
      <c r="BU56" s="329"/>
      <c r="BV56" s="877"/>
      <c r="BW56" s="879"/>
      <c r="BX56" s="168"/>
      <c r="BY56" s="251"/>
      <c r="BZ56" s="251"/>
      <c r="CA56" s="136"/>
      <c r="CB56" s="353"/>
      <c r="CC56" s="329"/>
      <c r="CD56" s="877"/>
      <c r="CE56" s="879"/>
      <c r="CF56" s="303" t="s">
        <v>2595</v>
      </c>
      <c r="CG56" s="140">
        <v>1</v>
      </c>
      <c r="CH56" s="140">
        <v>1</v>
      </c>
      <c r="CI56" s="136" t="s">
        <v>2249</v>
      </c>
      <c r="CJ56" s="353"/>
      <c r="CK56" s="329"/>
      <c r="CL56" s="877"/>
      <c r="CM56" s="879"/>
      <c r="CN56" s="168"/>
      <c r="CO56" s="251"/>
      <c r="CP56" s="251"/>
      <c r="CQ56" s="136"/>
      <c r="CR56" s="352"/>
      <c r="CS56" s="337"/>
      <c r="CT56" s="325"/>
      <c r="CU56" s="877"/>
      <c r="CV56" s="886"/>
      <c r="CW56" s="242"/>
      <c r="CX56" s="359"/>
      <c r="CY56" s="297" t="s">
        <v>2596</v>
      </c>
      <c r="CZ56" s="298">
        <v>3</v>
      </c>
      <c r="DA56" s="298">
        <v>3</v>
      </c>
      <c r="DB56" s="299"/>
      <c r="DC56" s="234"/>
      <c r="DD56" s="40"/>
      <c r="DE56" s="40"/>
      <c r="DF56" s="40"/>
      <c r="DG56" s="40"/>
      <c r="DH56" s="41"/>
      <c r="DI56" s="42"/>
    </row>
    <row r="57" spans="1:113" s="380" customFormat="1" ht="14.25" thickBot="1">
      <c r="A57" s="48"/>
      <c r="B57" s="48"/>
      <c r="C57" s="363"/>
      <c r="D57" s="262"/>
      <c r="E57" s="263"/>
      <c r="F57" s="48"/>
      <c r="G57" s="365" t="s">
        <v>2597</v>
      </c>
      <c r="H57" s="365"/>
      <c r="I57" s="366">
        <v>15</v>
      </c>
      <c r="J57" s="367">
        <v>14</v>
      </c>
      <c r="K57" s="366">
        <v>-1</v>
      </c>
      <c r="L57" s="368"/>
      <c r="M57" s="369">
        <v>2.8461538461538463</v>
      </c>
      <c r="N57" s="369">
        <v>8.6923076923076916</v>
      </c>
      <c r="O57" s="370"/>
      <c r="P57" s="365"/>
      <c r="Q57" s="366">
        <v>15</v>
      </c>
      <c r="R57" s="367">
        <v>13</v>
      </c>
      <c r="S57" s="366">
        <v>-2</v>
      </c>
      <c r="T57" s="368"/>
      <c r="U57" s="369">
        <v>3.8642857142857143</v>
      </c>
      <c r="V57" s="369">
        <v>9.2142857142857135</v>
      </c>
      <c r="W57" s="370"/>
      <c r="X57" s="365"/>
      <c r="Y57" s="366">
        <v>17</v>
      </c>
      <c r="Z57" s="367">
        <v>14</v>
      </c>
      <c r="AA57" s="366">
        <v>-3</v>
      </c>
      <c r="AB57" s="371"/>
      <c r="AC57" s="369">
        <v>3.4285714285714284</v>
      </c>
      <c r="AD57" s="369">
        <v>6.4428571428571422</v>
      </c>
      <c r="AE57" s="372"/>
      <c r="AF57" s="373"/>
      <c r="AG57" s="366">
        <v>17</v>
      </c>
      <c r="AH57" s="367">
        <v>16</v>
      </c>
      <c r="AI57" s="367">
        <v>-1</v>
      </c>
      <c r="AJ57" s="371"/>
      <c r="AK57" s="369">
        <v>2.3812500000000001</v>
      </c>
      <c r="AL57" s="369">
        <v>8.6999999999999993</v>
      </c>
      <c r="AM57" s="372"/>
      <c r="AN57" s="374"/>
      <c r="AO57" s="366">
        <v>20</v>
      </c>
      <c r="AP57" s="367">
        <v>17</v>
      </c>
      <c r="AQ57" s="367">
        <v>-3</v>
      </c>
      <c r="AR57" s="375"/>
      <c r="AS57" s="369">
        <v>3.1631578947368424</v>
      </c>
      <c r="AT57" s="369">
        <v>10.421052631578947</v>
      </c>
      <c r="AU57" s="376"/>
      <c r="AV57" s="373"/>
      <c r="AW57" s="366">
        <v>23</v>
      </c>
      <c r="AX57" s="367">
        <v>22</v>
      </c>
      <c r="AY57" s="367">
        <v>-1</v>
      </c>
      <c r="AZ57" s="371"/>
      <c r="BA57" s="369">
        <v>4.2217391304347824</v>
      </c>
      <c r="BB57" s="369">
        <v>6.3086956521739124</v>
      </c>
      <c r="BC57" s="372"/>
      <c r="BD57" s="373"/>
      <c r="BE57" s="366">
        <v>19</v>
      </c>
      <c r="BF57" s="367">
        <v>20</v>
      </c>
      <c r="BG57" s="367">
        <v>1</v>
      </c>
      <c r="BH57" s="371"/>
      <c r="BI57" s="369">
        <v>3.5099999999999993</v>
      </c>
      <c r="BJ57" s="369">
        <v>9.1549999999999994</v>
      </c>
      <c r="BK57" s="372"/>
      <c r="BL57" s="373"/>
      <c r="BM57" s="366">
        <v>21</v>
      </c>
      <c r="BN57" s="367">
        <v>20</v>
      </c>
      <c r="BO57" s="367">
        <v>-1</v>
      </c>
      <c r="BP57" s="371"/>
      <c r="BQ57" s="369">
        <v>1.8421052631578947</v>
      </c>
      <c r="BR57" s="369">
        <v>11.189473684210526</v>
      </c>
      <c r="BS57" s="372"/>
      <c r="BT57" s="373"/>
      <c r="BU57" s="366">
        <v>22</v>
      </c>
      <c r="BV57" s="367">
        <v>19</v>
      </c>
      <c r="BW57" s="367">
        <v>-3</v>
      </c>
      <c r="BX57" s="371"/>
      <c r="BY57" s="369"/>
      <c r="BZ57" s="369">
        <v>7.0549999999999997</v>
      </c>
      <c r="CA57" s="372"/>
      <c r="CB57" s="373"/>
      <c r="CC57" s="366">
        <v>27</v>
      </c>
      <c r="CD57" s="367">
        <v>24</v>
      </c>
      <c r="CE57" s="367">
        <v>-3</v>
      </c>
      <c r="CF57" s="371"/>
      <c r="CG57" s="369">
        <v>3.1148148148148147</v>
      </c>
      <c r="CH57" s="369">
        <v>10.037037037037036</v>
      </c>
      <c r="CI57" s="372"/>
      <c r="CJ57" s="373"/>
      <c r="CK57" s="366">
        <v>5</v>
      </c>
      <c r="CL57" s="367">
        <v>5</v>
      </c>
      <c r="CM57" s="367">
        <v>0</v>
      </c>
      <c r="CN57" s="371"/>
      <c r="CO57" s="369">
        <v>2</v>
      </c>
      <c r="CP57" s="369">
        <v>9.75</v>
      </c>
      <c r="CQ57" s="372"/>
      <c r="CR57" s="48"/>
      <c r="CS57" s="365"/>
      <c r="CT57" s="366">
        <v>201</v>
      </c>
      <c r="CU57" s="366">
        <v>184</v>
      </c>
      <c r="CV57" s="377">
        <v>-17</v>
      </c>
      <c r="CW57" s="378"/>
      <c r="CX57" s="39"/>
      <c r="CY57" s="297" t="s">
        <v>2598</v>
      </c>
      <c r="CZ57" s="298">
        <v>3</v>
      </c>
      <c r="DA57" s="298">
        <v>3</v>
      </c>
      <c r="DB57" s="299"/>
      <c r="DC57" s="379"/>
      <c r="DI57" s="381"/>
    </row>
    <row r="58" spans="1:113" s="380" customFormat="1" ht="14.25" thickBot="1">
      <c r="A58" s="48"/>
      <c r="B58" s="48"/>
      <c r="C58" s="261"/>
      <c r="D58" s="262"/>
      <c r="E58" s="312"/>
      <c r="F58" s="382"/>
      <c r="G58" s="383" t="s">
        <v>2599</v>
      </c>
      <c r="H58" s="383"/>
      <c r="I58" s="384">
        <v>21</v>
      </c>
      <c r="J58" s="384">
        <v>20</v>
      </c>
      <c r="K58" s="384">
        <v>-1</v>
      </c>
      <c r="L58" s="385"/>
      <c r="M58" s="281"/>
      <c r="N58" s="281"/>
      <c r="O58" s="386"/>
      <c r="P58" s="383"/>
      <c r="Q58" s="384">
        <v>21</v>
      </c>
      <c r="R58" s="384">
        <v>19</v>
      </c>
      <c r="S58" s="384">
        <v>-2</v>
      </c>
      <c r="T58" s="385"/>
      <c r="U58" s="281"/>
      <c r="V58" s="281"/>
      <c r="W58" s="386"/>
      <c r="X58" s="383"/>
      <c r="Y58" s="387">
        <v>23</v>
      </c>
      <c r="Z58" s="384">
        <v>20</v>
      </c>
      <c r="AA58" s="384">
        <v>-3</v>
      </c>
      <c r="AB58" s="388"/>
      <c r="AC58" s="389"/>
      <c r="AD58" s="389"/>
      <c r="AE58" s="390"/>
      <c r="AF58" s="391"/>
      <c r="AG58" s="392">
        <v>24</v>
      </c>
      <c r="AH58" s="392">
        <v>22</v>
      </c>
      <c r="AI58" s="392">
        <v>-2</v>
      </c>
      <c r="AJ58" s="388"/>
      <c r="AK58" s="389"/>
      <c r="AL58" s="389"/>
      <c r="AM58" s="390"/>
      <c r="AN58" s="393"/>
      <c r="AO58" s="394">
        <v>28</v>
      </c>
      <c r="AP58" s="394">
        <v>24</v>
      </c>
      <c r="AQ58" s="394">
        <v>-4</v>
      </c>
      <c r="AR58" s="395"/>
      <c r="AS58" s="396"/>
      <c r="AT58" s="396"/>
      <c r="AU58" s="396"/>
      <c r="AV58" s="391"/>
      <c r="AW58" s="392">
        <v>31</v>
      </c>
      <c r="AX58" s="392">
        <v>29</v>
      </c>
      <c r="AY58" s="392">
        <v>-2</v>
      </c>
      <c r="AZ58" s="388"/>
      <c r="BA58" s="389"/>
      <c r="BB58" s="389"/>
      <c r="BC58" s="390"/>
      <c r="BD58" s="391"/>
      <c r="BE58" s="392">
        <v>26</v>
      </c>
      <c r="BF58" s="392">
        <v>28</v>
      </c>
      <c r="BG58" s="392">
        <v>2</v>
      </c>
      <c r="BH58" s="388"/>
      <c r="BI58" s="389"/>
      <c r="BJ58" s="389"/>
      <c r="BK58" s="390"/>
      <c r="BL58" s="391"/>
      <c r="BM58" s="392">
        <v>28</v>
      </c>
      <c r="BN58" s="392">
        <v>30</v>
      </c>
      <c r="BO58" s="392">
        <v>2</v>
      </c>
      <c r="BP58" s="388"/>
      <c r="BQ58" s="389"/>
      <c r="BR58" s="389"/>
      <c r="BS58" s="390"/>
      <c r="BT58" s="391"/>
      <c r="BU58" s="392">
        <v>30</v>
      </c>
      <c r="BV58" s="392">
        <v>28</v>
      </c>
      <c r="BW58" s="392">
        <v>-2</v>
      </c>
      <c r="BX58" s="388"/>
      <c r="BY58" s="389"/>
      <c r="BZ58" s="389"/>
      <c r="CA58" s="390"/>
      <c r="CB58" s="391"/>
      <c r="CC58" s="392">
        <v>36</v>
      </c>
      <c r="CD58" s="392">
        <v>33</v>
      </c>
      <c r="CE58" s="392">
        <v>-3</v>
      </c>
      <c r="CF58" s="388"/>
      <c r="CG58" s="389"/>
      <c r="CH58" s="389"/>
      <c r="CI58" s="390"/>
      <c r="CJ58" s="391"/>
      <c r="CK58" s="392">
        <v>6</v>
      </c>
      <c r="CL58" s="392">
        <v>6</v>
      </c>
      <c r="CM58" s="392">
        <v>0</v>
      </c>
      <c r="CN58" s="388"/>
      <c r="CO58" s="389"/>
      <c r="CP58" s="389"/>
      <c r="CQ58" s="390"/>
      <c r="CR58" s="382"/>
      <c r="CS58" s="383"/>
      <c r="CT58" s="384">
        <v>274</v>
      </c>
      <c r="CU58" s="384">
        <v>259</v>
      </c>
      <c r="CV58" s="397">
        <v>-15</v>
      </c>
      <c r="CW58" s="378"/>
      <c r="CX58" s="398"/>
      <c r="CY58" s="297" t="s">
        <v>2600</v>
      </c>
      <c r="CZ58" s="298">
        <v>1</v>
      </c>
      <c r="DA58" s="298">
        <v>7</v>
      </c>
      <c r="DB58" s="299"/>
      <c r="DC58" s="379"/>
      <c r="DF58" s="399"/>
      <c r="DI58" s="381"/>
    </row>
    <row r="59" spans="1:113" s="380" customFormat="1" ht="14.25" thickBot="1">
      <c r="A59" s="48"/>
      <c r="B59" s="48"/>
      <c r="C59" s="261"/>
      <c r="D59" s="262"/>
      <c r="E59" s="312"/>
      <c r="F59" s="382"/>
      <c r="G59" s="378"/>
      <c r="H59" s="378"/>
      <c r="I59" s="378"/>
      <c r="J59" s="378"/>
      <c r="K59" s="378"/>
      <c r="L59" s="400"/>
      <c r="M59" s="242"/>
      <c r="N59" s="242"/>
      <c r="O59" s="242"/>
      <c r="P59" s="378"/>
      <c r="Q59" s="378"/>
      <c r="R59" s="378"/>
      <c r="S59" s="378"/>
      <c r="T59" s="400"/>
      <c r="U59" s="242"/>
      <c r="V59" s="242"/>
      <c r="W59" s="242"/>
      <c r="X59" s="378"/>
      <c r="Y59" s="401"/>
      <c r="Z59" s="378"/>
      <c r="AA59" s="378"/>
      <c r="AB59" s="402"/>
      <c r="AC59" s="403"/>
      <c r="AD59" s="403"/>
      <c r="AE59" s="403"/>
      <c r="AF59" s="404"/>
      <c r="AG59" s="404"/>
      <c r="AH59" s="404"/>
      <c r="AI59" s="404"/>
      <c r="AJ59" s="402"/>
      <c r="AK59" s="403"/>
      <c r="AL59" s="403"/>
      <c r="AM59" s="403"/>
      <c r="AN59" s="405"/>
      <c r="AO59" s="405"/>
      <c r="AP59" s="405"/>
      <c r="AQ59" s="405"/>
      <c r="AR59" s="406"/>
      <c r="AS59" s="407"/>
      <c r="AT59" s="407"/>
      <c r="AU59" s="407"/>
      <c r="AV59" s="404"/>
      <c r="AW59" s="404"/>
      <c r="AX59" s="404"/>
      <c r="AY59" s="404"/>
      <c r="AZ59" s="402"/>
      <c r="BA59" s="403"/>
      <c r="BB59" s="403"/>
      <c r="BC59" s="403"/>
      <c r="BD59" s="404"/>
      <c r="BE59" s="404"/>
      <c r="BF59" s="404"/>
      <c r="BG59" s="404"/>
      <c r="BH59" s="402"/>
      <c r="BI59" s="403"/>
      <c r="BJ59" s="403"/>
      <c r="BK59" s="403"/>
      <c r="BL59" s="404"/>
      <c r="BM59" s="404"/>
      <c r="BN59" s="404"/>
      <c r="BO59" s="404"/>
      <c r="BP59" s="402"/>
      <c r="BQ59" s="403"/>
      <c r="BR59" s="403"/>
      <c r="BS59" s="403"/>
      <c r="BT59" s="404"/>
      <c r="BU59" s="404"/>
      <c r="BV59" s="404"/>
      <c r="BW59" s="404"/>
      <c r="BX59" s="402"/>
      <c r="BY59" s="403"/>
      <c r="BZ59" s="403"/>
      <c r="CA59" s="403"/>
      <c r="CB59" s="404"/>
      <c r="CC59" s="404"/>
      <c r="CD59" s="404"/>
      <c r="CE59" s="404"/>
      <c r="CF59" s="402"/>
      <c r="CG59" s="403"/>
      <c r="CH59" s="403"/>
      <c r="CI59" s="403"/>
      <c r="CJ59" s="404"/>
      <c r="CK59" s="404"/>
      <c r="CL59" s="404"/>
      <c r="CM59" s="404"/>
      <c r="CN59" s="402"/>
      <c r="CO59" s="403"/>
      <c r="CP59" s="403"/>
      <c r="CQ59" s="403"/>
      <c r="CR59" s="382"/>
      <c r="CS59" s="869" t="s">
        <v>2601</v>
      </c>
      <c r="CT59" s="870"/>
      <c r="CU59" s="366">
        <v>10</v>
      </c>
      <c r="CV59" s="377"/>
      <c r="CW59" s="378"/>
      <c r="CX59" s="398"/>
      <c r="CY59" s="297" t="s">
        <v>2602</v>
      </c>
      <c r="CZ59" s="298">
        <v>2</v>
      </c>
      <c r="DA59" s="298">
        <v>5</v>
      </c>
      <c r="DB59" s="299"/>
      <c r="DC59" s="379"/>
      <c r="DF59" s="399"/>
      <c r="DI59" s="381"/>
    </row>
    <row r="60" spans="1:113" s="380" customFormat="1" ht="14.25" thickBot="1">
      <c r="A60" s="48"/>
      <c r="B60" s="48"/>
      <c r="C60" s="261"/>
      <c r="D60" s="262"/>
      <c r="E60" s="312"/>
      <c r="F60" s="382"/>
      <c r="G60" s="378"/>
      <c r="H60" s="378"/>
      <c r="I60" s="378"/>
      <c r="J60" s="378"/>
      <c r="K60" s="378"/>
      <c r="L60" s="400"/>
      <c r="M60" s="242"/>
      <c r="N60" s="242"/>
      <c r="O60" s="242"/>
      <c r="P60" s="378"/>
      <c r="Q60" s="378"/>
      <c r="R60" s="378"/>
      <c r="S60" s="378"/>
      <c r="T60" s="400"/>
      <c r="U60" s="242"/>
      <c r="V60" s="242"/>
      <c r="W60" s="242"/>
      <c r="X60" s="378"/>
      <c r="Y60" s="401"/>
      <c r="Z60" s="378"/>
      <c r="AA60" s="378"/>
      <c r="AB60" s="402"/>
      <c r="AC60" s="403"/>
      <c r="AD60" s="403"/>
      <c r="AE60" s="403"/>
      <c r="AF60" s="404"/>
      <c r="AG60" s="404"/>
      <c r="AH60" s="404"/>
      <c r="AI60" s="404"/>
      <c r="AJ60" s="402"/>
      <c r="AK60" s="403"/>
      <c r="AL60" s="403"/>
      <c r="AM60" s="403"/>
      <c r="AN60" s="405"/>
      <c r="AO60" s="405"/>
      <c r="AP60" s="405"/>
      <c r="AQ60" s="405"/>
      <c r="AR60" s="406"/>
      <c r="AS60" s="407"/>
      <c r="AT60" s="407"/>
      <c r="AU60" s="407"/>
      <c r="AV60" s="404"/>
      <c r="AW60" s="404"/>
      <c r="AX60" s="404"/>
      <c r="AY60" s="404"/>
      <c r="AZ60" s="402"/>
      <c r="BA60" s="403"/>
      <c r="BB60" s="403"/>
      <c r="BC60" s="403"/>
      <c r="BD60" s="404"/>
      <c r="BE60" s="404"/>
      <c r="BF60" s="404"/>
      <c r="BG60" s="404"/>
      <c r="BH60" s="402"/>
      <c r="BI60" s="403"/>
      <c r="BJ60" s="403"/>
      <c r="BK60" s="403"/>
      <c r="BL60" s="404"/>
      <c r="BM60" s="404"/>
      <c r="BN60" s="404"/>
      <c r="BO60" s="404"/>
      <c r="BP60" s="402"/>
      <c r="BQ60" s="403"/>
      <c r="BR60" s="403"/>
      <c r="BS60" s="403"/>
      <c r="BT60" s="404"/>
      <c r="BU60" s="404"/>
      <c r="BV60" s="404"/>
      <c r="BW60" s="404"/>
      <c r="BX60" s="402"/>
      <c r="BY60" s="403"/>
      <c r="BZ60" s="403"/>
      <c r="CA60" s="403"/>
      <c r="CB60" s="404"/>
      <c r="CC60" s="404"/>
      <c r="CD60" s="404"/>
      <c r="CE60" s="404"/>
      <c r="CF60" s="402"/>
      <c r="CG60" s="403"/>
      <c r="CH60" s="403"/>
      <c r="CI60" s="403"/>
      <c r="CJ60" s="404"/>
      <c r="CK60" s="404"/>
      <c r="CL60" s="404"/>
      <c r="CM60" s="404"/>
      <c r="CN60" s="402"/>
      <c r="CO60" s="403"/>
      <c r="CP60" s="403"/>
      <c r="CQ60" s="403"/>
      <c r="CR60" s="382"/>
      <c r="CS60" s="871" t="s">
        <v>2603</v>
      </c>
      <c r="CT60" s="872"/>
      <c r="CU60" s="872">
        <v>269</v>
      </c>
      <c r="CV60" s="873"/>
      <c r="CW60" s="378"/>
      <c r="CX60" s="398"/>
      <c r="CY60" s="297" t="s">
        <v>2604</v>
      </c>
      <c r="CZ60" s="298">
        <v>1</v>
      </c>
      <c r="DA60" s="298">
        <v>7</v>
      </c>
      <c r="DB60" s="299" t="s">
        <v>2605</v>
      </c>
      <c r="DC60" s="379"/>
      <c r="DF60" s="399"/>
      <c r="DI60" s="381"/>
    </row>
    <row r="61" spans="1:113" s="60" customFormat="1" ht="14.25" customHeight="1">
      <c r="A61" s="48"/>
      <c r="B61" s="48"/>
      <c r="C61" s="261"/>
      <c r="D61" s="262"/>
      <c r="E61" s="312"/>
      <c r="F61" s="382"/>
      <c r="G61" s="408"/>
      <c r="H61" s="408"/>
      <c r="I61" s="408"/>
      <c r="J61" s="408"/>
      <c r="K61" s="408"/>
      <c r="L61" s="409"/>
      <c r="M61" s="352"/>
      <c r="N61" s="352"/>
      <c r="O61" s="352"/>
      <c r="P61" s="408"/>
      <c r="Q61" s="408"/>
      <c r="R61" s="408"/>
      <c r="S61" s="408"/>
      <c r="T61" s="410"/>
      <c r="U61" s="352"/>
      <c r="V61" s="352"/>
      <c r="W61" s="352"/>
      <c r="X61" s="408"/>
      <c r="Y61" s="408"/>
      <c r="Z61" s="408"/>
      <c r="AA61" s="408"/>
      <c r="AB61" s="411"/>
      <c r="AC61" s="412"/>
      <c r="AD61" s="412"/>
      <c r="AE61" s="412"/>
      <c r="AF61" s="413"/>
      <c r="AG61" s="413"/>
      <c r="AH61" s="413"/>
      <c r="AI61" s="413"/>
      <c r="AJ61" s="411"/>
      <c r="AK61" s="412"/>
      <c r="AL61" s="412"/>
      <c r="AM61" s="412"/>
      <c r="AN61" s="414"/>
      <c r="AO61" s="414"/>
      <c r="AP61" s="414"/>
      <c r="AQ61" s="414"/>
      <c r="AR61" s="415"/>
      <c r="AS61" s="416"/>
      <c r="AT61" s="416"/>
      <c r="AU61" s="416"/>
      <c r="AV61" s="413"/>
      <c r="AW61" s="413"/>
      <c r="AX61" s="413"/>
      <c r="AY61" s="413"/>
      <c r="AZ61" s="409"/>
      <c r="BA61" s="412"/>
      <c r="BB61" s="412"/>
      <c r="BC61" s="412"/>
      <c r="BD61" s="413"/>
      <c r="BE61" s="413"/>
      <c r="BF61" s="413"/>
      <c r="BG61" s="413"/>
      <c r="BH61" s="411"/>
      <c r="BI61" s="412"/>
      <c r="BJ61" s="412"/>
      <c r="BK61" s="412"/>
      <c r="BL61" s="413"/>
      <c r="BM61" s="413"/>
      <c r="BN61" s="413"/>
      <c r="BO61" s="413"/>
      <c r="BP61" s="409"/>
      <c r="BQ61" s="412"/>
      <c r="BR61" s="412"/>
      <c r="BS61" s="412"/>
      <c r="BT61" s="413"/>
      <c r="BU61" s="413"/>
      <c r="BV61" s="413"/>
      <c r="BW61" s="413"/>
      <c r="BX61" s="411"/>
      <c r="BY61" s="412"/>
      <c r="BZ61" s="412"/>
      <c r="CA61" s="412"/>
      <c r="CB61" s="413"/>
      <c r="CC61" s="413"/>
      <c r="CD61" s="413"/>
      <c r="CE61" s="413"/>
      <c r="CF61" s="411"/>
      <c r="CG61" s="412"/>
      <c r="CH61" s="412"/>
      <c r="CI61" s="412"/>
      <c r="CJ61" s="413"/>
      <c r="CK61" s="413"/>
      <c r="CL61" s="413"/>
      <c r="CM61" s="413"/>
      <c r="CN61" s="411"/>
      <c r="CO61" s="412"/>
      <c r="CP61" s="412"/>
      <c r="CQ61" s="412"/>
      <c r="CR61" s="382"/>
      <c r="CS61" s="408"/>
      <c r="CT61" s="408"/>
      <c r="CU61" s="408"/>
      <c r="CV61" s="408"/>
      <c r="CW61" s="408"/>
      <c r="CX61" s="398"/>
      <c r="CY61" s="297"/>
      <c r="CZ61" s="298"/>
      <c r="DA61" s="298"/>
      <c r="DB61" s="299"/>
      <c r="DD61" s="40"/>
      <c r="DE61" s="40"/>
      <c r="DF61" s="40"/>
      <c r="DG61" s="40"/>
      <c r="DH61" s="41"/>
      <c r="DI61" s="42"/>
    </row>
    <row r="62" spans="1:113" s="425" customFormat="1" ht="9.75" customHeight="1" thickBot="1">
      <c r="A62" s="48"/>
      <c r="B62" s="382"/>
      <c r="C62" s="417"/>
      <c r="D62" s="418"/>
      <c r="E62" s="419"/>
      <c r="F62" s="382"/>
      <c r="G62" s="420"/>
      <c r="H62" s="420"/>
      <c r="I62" s="420"/>
      <c r="J62" s="874" t="s">
        <v>2606</v>
      </c>
      <c r="K62" s="874"/>
      <c r="L62" s="875" t="s">
        <v>2607</v>
      </c>
      <c r="M62" s="875"/>
      <c r="N62" s="875"/>
      <c r="O62" s="421"/>
      <c r="P62" s="422"/>
      <c r="Q62" s="422"/>
      <c r="R62" s="864" t="s">
        <v>2606</v>
      </c>
      <c r="S62" s="864"/>
      <c r="T62" s="865" t="s">
        <v>2607</v>
      </c>
      <c r="U62" s="865"/>
      <c r="V62" s="865"/>
      <c r="W62" s="421"/>
      <c r="X62" s="422"/>
      <c r="Y62" s="422"/>
      <c r="Z62" s="874" t="s">
        <v>2606</v>
      </c>
      <c r="AA62" s="874"/>
      <c r="AB62" s="875" t="s">
        <v>2607</v>
      </c>
      <c r="AC62" s="875"/>
      <c r="AD62" s="875"/>
      <c r="AE62" s="421"/>
      <c r="AF62" s="422"/>
      <c r="AG62" s="422"/>
      <c r="AH62" s="864" t="s">
        <v>2606</v>
      </c>
      <c r="AI62" s="864"/>
      <c r="AJ62" s="865" t="s">
        <v>2607</v>
      </c>
      <c r="AK62" s="865"/>
      <c r="AL62" s="865"/>
      <c r="AM62" s="421"/>
      <c r="AN62" s="423"/>
      <c r="AO62" s="423"/>
      <c r="AP62" s="864" t="s">
        <v>2606</v>
      </c>
      <c r="AQ62" s="864"/>
      <c r="AR62" s="865" t="s">
        <v>2607</v>
      </c>
      <c r="AS62" s="865"/>
      <c r="AT62" s="865"/>
      <c r="AU62" s="424"/>
      <c r="AV62" s="422"/>
      <c r="AW62" s="422"/>
      <c r="AX62" s="864" t="s">
        <v>2606</v>
      </c>
      <c r="AY62" s="864"/>
      <c r="AZ62" s="865" t="s">
        <v>2607</v>
      </c>
      <c r="BA62" s="865"/>
      <c r="BB62" s="865"/>
      <c r="BC62" s="421"/>
      <c r="BD62" s="422"/>
      <c r="BE62" s="422"/>
      <c r="BF62" s="864" t="s">
        <v>2606</v>
      </c>
      <c r="BG62" s="864"/>
      <c r="BH62" s="865" t="s">
        <v>2607</v>
      </c>
      <c r="BI62" s="865"/>
      <c r="BJ62" s="865"/>
      <c r="BK62" s="421"/>
      <c r="BL62" s="422"/>
      <c r="BM62" s="422"/>
      <c r="BN62" s="864" t="s">
        <v>2606</v>
      </c>
      <c r="BO62" s="864"/>
      <c r="BP62" s="865" t="s">
        <v>2607</v>
      </c>
      <c r="BQ62" s="865"/>
      <c r="BR62" s="865"/>
      <c r="BS62" s="421"/>
      <c r="BT62" s="422"/>
      <c r="BU62" s="422"/>
      <c r="BV62" s="864" t="s">
        <v>2606</v>
      </c>
      <c r="BW62" s="864"/>
      <c r="BX62" s="865" t="s">
        <v>2607</v>
      </c>
      <c r="BY62" s="865"/>
      <c r="BZ62" s="865"/>
      <c r="CA62" s="421"/>
      <c r="CB62" s="422"/>
      <c r="CC62" s="422"/>
      <c r="CD62" s="864" t="s">
        <v>2606</v>
      </c>
      <c r="CE62" s="864"/>
      <c r="CF62" s="865" t="s">
        <v>2607</v>
      </c>
      <c r="CG62" s="865"/>
      <c r="CH62" s="865"/>
      <c r="CI62" s="421"/>
      <c r="CJ62" s="422"/>
      <c r="CK62" s="422"/>
      <c r="CL62" s="864" t="s">
        <v>2606</v>
      </c>
      <c r="CM62" s="864"/>
      <c r="CN62" s="865" t="s">
        <v>2607</v>
      </c>
      <c r="CO62" s="865"/>
      <c r="CP62" s="865"/>
      <c r="CQ62" s="421"/>
      <c r="CR62" s="382"/>
      <c r="CS62" s="422"/>
      <c r="CT62" s="422"/>
      <c r="CU62" s="422"/>
      <c r="CV62" s="422"/>
      <c r="CW62" s="420"/>
      <c r="CX62" s="398"/>
      <c r="CY62" s="297"/>
      <c r="CZ62" s="298"/>
      <c r="DA62" s="298"/>
      <c r="DB62" s="299"/>
      <c r="DD62" s="426"/>
      <c r="DE62" s="426"/>
      <c r="DF62" s="426"/>
      <c r="DG62" s="426"/>
      <c r="DH62" s="427"/>
      <c r="DI62" s="428"/>
    </row>
    <row r="63" spans="1:113" s="425" customFormat="1" ht="9.75" customHeight="1" thickBot="1">
      <c r="A63" s="48"/>
      <c r="B63" s="382"/>
      <c r="C63" s="860" t="s">
        <v>993</v>
      </c>
      <c r="D63" s="861"/>
      <c r="E63" s="862"/>
      <c r="F63" s="382"/>
      <c r="G63" s="420"/>
      <c r="H63" s="420"/>
      <c r="I63" s="420"/>
      <c r="J63" s="823">
        <v>15</v>
      </c>
      <c r="K63" s="823"/>
      <c r="L63" s="825" t="s">
        <v>2608</v>
      </c>
      <c r="M63" s="825"/>
      <c r="N63" s="825"/>
      <c r="O63" s="421"/>
      <c r="P63" s="422"/>
      <c r="Q63" s="422"/>
      <c r="R63" s="820">
        <v>19.5</v>
      </c>
      <c r="S63" s="820"/>
      <c r="T63" s="843" t="s">
        <v>2609</v>
      </c>
      <c r="U63" s="826"/>
      <c r="V63" s="826"/>
      <c r="W63" s="421"/>
      <c r="X63" s="422"/>
      <c r="Y63" s="422"/>
      <c r="Z63" s="820">
        <v>34</v>
      </c>
      <c r="AA63" s="820"/>
      <c r="AB63" s="824" t="s">
        <v>2610</v>
      </c>
      <c r="AC63" s="824"/>
      <c r="AD63" s="824"/>
      <c r="AE63" s="421"/>
      <c r="AF63" s="422"/>
      <c r="AG63" s="422"/>
      <c r="AH63" s="820">
        <v>40</v>
      </c>
      <c r="AI63" s="820"/>
      <c r="AJ63" s="821" t="s">
        <v>2611</v>
      </c>
      <c r="AK63" s="821"/>
      <c r="AL63" s="821"/>
      <c r="AM63" s="421"/>
      <c r="AN63" s="423"/>
      <c r="AO63" s="423"/>
      <c r="AP63" s="831">
        <v>12.5</v>
      </c>
      <c r="AQ63" s="831"/>
      <c r="AR63" s="832" t="s">
        <v>2612</v>
      </c>
      <c r="AS63" s="832"/>
      <c r="AT63" s="832"/>
      <c r="AU63" s="424"/>
      <c r="AV63" s="422"/>
      <c r="AW63" s="422"/>
      <c r="AX63" s="820">
        <v>9</v>
      </c>
      <c r="AY63" s="820"/>
      <c r="AZ63" s="826" t="s">
        <v>2613</v>
      </c>
      <c r="BA63" s="826"/>
      <c r="BB63" s="826"/>
      <c r="BC63" s="421"/>
      <c r="BD63" s="422"/>
      <c r="BE63" s="422"/>
      <c r="BF63" s="820">
        <v>35</v>
      </c>
      <c r="BG63" s="820"/>
      <c r="BH63" s="826" t="s">
        <v>2614</v>
      </c>
      <c r="BI63" s="826"/>
      <c r="BJ63" s="826"/>
      <c r="BK63" s="421"/>
      <c r="BL63" s="422"/>
      <c r="BM63" s="422"/>
      <c r="BN63" s="820">
        <v>10</v>
      </c>
      <c r="BO63" s="820"/>
      <c r="BP63" s="821" t="s">
        <v>2615</v>
      </c>
      <c r="BQ63" s="821"/>
      <c r="BR63" s="821"/>
      <c r="BS63" s="421"/>
      <c r="BT63" s="422"/>
      <c r="BU63" s="422"/>
      <c r="BV63" s="823">
        <v>15</v>
      </c>
      <c r="BW63" s="823"/>
      <c r="BX63" s="825" t="s">
        <v>2616</v>
      </c>
      <c r="BY63" s="825"/>
      <c r="BZ63" s="825"/>
      <c r="CA63" s="421"/>
      <c r="CB63" s="422"/>
      <c r="CC63" s="422"/>
      <c r="CD63" s="820">
        <v>15</v>
      </c>
      <c r="CE63" s="820"/>
      <c r="CF63" s="833" t="s">
        <v>2617</v>
      </c>
      <c r="CG63" s="833"/>
      <c r="CH63" s="833"/>
      <c r="CI63" s="421"/>
      <c r="CJ63" s="422"/>
      <c r="CK63" s="422"/>
      <c r="CL63" s="823">
        <v>13</v>
      </c>
      <c r="CM63" s="823"/>
      <c r="CN63" s="825" t="s">
        <v>2618</v>
      </c>
      <c r="CO63" s="825"/>
      <c r="CP63" s="825"/>
      <c r="CQ63" s="421"/>
      <c r="CR63" s="382"/>
      <c r="CS63" s="422"/>
      <c r="CT63" s="422"/>
      <c r="CU63" s="422"/>
      <c r="CV63" s="422"/>
      <c r="CW63" s="420"/>
      <c r="CX63" s="398"/>
      <c r="CY63" s="429"/>
      <c r="CZ63" s="430"/>
      <c r="DA63" s="430"/>
      <c r="DB63" s="431"/>
      <c r="DD63" s="426"/>
      <c r="DE63" s="426"/>
      <c r="DF63" s="426"/>
      <c r="DG63" s="426"/>
      <c r="DH63" s="427"/>
      <c r="DI63" s="428"/>
    </row>
    <row r="64" spans="1:113" s="425" customFormat="1" ht="9.75" customHeight="1" thickTop="1">
      <c r="A64" s="48"/>
      <c r="B64" s="382"/>
      <c r="C64" s="261" t="s">
        <v>2619</v>
      </c>
      <c r="D64" s="262" t="s">
        <v>2385</v>
      </c>
      <c r="E64" s="263">
        <v>3</v>
      </c>
      <c r="F64" s="382"/>
      <c r="G64" s="420"/>
      <c r="H64" s="420"/>
      <c r="I64" s="420"/>
      <c r="J64" s="823">
        <v>40</v>
      </c>
      <c r="K64" s="823"/>
      <c r="L64" s="825" t="s">
        <v>2620</v>
      </c>
      <c r="M64" s="825"/>
      <c r="N64" s="825"/>
      <c r="O64" s="421"/>
      <c r="P64" s="422"/>
      <c r="Q64" s="422"/>
      <c r="R64" s="820">
        <v>19.5</v>
      </c>
      <c r="S64" s="820"/>
      <c r="T64" s="843" t="s">
        <v>2621</v>
      </c>
      <c r="U64" s="826"/>
      <c r="V64" s="826"/>
      <c r="W64" s="421"/>
      <c r="X64" s="422"/>
      <c r="Y64" s="422"/>
      <c r="Z64" s="820">
        <v>35</v>
      </c>
      <c r="AA64" s="820"/>
      <c r="AB64" s="824" t="s">
        <v>2622</v>
      </c>
      <c r="AC64" s="824"/>
      <c r="AD64" s="824"/>
      <c r="AE64" s="421"/>
      <c r="AF64" s="422"/>
      <c r="AG64" s="422"/>
      <c r="AH64" s="818">
        <v>37.5</v>
      </c>
      <c r="AI64" s="819"/>
      <c r="AJ64" s="821" t="s">
        <v>2623</v>
      </c>
      <c r="AK64" s="821"/>
      <c r="AL64" s="821"/>
      <c r="AM64" s="421"/>
      <c r="AN64" s="423"/>
      <c r="AO64" s="423"/>
      <c r="AP64" s="831">
        <v>30</v>
      </c>
      <c r="AQ64" s="831"/>
      <c r="AR64" s="832" t="s">
        <v>2624</v>
      </c>
      <c r="AS64" s="832"/>
      <c r="AT64" s="832"/>
      <c r="AU64" s="424"/>
      <c r="AV64" s="422"/>
      <c r="AW64" s="422"/>
      <c r="AX64" s="820">
        <v>30</v>
      </c>
      <c r="AY64" s="820"/>
      <c r="AZ64" s="826" t="s">
        <v>2625</v>
      </c>
      <c r="BA64" s="826"/>
      <c r="BB64" s="826"/>
      <c r="BC64" s="421"/>
      <c r="BD64" s="422"/>
      <c r="BE64" s="422"/>
      <c r="BF64" s="820">
        <v>35</v>
      </c>
      <c r="BG64" s="820"/>
      <c r="BH64" s="826" t="s">
        <v>2626</v>
      </c>
      <c r="BI64" s="826"/>
      <c r="BJ64" s="826"/>
      <c r="BK64" s="421"/>
      <c r="BL64" s="422"/>
      <c r="BM64" s="422"/>
      <c r="BN64" s="820">
        <v>28</v>
      </c>
      <c r="BO64" s="820"/>
      <c r="BP64" s="821" t="s">
        <v>2627</v>
      </c>
      <c r="BQ64" s="821"/>
      <c r="BR64" s="821"/>
      <c r="BS64" s="421"/>
      <c r="BT64" s="422"/>
      <c r="BU64" s="422"/>
      <c r="BV64" s="823">
        <v>12</v>
      </c>
      <c r="BW64" s="823"/>
      <c r="BX64" s="825" t="s">
        <v>2628</v>
      </c>
      <c r="BY64" s="825"/>
      <c r="BZ64" s="825"/>
      <c r="CA64" s="421"/>
      <c r="CB64" s="422"/>
      <c r="CC64" s="422"/>
      <c r="CD64" s="820">
        <v>20</v>
      </c>
      <c r="CE64" s="820"/>
      <c r="CF64" s="833" t="s">
        <v>2629</v>
      </c>
      <c r="CG64" s="833"/>
      <c r="CH64" s="833"/>
      <c r="CI64" s="421"/>
      <c r="CJ64" s="422"/>
      <c r="CK64" s="422"/>
      <c r="CL64" s="823">
        <v>10.5</v>
      </c>
      <c r="CM64" s="823"/>
      <c r="CN64" s="825" t="s">
        <v>2630</v>
      </c>
      <c r="CO64" s="825"/>
      <c r="CP64" s="825"/>
      <c r="CQ64" s="421"/>
      <c r="CR64" s="382"/>
      <c r="CS64" s="422"/>
      <c r="CT64" s="422"/>
      <c r="CU64" s="422"/>
      <c r="CV64" s="422"/>
      <c r="CW64" s="420"/>
      <c r="CX64" s="398"/>
      <c r="CY64" s="380"/>
      <c r="CZ64" s="380"/>
      <c r="DA64" s="380"/>
      <c r="DB64" s="380"/>
      <c r="DD64" s="426"/>
      <c r="DE64" s="426"/>
      <c r="DF64" s="426"/>
      <c r="DG64" s="426"/>
      <c r="DH64" s="427"/>
      <c r="DI64" s="428"/>
    </row>
    <row r="65" spans="1:113" s="425" customFormat="1" ht="9.75" customHeight="1">
      <c r="A65" s="352"/>
      <c r="B65" s="382"/>
      <c r="C65" s="363"/>
      <c r="D65" s="262"/>
      <c r="E65" s="263"/>
      <c r="F65" s="382"/>
      <c r="G65" s="420"/>
      <c r="H65" s="420"/>
      <c r="I65" s="420"/>
      <c r="J65" s="823">
        <v>31</v>
      </c>
      <c r="K65" s="823"/>
      <c r="L65" s="825" t="s">
        <v>2631</v>
      </c>
      <c r="M65" s="825"/>
      <c r="N65" s="825"/>
      <c r="O65" s="421"/>
      <c r="P65" s="422"/>
      <c r="Q65" s="422"/>
      <c r="R65" s="820">
        <v>28</v>
      </c>
      <c r="S65" s="820"/>
      <c r="T65" s="843" t="s">
        <v>2632</v>
      </c>
      <c r="U65" s="826"/>
      <c r="V65" s="826"/>
      <c r="W65" s="421"/>
      <c r="X65" s="422"/>
      <c r="Y65" s="422"/>
      <c r="Z65" s="820">
        <v>12</v>
      </c>
      <c r="AA65" s="820"/>
      <c r="AB65" s="824" t="s">
        <v>575</v>
      </c>
      <c r="AC65" s="824"/>
      <c r="AD65" s="824"/>
      <c r="AE65" s="421"/>
      <c r="AF65" s="422"/>
      <c r="AG65" s="422"/>
      <c r="AH65" s="818">
        <v>4.5</v>
      </c>
      <c r="AI65" s="819"/>
      <c r="AJ65" s="821" t="s">
        <v>2633</v>
      </c>
      <c r="AK65" s="821"/>
      <c r="AL65" s="821"/>
      <c r="AM65" s="421"/>
      <c r="AN65" s="423"/>
      <c r="AO65" s="423"/>
      <c r="AP65" s="831">
        <v>12.5</v>
      </c>
      <c r="AQ65" s="831"/>
      <c r="AR65" s="832" t="s">
        <v>2634</v>
      </c>
      <c r="AS65" s="832"/>
      <c r="AT65" s="832"/>
      <c r="AU65" s="424"/>
      <c r="AV65" s="422"/>
      <c r="AW65" s="422"/>
      <c r="AX65" s="820">
        <v>4</v>
      </c>
      <c r="AY65" s="820"/>
      <c r="AZ65" s="826" t="s">
        <v>2635</v>
      </c>
      <c r="BA65" s="826"/>
      <c r="BB65" s="826"/>
      <c r="BC65" s="421"/>
      <c r="BD65" s="422"/>
      <c r="BE65" s="422"/>
      <c r="BF65" s="820">
        <v>20</v>
      </c>
      <c r="BG65" s="820"/>
      <c r="BH65" s="826" t="s">
        <v>471</v>
      </c>
      <c r="BI65" s="826"/>
      <c r="BJ65" s="826"/>
      <c r="BK65" s="421"/>
      <c r="BL65" s="422"/>
      <c r="BM65" s="422"/>
      <c r="BN65" s="820">
        <v>16</v>
      </c>
      <c r="BO65" s="820"/>
      <c r="BP65" s="821" t="s">
        <v>2636</v>
      </c>
      <c r="BQ65" s="821"/>
      <c r="BR65" s="821"/>
      <c r="BS65" s="421"/>
      <c r="BT65" s="422"/>
      <c r="BU65" s="422"/>
      <c r="BV65" s="823">
        <v>17.5</v>
      </c>
      <c r="BW65" s="823"/>
      <c r="BX65" s="825" t="s">
        <v>2637</v>
      </c>
      <c r="BY65" s="825"/>
      <c r="BZ65" s="825"/>
      <c r="CA65" s="421"/>
      <c r="CB65" s="422"/>
      <c r="CC65" s="422"/>
      <c r="CD65" s="820">
        <v>32.5</v>
      </c>
      <c r="CE65" s="820"/>
      <c r="CF65" s="833" t="s">
        <v>2638</v>
      </c>
      <c r="CG65" s="833"/>
      <c r="CH65" s="833"/>
      <c r="CI65" s="421"/>
      <c r="CJ65" s="422"/>
      <c r="CK65" s="422"/>
      <c r="CL65" s="823"/>
      <c r="CM65" s="823"/>
      <c r="CN65" s="825"/>
      <c r="CO65" s="825"/>
      <c r="CP65" s="825"/>
      <c r="CQ65" s="421"/>
      <c r="CR65" s="382"/>
      <c r="CS65" s="422"/>
      <c r="CT65" s="422"/>
      <c r="CU65" s="422"/>
      <c r="CV65" s="422"/>
      <c r="CW65" s="420"/>
      <c r="CX65" s="398"/>
      <c r="CY65" s="863" t="s">
        <v>2639</v>
      </c>
      <c r="CZ65" s="863"/>
      <c r="DA65" s="863"/>
      <c r="DB65" s="863"/>
      <c r="DD65" s="426"/>
      <c r="DE65" s="426"/>
      <c r="DF65" s="426"/>
      <c r="DG65" s="426"/>
      <c r="DH65" s="427"/>
      <c r="DI65" s="428"/>
    </row>
    <row r="66" spans="1:113" s="425" customFormat="1" ht="9.75" customHeight="1">
      <c r="A66" s="421"/>
      <c r="B66" s="382"/>
      <c r="C66" s="363"/>
      <c r="D66" s="262"/>
      <c r="E66" s="263"/>
      <c r="F66" s="382"/>
      <c r="G66" s="420"/>
      <c r="H66" s="420"/>
      <c r="I66" s="420"/>
      <c r="J66" s="823">
        <v>22</v>
      </c>
      <c r="K66" s="823"/>
      <c r="L66" s="825" t="s">
        <v>2640</v>
      </c>
      <c r="M66" s="825"/>
      <c r="N66" s="825"/>
      <c r="O66" s="421"/>
      <c r="P66" s="422"/>
      <c r="Q66" s="422"/>
      <c r="R66" s="820">
        <v>19</v>
      </c>
      <c r="S66" s="820"/>
      <c r="T66" s="843" t="s">
        <v>2641</v>
      </c>
      <c r="U66" s="826"/>
      <c r="V66" s="826"/>
      <c r="W66" s="421"/>
      <c r="X66" s="422"/>
      <c r="Y66" s="422"/>
      <c r="Z66" s="815">
        <v>0.625</v>
      </c>
      <c r="AA66" s="815"/>
      <c r="AB66" s="824" t="s">
        <v>2642</v>
      </c>
      <c r="AC66" s="824"/>
      <c r="AD66" s="824"/>
      <c r="AE66" s="421"/>
      <c r="AF66" s="422"/>
      <c r="AG66" s="422"/>
      <c r="AH66" s="818">
        <v>10</v>
      </c>
      <c r="AI66" s="819"/>
      <c r="AJ66" s="821" t="s">
        <v>2643</v>
      </c>
      <c r="AK66" s="821"/>
      <c r="AL66" s="821"/>
      <c r="AM66" s="421"/>
      <c r="AN66" s="423"/>
      <c r="AO66" s="423"/>
      <c r="AP66" s="831">
        <v>2</v>
      </c>
      <c r="AQ66" s="831"/>
      <c r="AR66" s="832" t="s">
        <v>2644</v>
      </c>
      <c r="AS66" s="832"/>
      <c r="AT66" s="832"/>
      <c r="AU66" s="424"/>
      <c r="AV66" s="422"/>
      <c r="AW66" s="422"/>
      <c r="AX66" s="820">
        <v>20</v>
      </c>
      <c r="AY66" s="820"/>
      <c r="AZ66" s="826" t="s">
        <v>2645</v>
      </c>
      <c r="BA66" s="826"/>
      <c r="BB66" s="826"/>
      <c r="BC66" s="421"/>
      <c r="BD66" s="422"/>
      <c r="BE66" s="422"/>
      <c r="BF66" s="820">
        <v>16</v>
      </c>
      <c r="BG66" s="820"/>
      <c r="BH66" s="826" t="s">
        <v>473</v>
      </c>
      <c r="BI66" s="826"/>
      <c r="BJ66" s="826"/>
      <c r="BK66" s="421"/>
      <c r="BL66" s="422"/>
      <c r="BM66" s="422"/>
      <c r="BN66" s="820">
        <v>16</v>
      </c>
      <c r="BO66" s="820"/>
      <c r="BP66" s="821" t="s">
        <v>2646</v>
      </c>
      <c r="BQ66" s="821"/>
      <c r="BR66" s="821"/>
      <c r="BS66" s="421"/>
      <c r="BT66" s="422"/>
      <c r="BU66" s="422"/>
      <c r="BV66" s="823">
        <v>9</v>
      </c>
      <c r="BW66" s="823"/>
      <c r="BX66" s="825" t="s">
        <v>2647</v>
      </c>
      <c r="BY66" s="825"/>
      <c r="BZ66" s="825"/>
      <c r="CA66" s="421"/>
      <c r="CB66" s="422"/>
      <c r="CC66" s="422"/>
      <c r="CD66" s="820">
        <v>15</v>
      </c>
      <c r="CE66" s="820"/>
      <c r="CF66" s="833" t="s">
        <v>2648</v>
      </c>
      <c r="CG66" s="833"/>
      <c r="CH66" s="833"/>
      <c r="CI66" s="421"/>
      <c r="CJ66" s="422"/>
      <c r="CK66" s="422"/>
      <c r="CL66" s="823"/>
      <c r="CM66" s="823"/>
      <c r="CN66" s="825"/>
      <c r="CO66" s="825"/>
      <c r="CP66" s="825"/>
      <c r="CQ66" s="421"/>
      <c r="CR66" s="382"/>
      <c r="CS66" s="422"/>
      <c r="CT66" s="422"/>
      <c r="CU66" s="422"/>
      <c r="CV66" s="422"/>
      <c r="CW66" s="420"/>
      <c r="CX66" s="398"/>
      <c r="CY66" s="432" t="s">
        <v>2649</v>
      </c>
      <c r="CZ66" s="433">
        <v>27</v>
      </c>
      <c r="DA66" s="434"/>
      <c r="DB66" s="434"/>
      <c r="DD66" s="426"/>
      <c r="DE66" s="426"/>
      <c r="DF66" s="426"/>
      <c r="DG66" s="426"/>
      <c r="DH66" s="427"/>
      <c r="DI66" s="428"/>
    </row>
    <row r="67" spans="1:113" s="425" customFormat="1" ht="9.75" customHeight="1">
      <c r="A67" s="382"/>
      <c r="B67" s="382"/>
      <c r="C67" s="363"/>
      <c r="D67" s="262"/>
      <c r="E67" s="263"/>
      <c r="F67" s="382"/>
      <c r="G67" s="420"/>
      <c r="H67" s="420"/>
      <c r="I67" s="420"/>
      <c r="J67" s="823">
        <v>22</v>
      </c>
      <c r="K67" s="823"/>
      <c r="L67" s="825" t="s">
        <v>2650</v>
      </c>
      <c r="M67" s="825"/>
      <c r="N67" s="825"/>
      <c r="O67" s="421"/>
      <c r="P67" s="422"/>
      <c r="Q67" s="422"/>
      <c r="R67" s="820">
        <v>25</v>
      </c>
      <c r="S67" s="820"/>
      <c r="T67" s="843" t="s">
        <v>2651</v>
      </c>
      <c r="U67" s="826"/>
      <c r="V67" s="826"/>
      <c r="W67" s="421"/>
      <c r="X67" s="422"/>
      <c r="Y67" s="422"/>
      <c r="Z67" s="820">
        <v>13.5</v>
      </c>
      <c r="AA67" s="820"/>
      <c r="AB67" s="824" t="s">
        <v>2652</v>
      </c>
      <c r="AC67" s="824"/>
      <c r="AD67" s="824"/>
      <c r="AE67" s="421"/>
      <c r="AF67" s="422"/>
      <c r="AG67" s="422"/>
      <c r="AH67" s="818">
        <v>20</v>
      </c>
      <c r="AI67" s="819"/>
      <c r="AJ67" s="821" t="s">
        <v>2653</v>
      </c>
      <c r="AK67" s="821"/>
      <c r="AL67" s="821"/>
      <c r="AM67" s="421"/>
      <c r="AN67" s="423"/>
      <c r="AO67" s="423"/>
      <c r="AP67" s="838">
        <v>20</v>
      </c>
      <c r="AQ67" s="839"/>
      <c r="AR67" s="840" t="s">
        <v>2654</v>
      </c>
      <c r="AS67" s="841"/>
      <c r="AT67" s="842"/>
      <c r="AU67" s="424"/>
      <c r="AV67" s="422"/>
      <c r="AW67" s="422"/>
      <c r="AX67" s="820">
        <v>15</v>
      </c>
      <c r="AY67" s="820"/>
      <c r="AZ67" s="826" t="s">
        <v>2655</v>
      </c>
      <c r="BA67" s="826"/>
      <c r="BB67" s="826"/>
      <c r="BC67" s="421"/>
      <c r="BD67" s="422"/>
      <c r="BE67" s="422"/>
      <c r="BF67" s="820">
        <v>13.5</v>
      </c>
      <c r="BG67" s="820"/>
      <c r="BH67" s="826" t="s">
        <v>475</v>
      </c>
      <c r="BI67" s="826"/>
      <c r="BJ67" s="826"/>
      <c r="BK67" s="421"/>
      <c r="BL67" s="422"/>
      <c r="BM67" s="422"/>
      <c r="BN67" s="820">
        <v>16</v>
      </c>
      <c r="BO67" s="820"/>
      <c r="BP67" s="821" t="s">
        <v>2656</v>
      </c>
      <c r="BQ67" s="821"/>
      <c r="BR67" s="821"/>
      <c r="BS67" s="421"/>
      <c r="BT67" s="422"/>
      <c r="BU67" s="422"/>
      <c r="BV67" s="823">
        <v>13.5</v>
      </c>
      <c r="BW67" s="823"/>
      <c r="BX67" s="825" t="s">
        <v>2657</v>
      </c>
      <c r="BY67" s="825"/>
      <c r="BZ67" s="825"/>
      <c r="CA67" s="421"/>
      <c r="CB67" s="422"/>
      <c r="CC67" s="422"/>
      <c r="CD67" s="820">
        <v>8</v>
      </c>
      <c r="CE67" s="820"/>
      <c r="CF67" s="833" t="s">
        <v>751</v>
      </c>
      <c r="CG67" s="833"/>
      <c r="CH67" s="833"/>
      <c r="CI67" s="421"/>
      <c r="CJ67" s="422"/>
      <c r="CK67" s="422"/>
      <c r="CL67" s="823"/>
      <c r="CM67" s="823"/>
      <c r="CN67" s="825"/>
      <c r="CO67" s="825"/>
      <c r="CP67" s="825"/>
      <c r="CQ67" s="421"/>
      <c r="CR67" s="382"/>
      <c r="CS67" s="422"/>
      <c r="CT67" s="422"/>
      <c r="CU67" s="422"/>
      <c r="CV67" s="422"/>
      <c r="CW67" s="420"/>
      <c r="CX67" s="398"/>
      <c r="CY67" s="432" t="s">
        <v>2658</v>
      </c>
      <c r="CZ67" s="435">
        <v>4</v>
      </c>
      <c r="DA67" s="435"/>
      <c r="DB67" s="435"/>
      <c r="DD67" s="426"/>
      <c r="DE67" s="426"/>
      <c r="DF67" s="426"/>
      <c r="DG67" s="426"/>
      <c r="DH67" s="427"/>
      <c r="DI67" s="428"/>
    </row>
    <row r="68" spans="1:113" s="425" customFormat="1" ht="9.75" customHeight="1" thickBot="1">
      <c r="A68" s="382"/>
      <c r="B68" s="382"/>
      <c r="C68" s="417"/>
      <c r="D68" s="436"/>
      <c r="E68" s="419"/>
      <c r="F68" s="382"/>
      <c r="G68" s="420"/>
      <c r="H68" s="420"/>
      <c r="I68" s="420"/>
      <c r="J68" s="823">
        <v>30</v>
      </c>
      <c r="K68" s="823"/>
      <c r="L68" s="825" t="s">
        <v>2659</v>
      </c>
      <c r="M68" s="825"/>
      <c r="N68" s="825"/>
      <c r="O68" s="421"/>
      <c r="P68" s="422"/>
      <c r="Q68" s="422"/>
      <c r="R68" s="820">
        <v>16</v>
      </c>
      <c r="S68" s="820"/>
      <c r="T68" s="843" t="s">
        <v>158</v>
      </c>
      <c r="U68" s="826"/>
      <c r="V68" s="826"/>
      <c r="W68" s="421"/>
      <c r="X68" s="422"/>
      <c r="Y68" s="422"/>
      <c r="Z68" s="820">
        <v>36</v>
      </c>
      <c r="AA68" s="820"/>
      <c r="AB68" s="824" t="s">
        <v>2660</v>
      </c>
      <c r="AC68" s="824"/>
      <c r="AD68" s="824"/>
      <c r="AE68" s="421"/>
      <c r="AF68" s="422"/>
      <c r="AG68" s="422"/>
      <c r="AH68" s="818">
        <v>11</v>
      </c>
      <c r="AI68" s="819"/>
      <c r="AJ68" s="821" t="s">
        <v>2661</v>
      </c>
      <c r="AK68" s="821"/>
      <c r="AL68" s="821"/>
      <c r="AM68" s="421"/>
      <c r="AN68" s="423"/>
      <c r="AO68" s="423"/>
      <c r="AP68" s="838">
        <v>16.5</v>
      </c>
      <c r="AQ68" s="839"/>
      <c r="AR68" s="840" t="s">
        <v>2662</v>
      </c>
      <c r="AS68" s="841"/>
      <c r="AT68" s="842"/>
      <c r="AU68" s="424"/>
      <c r="AV68" s="422"/>
      <c r="AW68" s="422"/>
      <c r="AX68" s="820">
        <v>40</v>
      </c>
      <c r="AY68" s="820"/>
      <c r="AZ68" s="826" t="s">
        <v>2663</v>
      </c>
      <c r="BA68" s="826"/>
      <c r="BB68" s="826"/>
      <c r="BC68" s="421"/>
      <c r="BD68" s="422"/>
      <c r="BE68" s="422"/>
      <c r="BF68" s="820">
        <v>10</v>
      </c>
      <c r="BG68" s="820"/>
      <c r="BH68" s="826" t="s">
        <v>477</v>
      </c>
      <c r="BI68" s="826"/>
      <c r="BJ68" s="826"/>
      <c r="BK68" s="421"/>
      <c r="BL68" s="422"/>
      <c r="BM68" s="422"/>
      <c r="BN68" s="820">
        <v>10.5</v>
      </c>
      <c r="BO68" s="820"/>
      <c r="BP68" s="821" t="s">
        <v>2664</v>
      </c>
      <c r="BQ68" s="821"/>
      <c r="BR68" s="821"/>
      <c r="BS68" s="421"/>
      <c r="BT68" s="422"/>
      <c r="BU68" s="422"/>
      <c r="BV68" s="823">
        <v>13</v>
      </c>
      <c r="BW68" s="823"/>
      <c r="BX68" s="825" t="s">
        <v>2665</v>
      </c>
      <c r="BY68" s="825"/>
      <c r="BZ68" s="825"/>
      <c r="CA68" s="421"/>
      <c r="CB68" s="422"/>
      <c r="CC68" s="422"/>
      <c r="CD68" s="820">
        <v>15</v>
      </c>
      <c r="CE68" s="820"/>
      <c r="CF68" s="833" t="s">
        <v>743</v>
      </c>
      <c r="CG68" s="833"/>
      <c r="CH68" s="833"/>
      <c r="CI68" s="421"/>
      <c r="CJ68" s="422"/>
      <c r="CK68" s="422"/>
      <c r="CL68" s="823"/>
      <c r="CM68" s="823"/>
      <c r="CN68" s="825"/>
      <c r="CO68" s="825"/>
      <c r="CP68" s="825"/>
      <c r="CQ68" s="421"/>
      <c r="CR68" s="382"/>
      <c r="CS68" s="422"/>
      <c r="CT68" s="422"/>
      <c r="CU68" s="422"/>
      <c r="CV68" s="422"/>
      <c r="CW68" s="420"/>
      <c r="CX68" s="398"/>
      <c r="CY68" s="432" t="s">
        <v>2666</v>
      </c>
      <c r="CZ68" s="435">
        <v>2</v>
      </c>
      <c r="DA68" s="435"/>
      <c r="DB68" s="435"/>
      <c r="DD68" s="426"/>
      <c r="DE68" s="426"/>
      <c r="DF68" s="426"/>
      <c r="DG68" s="426"/>
      <c r="DH68" s="427"/>
      <c r="DI68" s="428"/>
    </row>
    <row r="69" spans="1:113" s="425" customFormat="1" ht="9.75" customHeight="1" thickBot="1">
      <c r="A69" s="382"/>
      <c r="B69" s="382"/>
      <c r="C69" s="860" t="s">
        <v>2190</v>
      </c>
      <c r="D69" s="861"/>
      <c r="E69" s="862"/>
      <c r="F69" s="382"/>
      <c r="G69" s="420"/>
      <c r="H69" s="420"/>
      <c r="I69" s="420"/>
      <c r="J69" s="823">
        <v>15</v>
      </c>
      <c r="K69" s="823"/>
      <c r="L69" s="825" t="s">
        <v>2667</v>
      </c>
      <c r="M69" s="825"/>
      <c r="N69" s="825"/>
      <c r="O69" s="421"/>
      <c r="P69" s="422"/>
      <c r="Q69" s="422"/>
      <c r="R69" s="820">
        <v>35</v>
      </c>
      <c r="S69" s="820"/>
      <c r="T69" s="843" t="s">
        <v>2668</v>
      </c>
      <c r="U69" s="826"/>
      <c r="V69" s="826"/>
      <c r="W69" s="421"/>
      <c r="X69" s="422"/>
      <c r="Y69" s="422"/>
      <c r="Z69" s="820">
        <v>20</v>
      </c>
      <c r="AA69" s="820"/>
      <c r="AB69" s="824" t="s">
        <v>2669</v>
      </c>
      <c r="AC69" s="824"/>
      <c r="AD69" s="824"/>
      <c r="AE69" s="421"/>
      <c r="AF69" s="422"/>
      <c r="AG69" s="422"/>
      <c r="AH69" s="818">
        <v>20</v>
      </c>
      <c r="AI69" s="819"/>
      <c r="AJ69" s="821" t="s">
        <v>2670</v>
      </c>
      <c r="AK69" s="821"/>
      <c r="AL69" s="821"/>
      <c r="AM69" s="421"/>
      <c r="AN69" s="423"/>
      <c r="AO69" s="423"/>
      <c r="AP69" s="838">
        <v>16.5</v>
      </c>
      <c r="AQ69" s="839"/>
      <c r="AR69" s="840" t="s">
        <v>2671</v>
      </c>
      <c r="AS69" s="841"/>
      <c r="AT69" s="842"/>
      <c r="AU69" s="424"/>
      <c r="AV69" s="422"/>
      <c r="AW69" s="422"/>
      <c r="AX69" s="820">
        <v>24</v>
      </c>
      <c r="AY69" s="820"/>
      <c r="AZ69" s="826" t="s">
        <v>2672</v>
      </c>
      <c r="BA69" s="826"/>
      <c r="BB69" s="826"/>
      <c r="BC69" s="421"/>
      <c r="BD69" s="422"/>
      <c r="BE69" s="422"/>
      <c r="BF69" s="820">
        <v>12</v>
      </c>
      <c r="BG69" s="820"/>
      <c r="BH69" s="826" t="s">
        <v>493</v>
      </c>
      <c r="BI69" s="826"/>
      <c r="BJ69" s="826"/>
      <c r="BK69" s="421"/>
      <c r="BL69" s="422"/>
      <c r="BM69" s="422"/>
      <c r="BN69" s="820">
        <v>12</v>
      </c>
      <c r="BO69" s="820"/>
      <c r="BP69" s="821" t="s">
        <v>2673</v>
      </c>
      <c r="BQ69" s="821"/>
      <c r="BR69" s="821"/>
      <c r="BS69" s="421"/>
      <c r="BT69" s="422"/>
      <c r="BU69" s="422"/>
      <c r="BV69" s="823">
        <v>24.5</v>
      </c>
      <c r="BW69" s="823"/>
      <c r="BX69" s="825" t="s">
        <v>2674</v>
      </c>
      <c r="BY69" s="825"/>
      <c r="BZ69" s="825"/>
      <c r="CA69" s="421"/>
      <c r="CB69" s="422"/>
      <c r="CC69" s="422"/>
      <c r="CD69" s="820">
        <v>12</v>
      </c>
      <c r="CE69" s="820"/>
      <c r="CF69" s="833" t="s">
        <v>745</v>
      </c>
      <c r="CG69" s="833"/>
      <c r="CH69" s="833"/>
      <c r="CI69" s="421"/>
      <c r="CJ69" s="422"/>
      <c r="CK69" s="422"/>
      <c r="CL69" s="823"/>
      <c r="CM69" s="823"/>
      <c r="CN69" s="825"/>
      <c r="CO69" s="825"/>
      <c r="CP69" s="825"/>
      <c r="CQ69" s="421"/>
      <c r="CR69" s="382"/>
      <c r="CS69" s="422"/>
      <c r="CT69" s="422"/>
      <c r="CU69" s="422"/>
      <c r="CV69" s="422"/>
      <c r="CW69" s="420"/>
      <c r="CX69" s="398"/>
      <c r="CY69" s="411"/>
      <c r="CZ69" s="412"/>
      <c r="DA69" s="412"/>
      <c r="DB69" s="412"/>
      <c r="DD69" s="426"/>
      <c r="DE69" s="426"/>
      <c r="DF69" s="426"/>
      <c r="DG69" s="426"/>
      <c r="DH69" s="427"/>
      <c r="DI69" s="428"/>
    </row>
    <row r="70" spans="1:113" s="425" customFormat="1" ht="9.75" customHeight="1" thickTop="1">
      <c r="A70" s="382"/>
      <c r="B70" s="382"/>
      <c r="C70" s="437" t="s">
        <v>2675</v>
      </c>
      <c r="D70" s="262" t="s">
        <v>2385</v>
      </c>
      <c r="E70" s="263"/>
      <c r="F70" s="382"/>
      <c r="G70" s="420"/>
      <c r="H70" s="420"/>
      <c r="I70" s="420"/>
      <c r="J70" s="823">
        <v>15</v>
      </c>
      <c r="K70" s="823"/>
      <c r="L70" s="825" t="s">
        <v>77</v>
      </c>
      <c r="M70" s="825"/>
      <c r="N70" s="825"/>
      <c r="O70" s="421"/>
      <c r="P70" s="422"/>
      <c r="Q70" s="422"/>
      <c r="R70" s="820">
        <v>16.5</v>
      </c>
      <c r="S70" s="820"/>
      <c r="T70" s="843" t="s">
        <v>2676</v>
      </c>
      <c r="U70" s="826"/>
      <c r="V70" s="826"/>
      <c r="W70" s="421"/>
      <c r="X70" s="422"/>
      <c r="Y70" s="422"/>
      <c r="Z70" s="820">
        <v>32</v>
      </c>
      <c r="AA70" s="820"/>
      <c r="AB70" s="824" t="s">
        <v>2677</v>
      </c>
      <c r="AC70" s="824"/>
      <c r="AD70" s="824"/>
      <c r="AE70" s="421"/>
      <c r="AF70" s="422"/>
      <c r="AG70" s="422"/>
      <c r="AH70" s="818">
        <v>40</v>
      </c>
      <c r="AI70" s="819"/>
      <c r="AJ70" s="821" t="s">
        <v>2678</v>
      </c>
      <c r="AK70" s="821"/>
      <c r="AL70" s="821"/>
      <c r="AM70" s="421"/>
      <c r="AN70" s="423"/>
      <c r="AO70" s="423"/>
      <c r="AP70" s="838">
        <v>20</v>
      </c>
      <c r="AQ70" s="839"/>
      <c r="AR70" s="840" t="s">
        <v>2679</v>
      </c>
      <c r="AS70" s="841"/>
      <c r="AT70" s="842"/>
      <c r="AU70" s="424"/>
      <c r="AV70" s="422"/>
      <c r="AW70" s="422"/>
      <c r="AX70" s="820">
        <v>15</v>
      </c>
      <c r="AY70" s="820"/>
      <c r="AZ70" s="826" t="s">
        <v>2680</v>
      </c>
      <c r="BA70" s="826"/>
      <c r="BB70" s="826"/>
      <c r="BC70" s="421"/>
      <c r="BD70" s="422"/>
      <c r="BE70" s="422"/>
      <c r="BF70" s="820">
        <v>12.5</v>
      </c>
      <c r="BG70" s="820"/>
      <c r="BH70" s="826" t="s">
        <v>495</v>
      </c>
      <c r="BI70" s="826"/>
      <c r="BJ70" s="826"/>
      <c r="BK70" s="421"/>
      <c r="BL70" s="422"/>
      <c r="BM70" s="422"/>
      <c r="BN70" s="820">
        <v>14</v>
      </c>
      <c r="BO70" s="820"/>
      <c r="BP70" s="821" t="s">
        <v>2681</v>
      </c>
      <c r="BQ70" s="821"/>
      <c r="BR70" s="821"/>
      <c r="BS70" s="421"/>
      <c r="BT70" s="422"/>
      <c r="BU70" s="422"/>
      <c r="BV70" s="823">
        <v>10</v>
      </c>
      <c r="BW70" s="823"/>
      <c r="BX70" s="825" t="s">
        <v>2682</v>
      </c>
      <c r="BY70" s="825"/>
      <c r="BZ70" s="825"/>
      <c r="CA70" s="421"/>
      <c r="CB70" s="422"/>
      <c r="CC70" s="422"/>
      <c r="CD70" s="820">
        <v>30</v>
      </c>
      <c r="CE70" s="820"/>
      <c r="CF70" s="833" t="s">
        <v>2683</v>
      </c>
      <c r="CG70" s="833"/>
      <c r="CH70" s="833"/>
      <c r="CI70" s="421"/>
      <c r="CJ70" s="422"/>
      <c r="CK70" s="422"/>
      <c r="CL70" s="823"/>
      <c r="CM70" s="823"/>
      <c r="CN70" s="825"/>
      <c r="CO70" s="825"/>
      <c r="CP70" s="825"/>
      <c r="CQ70" s="421"/>
      <c r="CR70" s="382"/>
      <c r="CS70" s="422"/>
      <c r="CT70" s="422"/>
      <c r="CU70" s="422"/>
      <c r="CV70" s="422"/>
      <c r="CW70" s="420"/>
      <c r="CX70" s="398"/>
      <c r="CY70" s="438"/>
      <c r="CZ70" s="439"/>
      <c r="DA70" s="439"/>
      <c r="DB70" s="421"/>
      <c r="DD70" s="426"/>
      <c r="DE70" s="426"/>
      <c r="DF70" s="426"/>
      <c r="DG70" s="426"/>
      <c r="DH70" s="427"/>
      <c r="DI70" s="428"/>
    </row>
    <row r="71" spans="1:113" s="425" customFormat="1" ht="9.75" customHeight="1">
      <c r="A71" s="382"/>
      <c r="B71" s="382"/>
      <c r="C71" s="440"/>
      <c r="D71" s="262"/>
      <c r="E71" s="263"/>
      <c r="F71" s="382"/>
      <c r="G71" s="420"/>
      <c r="H71" s="420"/>
      <c r="I71" s="420"/>
      <c r="J71" s="823">
        <v>9</v>
      </c>
      <c r="K71" s="823"/>
      <c r="L71" s="825" t="s">
        <v>2684</v>
      </c>
      <c r="M71" s="825"/>
      <c r="N71" s="825"/>
      <c r="O71" s="421"/>
      <c r="P71" s="422"/>
      <c r="Q71" s="422"/>
      <c r="R71" s="820">
        <v>15</v>
      </c>
      <c r="S71" s="820"/>
      <c r="T71" s="843" t="s">
        <v>2685</v>
      </c>
      <c r="U71" s="826"/>
      <c r="V71" s="826"/>
      <c r="W71" s="421"/>
      <c r="X71" s="422"/>
      <c r="Y71" s="422"/>
      <c r="Z71" s="858"/>
      <c r="AA71" s="859"/>
      <c r="AB71" s="850"/>
      <c r="AC71" s="851"/>
      <c r="AD71" s="852"/>
      <c r="AE71" s="421"/>
      <c r="AF71" s="422"/>
      <c r="AG71" s="422"/>
      <c r="AH71" s="818">
        <v>22</v>
      </c>
      <c r="AI71" s="819"/>
      <c r="AJ71" s="821" t="s">
        <v>2686</v>
      </c>
      <c r="AK71" s="821"/>
      <c r="AL71" s="821"/>
      <c r="AM71" s="421"/>
      <c r="AN71" s="423"/>
      <c r="AO71" s="423"/>
      <c r="AP71" s="838">
        <v>16.5</v>
      </c>
      <c r="AQ71" s="839"/>
      <c r="AR71" s="840" t="s">
        <v>2687</v>
      </c>
      <c r="AS71" s="841"/>
      <c r="AT71" s="842"/>
      <c r="AU71" s="424"/>
      <c r="AV71" s="422"/>
      <c r="AW71" s="422"/>
      <c r="AX71" s="820">
        <v>6</v>
      </c>
      <c r="AY71" s="820"/>
      <c r="AZ71" s="826" t="s">
        <v>2688</v>
      </c>
      <c r="BA71" s="826"/>
      <c r="BB71" s="826"/>
      <c r="BC71" s="421"/>
      <c r="BD71" s="422"/>
      <c r="BE71" s="422"/>
      <c r="BF71" s="820">
        <v>24</v>
      </c>
      <c r="BG71" s="820"/>
      <c r="BH71" s="826" t="s">
        <v>2689</v>
      </c>
      <c r="BI71" s="826"/>
      <c r="BJ71" s="826"/>
      <c r="BK71" s="421"/>
      <c r="BL71" s="422"/>
      <c r="BM71" s="422"/>
      <c r="BN71" s="818">
        <v>14</v>
      </c>
      <c r="BO71" s="819"/>
      <c r="BP71" s="835" t="s">
        <v>2690</v>
      </c>
      <c r="BQ71" s="836"/>
      <c r="BR71" s="837"/>
      <c r="BS71" s="421"/>
      <c r="BT71" s="422"/>
      <c r="BU71" s="422"/>
      <c r="BV71" s="823">
        <v>14</v>
      </c>
      <c r="BW71" s="823"/>
      <c r="BX71" s="825" t="s">
        <v>2691</v>
      </c>
      <c r="BY71" s="825"/>
      <c r="BZ71" s="825"/>
      <c r="CA71" s="421"/>
      <c r="CB71" s="422"/>
      <c r="CC71" s="422"/>
      <c r="CD71" s="820">
        <v>20</v>
      </c>
      <c r="CE71" s="820"/>
      <c r="CF71" s="833" t="s">
        <v>747</v>
      </c>
      <c r="CG71" s="833"/>
      <c r="CH71" s="833"/>
      <c r="CI71" s="421"/>
      <c r="CJ71" s="422"/>
      <c r="CK71" s="422"/>
      <c r="CL71" s="853"/>
      <c r="CM71" s="854"/>
      <c r="CN71" s="855"/>
      <c r="CO71" s="856"/>
      <c r="CP71" s="857"/>
      <c r="CQ71" s="421"/>
      <c r="CR71" s="382"/>
      <c r="CS71" s="422"/>
      <c r="CT71" s="422"/>
      <c r="CU71" s="422"/>
      <c r="CV71" s="422"/>
      <c r="CW71" s="420"/>
      <c r="CX71" s="398"/>
      <c r="CY71" s="438"/>
      <c r="CZ71" s="439"/>
      <c r="DA71" s="439"/>
      <c r="DB71" s="421"/>
      <c r="DD71" s="426"/>
      <c r="DE71" s="426"/>
      <c r="DF71" s="426"/>
      <c r="DG71" s="426"/>
      <c r="DH71" s="427"/>
      <c r="DI71" s="428"/>
    </row>
    <row r="72" spans="1:113" s="425" customFormat="1" ht="9.75" customHeight="1">
      <c r="A72" s="382"/>
      <c r="B72" s="382"/>
      <c r="C72" s="440"/>
      <c r="D72" s="262"/>
      <c r="E72" s="263"/>
      <c r="F72" s="382"/>
      <c r="G72" s="420"/>
      <c r="H72" s="420"/>
      <c r="I72" s="420"/>
      <c r="J72" s="823">
        <v>9</v>
      </c>
      <c r="K72" s="823"/>
      <c r="L72" s="825" t="s">
        <v>2692</v>
      </c>
      <c r="M72" s="825"/>
      <c r="N72" s="825"/>
      <c r="O72" s="421"/>
      <c r="P72" s="422"/>
      <c r="Q72" s="422"/>
      <c r="R72" s="820">
        <v>37.5</v>
      </c>
      <c r="S72" s="820"/>
      <c r="T72" s="843" t="s">
        <v>2693</v>
      </c>
      <c r="U72" s="826"/>
      <c r="V72" s="826"/>
      <c r="W72" s="421"/>
      <c r="X72" s="422"/>
      <c r="Y72" s="422"/>
      <c r="Z72" s="858"/>
      <c r="AA72" s="859"/>
      <c r="AB72" s="850"/>
      <c r="AC72" s="851"/>
      <c r="AD72" s="852"/>
      <c r="AE72" s="421"/>
      <c r="AF72" s="422"/>
      <c r="AG72" s="422"/>
      <c r="AH72" s="818">
        <v>40</v>
      </c>
      <c r="AI72" s="819"/>
      <c r="AJ72" s="821" t="s">
        <v>2694</v>
      </c>
      <c r="AK72" s="821"/>
      <c r="AL72" s="821"/>
      <c r="AM72" s="421"/>
      <c r="AN72" s="423"/>
      <c r="AO72" s="423"/>
      <c r="AP72" s="838">
        <v>40</v>
      </c>
      <c r="AQ72" s="839"/>
      <c r="AR72" s="840" t="s">
        <v>2695</v>
      </c>
      <c r="AS72" s="841"/>
      <c r="AT72" s="842"/>
      <c r="AU72" s="424"/>
      <c r="AV72" s="422"/>
      <c r="AW72" s="422"/>
      <c r="AX72" s="820">
        <v>13.5</v>
      </c>
      <c r="AY72" s="820"/>
      <c r="AZ72" s="826" t="s">
        <v>2696</v>
      </c>
      <c r="BA72" s="826"/>
      <c r="BB72" s="826"/>
      <c r="BC72" s="421"/>
      <c r="BD72" s="422"/>
      <c r="BE72" s="422"/>
      <c r="BF72" s="820">
        <v>35</v>
      </c>
      <c r="BG72" s="820"/>
      <c r="BH72" s="826" t="s">
        <v>2697</v>
      </c>
      <c r="BI72" s="826"/>
      <c r="BJ72" s="826"/>
      <c r="BK72" s="421"/>
      <c r="BL72" s="422"/>
      <c r="BM72" s="422"/>
      <c r="BN72" s="818">
        <v>12</v>
      </c>
      <c r="BO72" s="819"/>
      <c r="BP72" s="835" t="s">
        <v>2698</v>
      </c>
      <c r="BQ72" s="836"/>
      <c r="BR72" s="837"/>
      <c r="BS72" s="421"/>
      <c r="BT72" s="422"/>
      <c r="BU72" s="422"/>
      <c r="BV72" s="823"/>
      <c r="BW72" s="823"/>
      <c r="BX72" s="825"/>
      <c r="BY72" s="825"/>
      <c r="BZ72" s="825"/>
      <c r="CA72" s="421"/>
      <c r="CB72" s="422"/>
      <c r="CC72" s="422"/>
      <c r="CD72" s="820">
        <v>17.5</v>
      </c>
      <c r="CE72" s="820"/>
      <c r="CF72" s="833" t="s">
        <v>2699</v>
      </c>
      <c r="CG72" s="833"/>
      <c r="CH72" s="833"/>
      <c r="CI72" s="421"/>
      <c r="CJ72" s="422"/>
      <c r="CK72" s="422"/>
      <c r="CL72" s="853"/>
      <c r="CM72" s="854"/>
      <c r="CN72" s="847"/>
      <c r="CO72" s="848"/>
      <c r="CP72" s="849"/>
      <c r="CQ72" s="421"/>
      <c r="CR72" s="382"/>
      <c r="CS72" s="422"/>
      <c r="CT72" s="422"/>
      <c r="CU72" s="422"/>
      <c r="CV72" s="422"/>
      <c r="CW72" s="420"/>
      <c r="CX72" s="398"/>
      <c r="CY72" s="438"/>
      <c r="CZ72" s="439"/>
      <c r="DA72" s="439"/>
      <c r="DB72" s="421"/>
      <c r="DD72" s="426"/>
      <c r="DE72" s="426"/>
      <c r="DF72" s="426"/>
      <c r="DG72" s="426"/>
      <c r="DH72" s="427"/>
      <c r="DI72" s="428"/>
    </row>
    <row r="73" spans="1:113" s="428" customFormat="1" ht="9.75" customHeight="1">
      <c r="A73" s="382"/>
      <c r="B73" s="382"/>
      <c r="C73" s="440"/>
      <c r="D73" s="262"/>
      <c r="E73" s="312"/>
      <c r="F73" s="382"/>
      <c r="G73" s="441"/>
      <c r="H73" s="441"/>
      <c r="I73" s="441"/>
      <c r="J73" s="823">
        <v>2</v>
      </c>
      <c r="K73" s="823"/>
      <c r="L73" s="825" t="s">
        <v>2700</v>
      </c>
      <c r="M73" s="825"/>
      <c r="N73" s="825"/>
      <c r="O73" s="421"/>
      <c r="P73" s="422"/>
      <c r="Q73" s="422"/>
      <c r="R73" s="820"/>
      <c r="S73" s="820"/>
      <c r="T73" s="843"/>
      <c r="U73" s="826"/>
      <c r="V73" s="826"/>
      <c r="W73" s="421"/>
      <c r="X73" s="422"/>
      <c r="Y73" s="422"/>
      <c r="Z73" s="815"/>
      <c r="AA73" s="815"/>
      <c r="AB73" s="824"/>
      <c r="AC73" s="824"/>
      <c r="AD73" s="824"/>
      <c r="AE73" s="421"/>
      <c r="AF73" s="422"/>
      <c r="AG73" s="422"/>
      <c r="AH73" s="818">
        <v>20</v>
      </c>
      <c r="AI73" s="819"/>
      <c r="AJ73" s="821" t="s">
        <v>2701</v>
      </c>
      <c r="AK73" s="821"/>
      <c r="AL73" s="821"/>
      <c r="AM73" s="421"/>
      <c r="AN73" s="423"/>
      <c r="AO73" s="423"/>
      <c r="AP73" s="838">
        <v>16.5</v>
      </c>
      <c r="AQ73" s="839"/>
      <c r="AR73" s="844" t="s">
        <v>2702</v>
      </c>
      <c r="AS73" s="845"/>
      <c r="AT73" s="846"/>
      <c r="AU73" s="424"/>
      <c r="AV73" s="422"/>
      <c r="AW73" s="422"/>
      <c r="AX73" s="820">
        <v>35</v>
      </c>
      <c r="AY73" s="820"/>
      <c r="AZ73" s="826" t="s">
        <v>2703</v>
      </c>
      <c r="BA73" s="826"/>
      <c r="BB73" s="826"/>
      <c r="BC73" s="421"/>
      <c r="BD73" s="422"/>
      <c r="BE73" s="422"/>
      <c r="BF73" s="820">
        <v>35</v>
      </c>
      <c r="BG73" s="820"/>
      <c r="BH73" s="826" t="s">
        <v>2704</v>
      </c>
      <c r="BI73" s="826"/>
      <c r="BJ73" s="826"/>
      <c r="BK73" s="421"/>
      <c r="BL73" s="422"/>
      <c r="BM73" s="422"/>
      <c r="BN73" s="818">
        <v>12</v>
      </c>
      <c r="BO73" s="819"/>
      <c r="BP73" s="835" t="s">
        <v>2705</v>
      </c>
      <c r="BQ73" s="836"/>
      <c r="BR73" s="837"/>
      <c r="BS73" s="421"/>
      <c r="BT73" s="422"/>
      <c r="BU73" s="422"/>
      <c r="BV73" s="823"/>
      <c r="BW73" s="823"/>
      <c r="BX73" s="825"/>
      <c r="BY73" s="825"/>
      <c r="BZ73" s="825"/>
      <c r="CA73" s="421"/>
      <c r="CB73" s="422"/>
      <c r="CC73" s="422"/>
      <c r="CD73" s="820">
        <v>20</v>
      </c>
      <c r="CE73" s="820"/>
      <c r="CF73" s="833" t="s">
        <v>2706</v>
      </c>
      <c r="CG73" s="833"/>
      <c r="CH73" s="833"/>
      <c r="CI73" s="421"/>
      <c r="CJ73" s="422"/>
      <c r="CK73" s="422"/>
      <c r="CL73" s="823"/>
      <c r="CM73" s="823"/>
      <c r="CN73" s="825"/>
      <c r="CO73" s="825"/>
      <c r="CP73" s="825"/>
      <c r="CQ73" s="421"/>
      <c r="CR73" s="382"/>
      <c r="CS73" s="422"/>
      <c r="CT73" s="422"/>
      <c r="CU73" s="422"/>
      <c r="CV73" s="422"/>
      <c r="CW73" s="420"/>
      <c r="CX73" s="398"/>
      <c r="CY73" s="438"/>
      <c r="CZ73" s="439"/>
      <c r="DA73" s="439"/>
      <c r="DB73" s="421"/>
      <c r="DC73" s="425"/>
      <c r="DD73" s="426"/>
      <c r="DE73" s="426"/>
      <c r="DF73" s="426"/>
      <c r="DG73" s="426"/>
      <c r="DH73" s="427"/>
    </row>
    <row r="74" spans="1:113" s="428" customFormat="1" ht="9.75" customHeight="1">
      <c r="A74" s="382"/>
      <c r="B74" s="382"/>
      <c r="C74" s="440"/>
      <c r="D74" s="262"/>
      <c r="E74" s="312"/>
      <c r="F74" s="382"/>
      <c r="G74" s="441"/>
      <c r="H74" s="441"/>
      <c r="I74" s="441"/>
      <c r="J74" s="823"/>
      <c r="K74" s="823"/>
      <c r="L74" s="825"/>
      <c r="M74" s="825"/>
      <c r="N74" s="825"/>
      <c r="O74" s="421"/>
      <c r="P74" s="422"/>
      <c r="Q74" s="422"/>
      <c r="R74" s="820"/>
      <c r="S74" s="820"/>
      <c r="T74" s="843"/>
      <c r="U74" s="826"/>
      <c r="V74" s="826"/>
      <c r="W74" s="421"/>
      <c r="X74" s="422"/>
      <c r="Y74" s="422"/>
      <c r="Z74" s="815"/>
      <c r="AA74" s="815"/>
      <c r="AB74" s="824"/>
      <c r="AC74" s="824"/>
      <c r="AD74" s="824"/>
      <c r="AE74" s="421"/>
      <c r="AF74" s="422"/>
      <c r="AG74" s="422"/>
      <c r="AH74" s="818"/>
      <c r="AI74" s="819"/>
      <c r="AJ74" s="821"/>
      <c r="AK74" s="821"/>
      <c r="AL74" s="821"/>
      <c r="AM74" s="421"/>
      <c r="AN74" s="423"/>
      <c r="AO74" s="423"/>
      <c r="AP74" s="838">
        <v>16</v>
      </c>
      <c r="AQ74" s="839"/>
      <c r="AR74" s="840" t="s">
        <v>2707</v>
      </c>
      <c r="AS74" s="841"/>
      <c r="AT74" s="842"/>
      <c r="AU74" s="424"/>
      <c r="AV74" s="422"/>
      <c r="AW74" s="422"/>
      <c r="AX74" s="820">
        <v>12</v>
      </c>
      <c r="AY74" s="820"/>
      <c r="AZ74" s="826" t="s">
        <v>2708</v>
      </c>
      <c r="BA74" s="826"/>
      <c r="BB74" s="826"/>
      <c r="BC74" s="421"/>
      <c r="BD74" s="422"/>
      <c r="BE74" s="422"/>
      <c r="BF74" s="820"/>
      <c r="BG74" s="820"/>
      <c r="BH74" s="812"/>
      <c r="BI74" s="812"/>
      <c r="BJ74" s="812"/>
      <c r="BK74" s="421"/>
      <c r="BL74" s="422"/>
      <c r="BM74" s="422"/>
      <c r="BN74" s="818">
        <v>16</v>
      </c>
      <c r="BO74" s="819"/>
      <c r="BP74" s="835" t="s">
        <v>2709</v>
      </c>
      <c r="BQ74" s="836"/>
      <c r="BR74" s="837"/>
      <c r="BS74" s="421"/>
      <c r="BT74" s="422"/>
      <c r="BU74" s="422"/>
      <c r="BV74" s="823"/>
      <c r="BW74" s="823"/>
      <c r="BX74" s="825"/>
      <c r="BY74" s="825"/>
      <c r="BZ74" s="825"/>
      <c r="CA74" s="421"/>
      <c r="CB74" s="422"/>
      <c r="CC74" s="422"/>
      <c r="CD74" s="820">
        <v>0</v>
      </c>
      <c r="CE74" s="820"/>
      <c r="CF74" s="833" t="s">
        <v>2710</v>
      </c>
      <c r="CG74" s="833"/>
      <c r="CH74" s="833"/>
      <c r="CI74" s="421"/>
      <c r="CJ74" s="422"/>
      <c r="CK74" s="422"/>
      <c r="CL74" s="823"/>
      <c r="CM74" s="823"/>
      <c r="CN74" s="825"/>
      <c r="CO74" s="825"/>
      <c r="CP74" s="825"/>
      <c r="CQ74" s="421"/>
      <c r="CR74" s="382"/>
      <c r="CS74" s="422"/>
      <c r="CT74" s="422"/>
      <c r="CU74" s="422"/>
      <c r="CV74" s="422"/>
      <c r="CW74" s="420"/>
      <c r="CX74" s="398"/>
      <c r="CY74" s="438"/>
      <c r="CZ74" s="439"/>
      <c r="DA74" s="439"/>
      <c r="DB74" s="421"/>
      <c r="DC74" s="425"/>
      <c r="DD74" s="426"/>
      <c r="DE74" s="426"/>
      <c r="DF74" s="426"/>
      <c r="DG74" s="426"/>
      <c r="DH74" s="427"/>
    </row>
    <row r="75" spans="1:113" s="428" customFormat="1" ht="9.75" customHeight="1" thickBot="1">
      <c r="A75" s="382"/>
      <c r="B75" s="382"/>
      <c r="C75" s="442"/>
      <c r="D75" s="436"/>
      <c r="E75" s="419"/>
      <c r="F75" s="382"/>
      <c r="G75" s="441"/>
      <c r="H75" s="441"/>
      <c r="I75" s="441"/>
      <c r="J75" s="823"/>
      <c r="K75" s="823"/>
      <c r="L75" s="825"/>
      <c r="M75" s="825"/>
      <c r="N75" s="825"/>
      <c r="O75" s="421"/>
      <c r="P75" s="422"/>
      <c r="Q75" s="422"/>
      <c r="R75" s="820"/>
      <c r="S75" s="820"/>
      <c r="T75" s="843"/>
      <c r="U75" s="826"/>
      <c r="V75" s="826"/>
      <c r="W75" s="421"/>
      <c r="X75" s="422"/>
      <c r="Y75" s="422"/>
      <c r="Z75" s="815"/>
      <c r="AA75" s="815"/>
      <c r="AB75" s="824"/>
      <c r="AC75" s="824"/>
      <c r="AD75" s="824"/>
      <c r="AE75" s="421"/>
      <c r="AF75" s="422"/>
      <c r="AG75" s="422"/>
      <c r="AH75" s="818"/>
      <c r="AI75" s="819"/>
      <c r="AJ75" s="821"/>
      <c r="AK75" s="821"/>
      <c r="AL75" s="821"/>
      <c r="AM75" s="421"/>
      <c r="AN75" s="423"/>
      <c r="AO75" s="423"/>
      <c r="AP75" s="838">
        <v>14</v>
      </c>
      <c r="AQ75" s="839"/>
      <c r="AR75" s="840" t="s">
        <v>2711</v>
      </c>
      <c r="AS75" s="841"/>
      <c r="AT75" s="842"/>
      <c r="AU75" s="424"/>
      <c r="AV75" s="422"/>
      <c r="AW75" s="422"/>
      <c r="AX75" s="820">
        <v>8</v>
      </c>
      <c r="AY75" s="820"/>
      <c r="AZ75" s="826" t="s">
        <v>2712</v>
      </c>
      <c r="BA75" s="826"/>
      <c r="BB75" s="826"/>
      <c r="BC75" s="421"/>
      <c r="BD75" s="422"/>
      <c r="BE75" s="422"/>
      <c r="BF75" s="820"/>
      <c r="BG75" s="820"/>
      <c r="BH75" s="812"/>
      <c r="BI75" s="812"/>
      <c r="BJ75" s="812"/>
      <c r="BK75" s="421"/>
      <c r="BL75" s="422"/>
      <c r="BM75" s="422"/>
      <c r="BN75" s="818">
        <v>12</v>
      </c>
      <c r="BO75" s="819"/>
      <c r="BP75" s="835" t="s">
        <v>2713</v>
      </c>
      <c r="BQ75" s="836"/>
      <c r="BR75" s="837"/>
      <c r="BS75" s="421"/>
      <c r="BT75" s="422"/>
      <c r="BU75" s="422"/>
      <c r="BV75" s="823"/>
      <c r="BW75" s="823"/>
      <c r="BX75" s="825"/>
      <c r="BY75" s="825"/>
      <c r="BZ75" s="825"/>
      <c r="CA75" s="421"/>
      <c r="CB75" s="422"/>
      <c r="CC75" s="422"/>
      <c r="CD75" s="820">
        <v>16.5</v>
      </c>
      <c r="CE75" s="820"/>
      <c r="CF75" s="833" t="s">
        <v>2714</v>
      </c>
      <c r="CG75" s="833"/>
      <c r="CH75" s="833"/>
      <c r="CI75" s="421"/>
      <c r="CJ75" s="422"/>
      <c r="CK75" s="422"/>
      <c r="CL75" s="823"/>
      <c r="CM75" s="823"/>
      <c r="CN75" s="825"/>
      <c r="CO75" s="825"/>
      <c r="CP75" s="825"/>
      <c r="CQ75" s="421"/>
      <c r="CR75" s="382"/>
      <c r="CS75" s="422"/>
      <c r="CT75" s="422"/>
      <c r="CU75" s="422"/>
      <c r="CV75" s="422"/>
      <c r="CW75" s="420"/>
      <c r="CX75" s="398"/>
      <c r="CY75" s="438"/>
      <c r="CZ75" s="439"/>
      <c r="DA75" s="439"/>
      <c r="DB75" s="421"/>
      <c r="DC75" s="425"/>
      <c r="DD75" s="426"/>
      <c r="DE75" s="426"/>
      <c r="DF75" s="426"/>
      <c r="DG75" s="426"/>
      <c r="DH75" s="427"/>
    </row>
    <row r="76" spans="1:113" s="428" customFormat="1" ht="9.75" customHeight="1">
      <c r="A76" s="382"/>
      <c r="B76" s="382"/>
      <c r="C76" s="443"/>
      <c r="D76" s="444"/>
      <c r="E76" s="445"/>
      <c r="F76" s="382"/>
      <c r="G76" s="441"/>
      <c r="H76" s="441"/>
      <c r="I76" s="441"/>
      <c r="J76" s="823"/>
      <c r="K76" s="823"/>
      <c r="L76" s="825"/>
      <c r="M76" s="825"/>
      <c r="N76" s="825"/>
      <c r="O76" s="421"/>
      <c r="P76" s="422"/>
      <c r="Q76" s="422"/>
      <c r="R76" s="820"/>
      <c r="S76" s="820"/>
      <c r="T76" s="843"/>
      <c r="U76" s="826"/>
      <c r="V76" s="826"/>
      <c r="W76" s="421"/>
      <c r="X76" s="422"/>
      <c r="Y76" s="422"/>
      <c r="Z76" s="815"/>
      <c r="AA76" s="815"/>
      <c r="AB76" s="824"/>
      <c r="AC76" s="824"/>
      <c r="AD76" s="824"/>
      <c r="AE76" s="421"/>
      <c r="AF76" s="422"/>
      <c r="AG76" s="422"/>
      <c r="AH76" s="818"/>
      <c r="AI76" s="819"/>
      <c r="AJ76" s="821"/>
      <c r="AK76" s="821"/>
      <c r="AL76" s="821"/>
      <c r="AM76" s="421"/>
      <c r="AN76" s="423"/>
      <c r="AO76" s="423"/>
      <c r="AP76" s="820">
        <v>25</v>
      </c>
      <c r="AQ76" s="820"/>
      <c r="AR76" s="826" t="s">
        <v>2715</v>
      </c>
      <c r="AS76" s="826"/>
      <c r="AT76" s="826"/>
      <c r="AU76" s="424"/>
      <c r="AV76" s="422"/>
      <c r="AW76" s="422"/>
      <c r="AX76" s="820">
        <v>13.5</v>
      </c>
      <c r="AY76" s="820"/>
      <c r="AZ76" s="826" t="s">
        <v>2716</v>
      </c>
      <c r="BA76" s="826"/>
      <c r="BB76" s="826"/>
      <c r="BC76" s="421"/>
      <c r="BD76" s="422"/>
      <c r="BE76" s="422"/>
      <c r="BF76" s="820"/>
      <c r="BG76" s="820"/>
      <c r="BH76" s="812"/>
      <c r="BI76" s="812"/>
      <c r="BJ76" s="812"/>
      <c r="BK76" s="421"/>
      <c r="BL76" s="422"/>
      <c r="BM76" s="422"/>
      <c r="BN76" s="818">
        <v>14</v>
      </c>
      <c r="BO76" s="819"/>
      <c r="BP76" s="835" t="s">
        <v>2717</v>
      </c>
      <c r="BQ76" s="836"/>
      <c r="BR76" s="837"/>
      <c r="BS76" s="421"/>
      <c r="BT76" s="422"/>
      <c r="BU76" s="422"/>
      <c r="BV76" s="823"/>
      <c r="BW76" s="823"/>
      <c r="BX76" s="825"/>
      <c r="BY76" s="825"/>
      <c r="BZ76" s="825"/>
      <c r="CA76" s="421"/>
      <c r="CB76" s="422"/>
      <c r="CC76" s="422"/>
      <c r="CD76" s="820">
        <v>40</v>
      </c>
      <c r="CE76" s="820"/>
      <c r="CF76" s="833" t="s">
        <v>2718</v>
      </c>
      <c r="CG76" s="833"/>
      <c r="CH76" s="833"/>
      <c r="CI76" s="421"/>
      <c r="CJ76" s="422"/>
      <c r="CK76" s="422"/>
      <c r="CL76" s="823"/>
      <c r="CM76" s="823"/>
      <c r="CN76" s="825"/>
      <c r="CO76" s="825"/>
      <c r="CP76" s="825"/>
      <c r="CQ76" s="421"/>
      <c r="CR76" s="382"/>
      <c r="CS76" s="422"/>
      <c r="CT76" s="422"/>
      <c r="CU76" s="422"/>
      <c r="CV76" s="422"/>
      <c r="CW76" s="420"/>
      <c r="CX76" s="398"/>
      <c r="CY76" s="438"/>
      <c r="CZ76" s="439"/>
      <c r="DA76" s="439"/>
      <c r="DB76" s="421"/>
      <c r="DC76" s="425"/>
      <c r="DD76" s="426"/>
      <c r="DE76" s="426"/>
      <c r="DF76" s="426"/>
      <c r="DG76" s="426"/>
      <c r="DH76" s="427"/>
    </row>
    <row r="77" spans="1:113" s="428" customFormat="1" ht="9.75" customHeight="1" thickBot="1">
      <c r="A77" s="382"/>
      <c r="B77" s="382"/>
      <c r="C77" s="53" t="s">
        <v>2719</v>
      </c>
      <c r="D77" s="54" t="s">
        <v>2192</v>
      </c>
      <c r="E77" s="54" t="s">
        <v>2193</v>
      </c>
      <c r="F77" s="441"/>
      <c r="G77" s="441"/>
      <c r="H77" s="441"/>
      <c r="I77" s="441"/>
      <c r="J77" s="823"/>
      <c r="K77" s="823"/>
      <c r="L77" s="830"/>
      <c r="M77" s="830"/>
      <c r="N77" s="830"/>
      <c r="O77" s="421"/>
      <c r="P77" s="422"/>
      <c r="Q77" s="422"/>
      <c r="R77" s="820"/>
      <c r="S77" s="820"/>
      <c r="T77" s="843"/>
      <c r="U77" s="826"/>
      <c r="V77" s="826"/>
      <c r="W77" s="421"/>
      <c r="X77" s="422"/>
      <c r="Y77" s="422"/>
      <c r="Z77" s="815"/>
      <c r="AA77" s="815"/>
      <c r="AB77" s="824"/>
      <c r="AC77" s="824"/>
      <c r="AD77" s="824"/>
      <c r="AE77" s="421"/>
      <c r="AF77" s="422"/>
      <c r="AG77" s="422"/>
      <c r="AH77" s="818"/>
      <c r="AI77" s="819"/>
      <c r="AJ77" s="821"/>
      <c r="AK77" s="821"/>
      <c r="AL77" s="821"/>
      <c r="AM77" s="421"/>
      <c r="AN77" s="423"/>
      <c r="AO77" s="423"/>
      <c r="AP77" s="838">
        <v>8</v>
      </c>
      <c r="AQ77" s="839"/>
      <c r="AR77" s="840" t="s">
        <v>2720</v>
      </c>
      <c r="AS77" s="841"/>
      <c r="AT77" s="842"/>
      <c r="AU77" s="424"/>
      <c r="AV77" s="422"/>
      <c r="AW77" s="422"/>
      <c r="AX77" s="820"/>
      <c r="AY77" s="820"/>
      <c r="AZ77" s="826"/>
      <c r="BA77" s="826"/>
      <c r="BB77" s="826"/>
      <c r="BC77" s="421"/>
      <c r="BD77" s="422"/>
      <c r="BE77" s="422"/>
      <c r="BF77" s="820"/>
      <c r="BG77" s="820"/>
      <c r="BH77" s="812"/>
      <c r="BI77" s="812"/>
      <c r="BJ77" s="812"/>
      <c r="BK77" s="421"/>
      <c r="BL77" s="422"/>
      <c r="BM77" s="422"/>
      <c r="BN77" s="818">
        <v>12</v>
      </c>
      <c r="BO77" s="819"/>
      <c r="BP77" s="835" t="s">
        <v>2721</v>
      </c>
      <c r="BQ77" s="836"/>
      <c r="BR77" s="837"/>
      <c r="BS77" s="421"/>
      <c r="BT77" s="422"/>
      <c r="BU77" s="422"/>
      <c r="BV77" s="823"/>
      <c r="BW77" s="823"/>
      <c r="BX77" s="825"/>
      <c r="BY77" s="825"/>
      <c r="BZ77" s="825"/>
      <c r="CA77" s="421"/>
      <c r="CB77" s="422"/>
      <c r="CC77" s="422"/>
      <c r="CD77" s="820">
        <v>20</v>
      </c>
      <c r="CE77" s="820"/>
      <c r="CF77" s="833" t="s">
        <v>2722</v>
      </c>
      <c r="CG77" s="833"/>
      <c r="CH77" s="833"/>
      <c r="CI77" s="421"/>
      <c r="CJ77" s="422"/>
      <c r="CK77" s="422"/>
      <c r="CL77" s="823"/>
      <c r="CM77" s="823"/>
      <c r="CN77" s="825"/>
      <c r="CO77" s="825"/>
      <c r="CP77" s="825"/>
      <c r="CQ77" s="421"/>
      <c r="CR77" s="382"/>
      <c r="CS77" s="422"/>
      <c r="CT77" s="422"/>
      <c r="CU77" s="422"/>
      <c r="CV77" s="422"/>
      <c r="CW77" s="420"/>
      <c r="CX77" s="398"/>
      <c r="CY77" s="438"/>
      <c r="CZ77" s="439"/>
      <c r="DA77" s="439"/>
      <c r="DB77" s="421"/>
      <c r="DC77" s="425"/>
      <c r="DD77" s="426"/>
      <c r="DE77" s="426"/>
      <c r="DF77" s="426"/>
      <c r="DG77" s="426"/>
      <c r="DH77" s="427"/>
    </row>
    <row r="78" spans="1:113" s="428" customFormat="1" ht="9.75" customHeight="1">
      <c r="A78" s="382"/>
      <c r="B78" s="382"/>
      <c r="C78" s="446" t="s">
        <v>2723</v>
      </c>
      <c r="D78" s="447">
        <v>1</v>
      </c>
      <c r="E78" s="447">
        <v>1</v>
      </c>
      <c r="F78" s="382"/>
      <c r="G78" s="441"/>
      <c r="H78" s="441"/>
      <c r="I78" s="441"/>
      <c r="J78" s="823"/>
      <c r="K78" s="823"/>
      <c r="L78" s="830"/>
      <c r="M78" s="830"/>
      <c r="N78" s="830"/>
      <c r="O78" s="421"/>
      <c r="P78" s="422"/>
      <c r="Q78" s="422"/>
      <c r="R78" s="820"/>
      <c r="S78" s="820"/>
      <c r="T78" s="812"/>
      <c r="U78" s="812"/>
      <c r="V78" s="812"/>
      <c r="W78" s="421"/>
      <c r="X78" s="422"/>
      <c r="Y78" s="422"/>
      <c r="Z78" s="815"/>
      <c r="AA78" s="815"/>
      <c r="AB78" s="824"/>
      <c r="AC78" s="824"/>
      <c r="AD78" s="824"/>
      <c r="AE78" s="421"/>
      <c r="AF78" s="422"/>
      <c r="AG78" s="422"/>
      <c r="AH78" s="818"/>
      <c r="AI78" s="819"/>
      <c r="AJ78" s="821"/>
      <c r="AK78" s="821"/>
      <c r="AL78" s="821"/>
      <c r="AM78" s="421"/>
      <c r="AN78" s="423"/>
      <c r="AO78" s="423"/>
      <c r="AP78" s="831">
        <v>35</v>
      </c>
      <c r="AQ78" s="831"/>
      <c r="AR78" s="832" t="s">
        <v>2724</v>
      </c>
      <c r="AS78" s="832"/>
      <c r="AT78" s="832"/>
      <c r="AU78" s="424"/>
      <c r="AV78" s="422"/>
      <c r="AW78" s="422"/>
      <c r="AX78" s="820"/>
      <c r="AY78" s="820"/>
      <c r="AZ78" s="826"/>
      <c r="BA78" s="826"/>
      <c r="BB78" s="826"/>
      <c r="BC78" s="421"/>
      <c r="BD78" s="422"/>
      <c r="BE78" s="422"/>
      <c r="BF78" s="820"/>
      <c r="BG78" s="820"/>
      <c r="BH78" s="812"/>
      <c r="BI78" s="812"/>
      <c r="BJ78" s="812"/>
      <c r="BK78" s="421"/>
      <c r="BL78" s="422"/>
      <c r="BM78" s="422"/>
      <c r="BN78" s="818">
        <v>12</v>
      </c>
      <c r="BO78" s="819"/>
      <c r="BP78" s="835" t="s">
        <v>2725</v>
      </c>
      <c r="BQ78" s="836"/>
      <c r="BR78" s="837"/>
      <c r="BS78" s="421"/>
      <c r="BT78" s="422"/>
      <c r="BU78" s="422"/>
      <c r="BV78" s="823"/>
      <c r="BW78" s="823"/>
      <c r="BX78" s="825"/>
      <c r="BY78" s="825"/>
      <c r="BZ78" s="825"/>
      <c r="CA78" s="421"/>
      <c r="CB78" s="422"/>
      <c r="CC78" s="422"/>
      <c r="CD78" s="820">
        <v>12</v>
      </c>
      <c r="CE78" s="820"/>
      <c r="CF78" s="833" t="s">
        <v>2726</v>
      </c>
      <c r="CG78" s="833"/>
      <c r="CH78" s="833"/>
      <c r="CI78" s="421"/>
      <c r="CJ78" s="422"/>
      <c r="CK78" s="422"/>
      <c r="CL78" s="823"/>
      <c r="CM78" s="823"/>
      <c r="CN78" s="825"/>
      <c r="CO78" s="825"/>
      <c r="CP78" s="825"/>
      <c r="CQ78" s="421"/>
      <c r="CR78" s="382"/>
      <c r="CS78" s="422"/>
      <c r="CT78" s="422"/>
      <c r="CU78" s="422"/>
      <c r="CV78" s="422"/>
      <c r="CW78" s="420"/>
      <c r="CX78" s="398"/>
      <c r="CY78" s="438"/>
      <c r="CZ78" s="439"/>
      <c r="DA78" s="439"/>
      <c r="DB78" s="421"/>
      <c r="DC78" s="425"/>
      <c r="DD78" s="426"/>
      <c r="DE78" s="426"/>
      <c r="DF78" s="426"/>
      <c r="DG78" s="426"/>
      <c r="DH78" s="427"/>
    </row>
    <row r="79" spans="1:113" s="428" customFormat="1" ht="9.75" customHeight="1">
      <c r="A79" s="382"/>
      <c r="B79" s="382"/>
      <c r="C79" s="446" t="s">
        <v>2727</v>
      </c>
      <c r="D79" s="447"/>
      <c r="E79" s="447"/>
      <c r="F79" s="382"/>
      <c r="G79" s="441"/>
      <c r="H79" s="441"/>
      <c r="I79" s="441"/>
      <c r="J79" s="823"/>
      <c r="K79" s="823"/>
      <c r="L79" s="830"/>
      <c r="M79" s="830"/>
      <c r="N79" s="830"/>
      <c r="O79" s="421"/>
      <c r="P79" s="422"/>
      <c r="Q79" s="422"/>
      <c r="R79" s="820"/>
      <c r="S79" s="820"/>
      <c r="T79" s="812"/>
      <c r="U79" s="812"/>
      <c r="V79" s="812"/>
      <c r="W79" s="421"/>
      <c r="X79" s="422"/>
      <c r="Y79" s="422"/>
      <c r="Z79" s="815"/>
      <c r="AA79" s="815"/>
      <c r="AB79" s="824"/>
      <c r="AC79" s="824"/>
      <c r="AD79" s="824"/>
      <c r="AE79" s="421"/>
      <c r="AF79" s="422"/>
      <c r="AG79" s="422"/>
      <c r="AH79" s="818"/>
      <c r="AI79" s="819"/>
      <c r="AJ79" s="821"/>
      <c r="AK79" s="821"/>
      <c r="AL79" s="821"/>
      <c r="AM79" s="421"/>
      <c r="AN79" s="423"/>
      <c r="AO79" s="423"/>
      <c r="AP79" s="831">
        <v>16.5</v>
      </c>
      <c r="AQ79" s="831"/>
      <c r="AR79" s="832" t="s">
        <v>2728</v>
      </c>
      <c r="AS79" s="832"/>
      <c r="AT79" s="832"/>
      <c r="AU79" s="424"/>
      <c r="AV79" s="422"/>
      <c r="AW79" s="422"/>
      <c r="AX79" s="820"/>
      <c r="AY79" s="820"/>
      <c r="AZ79" s="826"/>
      <c r="BA79" s="826"/>
      <c r="BB79" s="826"/>
      <c r="BC79" s="421"/>
      <c r="BD79" s="422"/>
      <c r="BE79" s="422"/>
      <c r="BF79" s="820"/>
      <c r="BG79" s="820"/>
      <c r="BH79" s="812"/>
      <c r="BI79" s="812"/>
      <c r="BJ79" s="812"/>
      <c r="BK79" s="421"/>
      <c r="BL79" s="422"/>
      <c r="BM79" s="422"/>
      <c r="BN79" s="818">
        <v>12</v>
      </c>
      <c r="BO79" s="819"/>
      <c r="BP79" s="835" t="s">
        <v>2729</v>
      </c>
      <c r="BQ79" s="836"/>
      <c r="BR79" s="837"/>
      <c r="BS79" s="421"/>
      <c r="BT79" s="422"/>
      <c r="BU79" s="422"/>
      <c r="BV79" s="823"/>
      <c r="BW79" s="823"/>
      <c r="BX79" s="825"/>
      <c r="BY79" s="825"/>
      <c r="BZ79" s="825"/>
      <c r="CA79" s="421"/>
      <c r="CB79" s="422"/>
      <c r="CC79" s="422"/>
      <c r="CD79" s="820">
        <v>37</v>
      </c>
      <c r="CE79" s="820"/>
      <c r="CF79" s="833" t="s">
        <v>2730</v>
      </c>
      <c r="CG79" s="833"/>
      <c r="CH79" s="833"/>
      <c r="CI79" s="421"/>
      <c r="CJ79" s="422"/>
      <c r="CK79" s="422"/>
      <c r="CL79" s="823"/>
      <c r="CM79" s="823"/>
      <c r="CN79" s="825"/>
      <c r="CO79" s="825"/>
      <c r="CP79" s="825"/>
      <c r="CQ79" s="421"/>
      <c r="CR79" s="382"/>
      <c r="CS79" s="422"/>
      <c r="CT79" s="422"/>
      <c r="CU79" s="422"/>
      <c r="CV79" s="422"/>
      <c r="CW79" s="420"/>
      <c r="CX79" s="398"/>
      <c r="CY79" s="438"/>
      <c r="CZ79" s="439"/>
      <c r="DA79" s="439"/>
      <c r="DB79" s="421"/>
      <c r="DC79" s="425"/>
      <c r="DD79" s="426"/>
      <c r="DE79" s="426"/>
      <c r="DF79" s="426"/>
      <c r="DG79" s="426"/>
      <c r="DH79" s="427"/>
    </row>
    <row r="80" spans="1:113" s="428" customFormat="1" ht="9.75" customHeight="1">
      <c r="A80" s="382"/>
      <c r="B80" s="382"/>
      <c r="C80" s="446"/>
      <c r="D80" s="447"/>
      <c r="E80" s="447"/>
      <c r="F80" s="382"/>
      <c r="G80" s="441"/>
      <c r="H80" s="441"/>
      <c r="I80" s="441"/>
      <c r="J80" s="823"/>
      <c r="K80" s="823"/>
      <c r="L80" s="830"/>
      <c r="M80" s="830"/>
      <c r="N80" s="830"/>
      <c r="O80" s="421"/>
      <c r="P80" s="422"/>
      <c r="Q80" s="422"/>
      <c r="R80" s="820"/>
      <c r="S80" s="820"/>
      <c r="T80" s="834"/>
      <c r="U80" s="812"/>
      <c r="V80" s="812"/>
      <c r="W80" s="421"/>
      <c r="X80" s="422"/>
      <c r="Y80" s="422"/>
      <c r="Z80" s="815"/>
      <c r="AA80" s="815"/>
      <c r="AB80" s="824"/>
      <c r="AC80" s="824"/>
      <c r="AD80" s="824"/>
      <c r="AE80" s="421"/>
      <c r="AF80" s="422"/>
      <c r="AG80" s="422"/>
      <c r="AH80" s="818"/>
      <c r="AI80" s="819"/>
      <c r="AJ80" s="821"/>
      <c r="AK80" s="821"/>
      <c r="AL80" s="821"/>
      <c r="AM80" s="421"/>
      <c r="AN80" s="423"/>
      <c r="AO80" s="423"/>
      <c r="AP80" s="831">
        <v>15.5</v>
      </c>
      <c r="AQ80" s="831"/>
      <c r="AR80" s="832" t="s">
        <v>2731</v>
      </c>
      <c r="AS80" s="832"/>
      <c r="AT80" s="832"/>
      <c r="AU80" s="424"/>
      <c r="AV80" s="422"/>
      <c r="AW80" s="422"/>
      <c r="AX80" s="820"/>
      <c r="AY80" s="820"/>
      <c r="AZ80" s="826"/>
      <c r="BA80" s="826"/>
      <c r="BB80" s="826"/>
      <c r="BC80" s="421"/>
      <c r="BD80" s="422"/>
      <c r="BE80" s="422"/>
      <c r="BF80" s="820"/>
      <c r="BG80" s="820"/>
      <c r="BH80" s="812"/>
      <c r="BI80" s="812"/>
      <c r="BJ80" s="812"/>
      <c r="BK80" s="421"/>
      <c r="BL80" s="422"/>
      <c r="BM80" s="422"/>
      <c r="BN80" s="820">
        <v>12</v>
      </c>
      <c r="BO80" s="820"/>
      <c r="BP80" s="821" t="s">
        <v>2732</v>
      </c>
      <c r="BQ80" s="821"/>
      <c r="BR80" s="821"/>
      <c r="BS80" s="421"/>
      <c r="BT80" s="422"/>
      <c r="BU80" s="422"/>
      <c r="BV80" s="823"/>
      <c r="BW80" s="823"/>
      <c r="BX80" s="825"/>
      <c r="BY80" s="825"/>
      <c r="BZ80" s="825"/>
      <c r="CA80" s="421"/>
      <c r="CB80" s="422"/>
      <c r="CC80" s="422"/>
      <c r="CD80" s="820">
        <v>18</v>
      </c>
      <c r="CE80" s="820"/>
      <c r="CF80" s="833" t="s">
        <v>2733</v>
      </c>
      <c r="CG80" s="833"/>
      <c r="CH80" s="833"/>
      <c r="CI80" s="421"/>
      <c r="CJ80" s="422"/>
      <c r="CK80" s="422"/>
      <c r="CL80" s="823"/>
      <c r="CM80" s="823"/>
      <c r="CN80" s="825"/>
      <c r="CO80" s="825"/>
      <c r="CP80" s="825"/>
      <c r="CQ80" s="421"/>
      <c r="CR80" s="382"/>
      <c r="CS80" s="422"/>
      <c r="CT80" s="422"/>
      <c r="CU80" s="422"/>
      <c r="CV80" s="422"/>
      <c r="CW80" s="420"/>
      <c r="CX80" s="398"/>
      <c r="CY80" s="438"/>
      <c r="CZ80" s="439"/>
      <c r="DA80" s="439"/>
      <c r="DB80" s="421"/>
      <c r="DC80" s="425"/>
      <c r="DD80" s="426"/>
      <c r="DE80" s="426"/>
      <c r="DF80" s="426"/>
      <c r="DG80" s="426"/>
      <c r="DH80" s="427"/>
    </row>
    <row r="81" spans="1:113" s="428" customFormat="1" ht="9.75" customHeight="1">
      <c r="A81" s="382"/>
      <c r="B81" s="382"/>
      <c r="C81" s="446"/>
      <c r="D81" s="447"/>
      <c r="E81" s="447"/>
      <c r="F81" s="382"/>
      <c r="G81" s="441"/>
      <c r="H81" s="441"/>
      <c r="I81" s="441"/>
      <c r="J81" s="823"/>
      <c r="K81" s="823"/>
      <c r="L81" s="830"/>
      <c r="M81" s="830"/>
      <c r="N81" s="830"/>
      <c r="O81" s="421"/>
      <c r="P81" s="422"/>
      <c r="Q81" s="422"/>
      <c r="R81" s="820"/>
      <c r="S81" s="820"/>
      <c r="T81" s="812"/>
      <c r="U81" s="812"/>
      <c r="V81" s="812"/>
      <c r="W81" s="421"/>
      <c r="X81" s="422"/>
      <c r="Y81" s="422"/>
      <c r="Z81" s="815"/>
      <c r="AA81" s="815"/>
      <c r="AB81" s="824"/>
      <c r="AC81" s="824"/>
      <c r="AD81" s="824"/>
      <c r="AE81" s="421"/>
      <c r="AF81" s="422"/>
      <c r="AG81" s="422"/>
      <c r="AH81" s="818"/>
      <c r="AI81" s="819"/>
      <c r="AJ81" s="821"/>
      <c r="AK81" s="821"/>
      <c r="AL81" s="821"/>
      <c r="AM81" s="421"/>
      <c r="AN81" s="423"/>
      <c r="AO81" s="423"/>
      <c r="AP81" s="831">
        <v>9</v>
      </c>
      <c r="AQ81" s="831"/>
      <c r="AR81" s="832" t="s">
        <v>2734</v>
      </c>
      <c r="AS81" s="832"/>
      <c r="AT81" s="832"/>
      <c r="AU81" s="424"/>
      <c r="AV81" s="422"/>
      <c r="AW81" s="422"/>
      <c r="AX81" s="820"/>
      <c r="AY81" s="820"/>
      <c r="AZ81" s="826"/>
      <c r="BA81" s="826"/>
      <c r="BB81" s="826"/>
      <c r="BC81" s="421"/>
      <c r="BD81" s="422"/>
      <c r="BE81" s="422"/>
      <c r="BF81" s="820"/>
      <c r="BG81" s="820"/>
      <c r="BH81" s="812"/>
      <c r="BI81" s="812"/>
      <c r="BJ81" s="812"/>
      <c r="BK81" s="421"/>
      <c r="BL81" s="422"/>
      <c r="BM81" s="422"/>
      <c r="BN81" s="820">
        <v>13.5</v>
      </c>
      <c r="BO81" s="820"/>
      <c r="BP81" s="821" t="s">
        <v>2735</v>
      </c>
      <c r="BQ81" s="821"/>
      <c r="BR81" s="821"/>
      <c r="BS81" s="421"/>
      <c r="BT81" s="422"/>
      <c r="BU81" s="422"/>
      <c r="BV81" s="823"/>
      <c r="BW81" s="823"/>
      <c r="BX81" s="825"/>
      <c r="BY81" s="825"/>
      <c r="BZ81" s="825"/>
      <c r="CA81" s="421"/>
      <c r="CB81" s="422"/>
      <c r="CC81" s="422"/>
      <c r="CD81" s="820">
        <v>8</v>
      </c>
      <c r="CE81" s="820"/>
      <c r="CF81" s="833" t="s">
        <v>2736</v>
      </c>
      <c r="CG81" s="833"/>
      <c r="CH81" s="833"/>
      <c r="CI81" s="421"/>
      <c r="CJ81" s="422"/>
      <c r="CK81" s="422"/>
      <c r="CL81" s="823"/>
      <c r="CM81" s="823"/>
      <c r="CN81" s="825"/>
      <c r="CO81" s="825"/>
      <c r="CP81" s="825"/>
      <c r="CQ81" s="421"/>
      <c r="CR81" s="382"/>
      <c r="CS81" s="422"/>
      <c r="CT81" s="422"/>
      <c r="CU81" s="422"/>
      <c r="CV81" s="422"/>
      <c r="CW81" s="420"/>
      <c r="CX81" s="398"/>
      <c r="CY81" s="438"/>
      <c r="CZ81" s="439"/>
      <c r="DA81" s="439"/>
      <c r="DB81" s="421"/>
      <c r="DC81" s="425"/>
      <c r="DD81" s="426"/>
      <c r="DE81" s="426"/>
      <c r="DF81" s="426"/>
      <c r="DG81" s="426"/>
      <c r="DH81" s="427"/>
    </row>
    <row r="82" spans="1:113" s="428" customFormat="1" ht="9.75" customHeight="1">
      <c r="A82" s="382"/>
      <c r="B82" s="382"/>
      <c r="C82" s="446"/>
      <c r="D82" s="447"/>
      <c r="E82" s="447"/>
      <c r="F82" s="382"/>
      <c r="G82" s="441"/>
      <c r="H82" s="441"/>
      <c r="I82" s="441"/>
      <c r="J82" s="823"/>
      <c r="K82" s="823"/>
      <c r="L82" s="830"/>
      <c r="M82" s="830"/>
      <c r="N82" s="830"/>
      <c r="O82" s="421"/>
      <c r="P82" s="422"/>
      <c r="Q82" s="422"/>
      <c r="R82" s="820"/>
      <c r="S82" s="820"/>
      <c r="T82" s="812"/>
      <c r="U82" s="812"/>
      <c r="V82" s="812"/>
      <c r="W82" s="421"/>
      <c r="X82" s="422"/>
      <c r="Y82" s="422"/>
      <c r="Z82" s="815"/>
      <c r="AA82" s="815"/>
      <c r="AB82" s="824"/>
      <c r="AC82" s="824"/>
      <c r="AD82" s="824"/>
      <c r="AE82" s="421"/>
      <c r="AF82" s="422"/>
      <c r="AG82" s="422"/>
      <c r="AH82" s="818"/>
      <c r="AI82" s="819"/>
      <c r="AJ82" s="821"/>
      <c r="AK82" s="821"/>
      <c r="AL82" s="821"/>
      <c r="AM82" s="421"/>
      <c r="AN82" s="423"/>
      <c r="AO82" s="423"/>
      <c r="AP82" s="806">
        <v>6</v>
      </c>
      <c r="AQ82" s="807"/>
      <c r="AR82" s="821" t="s">
        <v>2737</v>
      </c>
      <c r="AS82" s="821"/>
      <c r="AT82" s="822"/>
      <c r="AU82" s="424"/>
      <c r="AV82" s="422"/>
      <c r="AW82" s="422"/>
      <c r="AX82" s="820"/>
      <c r="AY82" s="820"/>
      <c r="AZ82" s="826"/>
      <c r="BA82" s="826"/>
      <c r="BB82" s="826"/>
      <c r="BC82" s="421"/>
      <c r="BD82" s="422"/>
      <c r="BE82" s="422"/>
      <c r="BF82" s="820"/>
      <c r="BG82" s="820"/>
      <c r="BH82" s="812"/>
      <c r="BI82" s="812"/>
      <c r="BJ82" s="812"/>
      <c r="BK82" s="421"/>
      <c r="BL82" s="422"/>
      <c r="BM82" s="422"/>
      <c r="BN82" s="820">
        <v>13.5</v>
      </c>
      <c r="BO82" s="820"/>
      <c r="BP82" s="821" t="s">
        <v>2738</v>
      </c>
      <c r="BQ82" s="821"/>
      <c r="BR82" s="821"/>
      <c r="BS82" s="421"/>
      <c r="BT82" s="422"/>
      <c r="BU82" s="422"/>
      <c r="BV82" s="823"/>
      <c r="BW82" s="823"/>
      <c r="BX82" s="825"/>
      <c r="BY82" s="825"/>
      <c r="BZ82" s="825"/>
      <c r="CA82" s="421"/>
      <c r="CB82" s="422"/>
      <c r="CC82" s="422"/>
      <c r="CD82" s="802">
        <v>40</v>
      </c>
      <c r="CE82" s="803"/>
      <c r="CF82" s="827" t="s">
        <v>2739</v>
      </c>
      <c r="CG82" s="827"/>
      <c r="CH82" s="828"/>
      <c r="CI82" s="421"/>
      <c r="CJ82" s="422"/>
      <c r="CK82" s="422"/>
      <c r="CL82" s="823"/>
      <c r="CM82" s="823"/>
      <c r="CN82" s="825"/>
      <c r="CO82" s="825"/>
      <c r="CP82" s="825"/>
      <c r="CQ82" s="421"/>
      <c r="CR82" s="382"/>
      <c r="CS82" s="422"/>
      <c r="CT82" s="422"/>
      <c r="CU82" s="422"/>
      <c r="CV82" s="422"/>
      <c r="CW82" s="420"/>
      <c r="CX82" s="398"/>
      <c r="CY82" s="438"/>
      <c r="CZ82" s="439"/>
      <c r="DA82" s="439"/>
      <c r="DB82" s="421"/>
      <c r="DC82" s="425"/>
      <c r="DD82" s="426"/>
      <c r="DE82" s="426"/>
      <c r="DF82" s="426"/>
      <c r="DG82" s="426"/>
      <c r="DH82" s="427"/>
    </row>
    <row r="83" spans="1:113" s="428" customFormat="1" ht="9.75" customHeight="1">
      <c r="A83" s="382"/>
      <c r="B83" s="829"/>
      <c r="C83" s="829"/>
      <c r="D83" s="829"/>
      <c r="E83" s="829"/>
      <c r="F83" s="829"/>
      <c r="G83" s="829"/>
      <c r="H83" s="441"/>
      <c r="I83" s="441"/>
      <c r="J83" s="823"/>
      <c r="K83" s="823"/>
      <c r="L83" s="830"/>
      <c r="M83" s="830"/>
      <c r="N83" s="830"/>
      <c r="O83" s="421"/>
      <c r="P83" s="422"/>
      <c r="Q83" s="422"/>
      <c r="R83" s="820"/>
      <c r="S83" s="820"/>
      <c r="T83" s="812"/>
      <c r="U83" s="812"/>
      <c r="V83" s="812"/>
      <c r="W83" s="421"/>
      <c r="X83" s="422"/>
      <c r="Y83" s="422"/>
      <c r="Z83" s="815"/>
      <c r="AA83" s="815"/>
      <c r="AB83" s="824"/>
      <c r="AC83" s="824"/>
      <c r="AD83" s="824"/>
      <c r="AE83" s="421"/>
      <c r="AF83" s="422"/>
      <c r="AG83" s="422"/>
      <c r="AH83" s="818"/>
      <c r="AI83" s="819"/>
      <c r="AJ83" s="821"/>
      <c r="AK83" s="821"/>
      <c r="AL83" s="821"/>
      <c r="AM83" s="421"/>
      <c r="AN83" s="423"/>
      <c r="AO83" s="423"/>
      <c r="AP83" s="806">
        <v>40</v>
      </c>
      <c r="AQ83" s="807"/>
      <c r="AR83" s="821" t="s">
        <v>2740</v>
      </c>
      <c r="AS83" s="821"/>
      <c r="AT83" s="822"/>
      <c r="AU83" s="424"/>
      <c r="AV83" s="422"/>
      <c r="AW83" s="422"/>
      <c r="AX83" s="820"/>
      <c r="AY83" s="820"/>
      <c r="AZ83" s="826"/>
      <c r="BA83" s="826"/>
      <c r="BB83" s="826"/>
      <c r="BC83" s="421"/>
      <c r="BD83" s="422"/>
      <c r="BE83" s="422"/>
      <c r="BF83" s="820"/>
      <c r="BG83" s="820"/>
      <c r="BH83" s="812"/>
      <c r="BI83" s="812"/>
      <c r="BJ83" s="812"/>
      <c r="BK83" s="421"/>
      <c r="BL83" s="422"/>
      <c r="BM83" s="422"/>
      <c r="BN83" s="820">
        <v>9</v>
      </c>
      <c r="BO83" s="820"/>
      <c r="BP83" s="821" t="s">
        <v>2741</v>
      </c>
      <c r="BQ83" s="821"/>
      <c r="BR83" s="821"/>
      <c r="BS83" s="421"/>
      <c r="BT83" s="422"/>
      <c r="BU83" s="422"/>
      <c r="BV83" s="823"/>
      <c r="BW83" s="823"/>
      <c r="BX83" s="825"/>
      <c r="BY83" s="825"/>
      <c r="BZ83" s="825"/>
      <c r="CA83" s="421"/>
      <c r="CB83" s="422"/>
      <c r="CC83" s="422"/>
      <c r="CD83" s="802">
        <v>40</v>
      </c>
      <c r="CE83" s="803"/>
      <c r="CF83" s="827" t="s">
        <v>2742</v>
      </c>
      <c r="CG83" s="827"/>
      <c r="CH83" s="828"/>
      <c r="CI83" s="421"/>
      <c r="CJ83" s="422"/>
      <c r="CK83" s="422"/>
      <c r="CL83" s="823"/>
      <c r="CM83" s="823"/>
      <c r="CN83" s="825"/>
      <c r="CO83" s="825"/>
      <c r="CP83" s="825"/>
      <c r="CQ83" s="421"/>
      <c r="CR83" s="382"/>
      <c r="CS83" s="422"/>
      <c r="CT83" s="422"/>
      <c r="CU83" s="422"/>
      <c r="CV83" s="422"/>
      <c r="CW83" s="420"/>
      <c r="CX83" s="398"/>
      <c r="CY83" s="438"/>
      <c r="CZ83" s="439"/>
      <c r="DA83" s="439"/>
      <c r="DB83" s="421"/>
      <c r="DC83" s="425"/>
      <c r="DD83" s="426"/>
      <c r="DE83" s="426"/>
      <c r="DF83" s="426"/>
      <c r="DG83" s="426"/>
      <c r="DH83" s="427"/>
    </row>
    <row r="84" spans="1:113" s="428" customFormat="1" ht="9.75" customHeight="1" outlineLevel="1">
      <c r="A84" s="382"/>
      <c r="B84" s="829"/>
      <c r="C84" s="829"/>
      <c r="D84" s="829"/>
      <c r="E84" s="829"/>
      <c r="F84" s="829"/>
      <c r="G84" s="829"/>
      <c r="H84" s="441"/>
      <c r="I84" s="441"/>
      <c r="J84" s="802"/>
      <c r="K84" s="803"/>
      <c r="L84" s="812"/>
      <c r="M84" s="812"/>
      <c r="N84" s="813"/>
      <c r="O84" s="421"/>
      <c r="P84" s="422"/>
      <c r="Q84" s="422"/>
      <c r="R84" s="802"/>
      <c r="S84" s="803"/>
      <c r="T84" s="800"/>
      <c r="U84" s="800"/>
      <c r="V84" s="801"/>
      <c r="W84" s="421"/>
      <c r="X84" s="422"/>
      <c r="Y84" s="422"/>
      <c r="Z84" s="814"/>
      <c r="AA84" s="815"/>
      <c r="AB84" s="812"/>
      <c r="AC84" s="812"/>
      <c r="AD84" s="813"/>
      <c r="AE84" s="421"/>
      <c r="AF84" s="422"/>
      <c r="AG84" s="422"/>
      <c r="AH84" s="818"/>
      <c r="AI84" s="819"/>
      <c r="AJ84" s="800"/>
      <c r="AK84" s="800"/>
      <c r="AL84" s="801"/>
      <c r="AM84" s="421"/>
      <c r="AN84" s="423"/>
      <c r="AO84" s="423"/>
      <c r="AP84" s="806">
        <v>6</v>
      </c>
      <c r="AQ84" s="807"/>
      <c r="AR84" s="821" t="s">
        <v>2743</v>
      </c>
      <c r="AS84" s="821"/>
      <c r="AT84" s="822"/>
      <c r="AU84" s="424"/>
      <c r="AV84" s="422"/>
      <c r="AW84" s="422"/>
      <c r="AX84" s="802"/>
      <c r="AY84" s="803"/>
      <c r="AZ84" s="800"/>
      <c r="BA84" s="800"/>
      <c r="BB84" s="801"/>
      <c r="BC84" s="421"/>
      <c r="BD84" s="422"/>
      <c r="BE84" s="422"/>
      <c r="BF84" s="802"/>
      <c r="BG84" s="803"/>
      <c r="BH84" s="800"/>
      <c r="BI84" s="800"/>
      <c r="BJ84" s="801"/>
      <c r="BK84" s="421"/>
      <c r="BL84" s="422"/>
      <c r="BM84" s="422"/>
      <c r="BN84" s="820"/>
      <c r="BO84" s="820"/>
      <c r="BP84" s="821"/>
      <c r="BQ84" s="821"/>
      <c r="BR84" s="822"/>
      <c r="BS84" s="421"/>
      <c r="BT84" s="422"/>
      <c r="BU84" s="422"/>
      <c r="BV84" s="802"/>
      <c r="BW84" s="803"/>
      <c r="BX84" s="800"/>
      <c r="BY84" s="800"/>
      <c r="BZ84" s="801"/>
      <c r="CA84" s="421"/>
      <c r="CB84" s="422"/>
      <c r="CC84" s="422"/>
      <c r="CD84" s="802"/>
      <c r="CE84" s="803"/>
      <c r="CF84" s="816"/>
      <c r="CG84" s="816"/>
      <c r="CH84" s="817"/>
      <c r="CI84" s="421"/>
      <c r="CJ84" s="422"/>
      <c r="CK84" s="422"/>
      <c r="CL84" s="802"/>
      <c r="CM84" s="803"/>
      <c r="CN84" s="800"/>
      <c r="CO84" s="800"/>
      <c r="CP84" s="801"/>
      <c r="CQ84" s="421"/>
      <c r="CR84" s="382"/>
      <c r="CS84" s="422"/>
      <c r="CT84" s="422"/>
      <c r="CU84" s="422"/>
      <c r="CV84" s="422"/>
      <c r="CW84" s="420"/>
      <c r="CX84" s="398"/>
      <c r="CY84" s="438"/>
      <c r="CZ84" s="439"/>
      <c r="DA84" s="439"/>
      <c r="DB84" s="421"/>
      <c r="DC84" s="425"/>
      <c r="DD84" s="426"/>
      <c r="DE84" s="426"/>
      <c r="DF84" s="426"/>
      <c r="DG84" s="426"/>
      <c r="DH84" s="427"/>
    </row>
    <row r="85" spans="1:113" s="428" customFormat="1" ht="9.75" customHeight="1" outlineLevel="1">
      <c r="A85" s="382"/>
      <c r="B85" s="448"/>
      <c r="C85" s="448"/>
      <c r="D85" s="448"/>
      <c r="E85" s="448"/>
      <c r="F85" s="448"/>
      <c r="G85" s="448"/>
      <c r="H85" s="441"/>
      <c r="I85" s="441"/>
      <c r="J85" s="802"/>
      <c r="K85" s="803"/>
      <c r="L85" s="812"/>
      <c r="M85" s="812"/>
      <c r="N85" s="813"/>
      <c r="O85" s="421"/>
      <c r="P85" s="422"/>
      <c r="Q85" s="422"/>
      <c r="R85" s="802"/>
      <c r="S85" s="803"/>
      <c r="T85" s="800"/>
      <c r="U85" s="800"/>
      <c r="V85" s="801"/>
      <c r="W85" s="421"/>
      <c r="X85" s="422"/>
      <c r="Y85" s="422"/>
      <c r="Z85" s="814"/>
      <c r="AA85" s="815"/>
      <c r="AB85" s="812"/>
      <c r="AC85" s="812"/>
      <c r="AD85" s="813"/>
      <c r="AE85" s="421"/>
      <c r="AF85" s="422"/>
      <c r="AG85" s="422"/>
      <c r="AH85" s="818"/>
      <c r="AI85" s="819"/>
      <c r="AJ85" s="800"/>
      <c r="AK85" s="800"/>
      <c r="AL85" s="801"/>
      <c r="AM85" s="421"/>
      <c r="AN85" s="423"/>
      <c r="AO85" s="423"/>
      <c r="AP85" s="806"/>
      <c r="AQ85" s="807"/>
      <c r="AR85" s="800"/>
      <c r="AS85" s="800"/>
      <c r="AT85" s="801"/>
      <c r="AU85" s="424"/>
      <c r="AV85" s="422"/>
      <c r="AW85" s="422"/>
      <c r="AX85" s="802"/>
      <c r="AY85" s="803"/>
      <c r="AZ85" s="800"/>
      <c r="BA85" s="800"/>
      <c r="BB85" s="801"/>
      <c r="BC85" s="421"/>
      <c r="BD85" s="422"/>
      <c r="BE85" s="422"/>
      <c r="BF85" s="802"/>
      <c r="BG85" s="803"/>
      <c r="BH85" s="800"/>
      <c r="BI85" s="800"/>
      <c r="BJ85" s="801"/>
      <c r="BK85" s="421"/>
      <c r="BL85" s="422"/>
      <c r="BM85" s="422"/>
      <c r="BN85" s="804"/>
      <c r="BO85" s="805"/>
      <c r="BP85" s="800"/>
      <c r="BQ85" s="800"/>
      <c r="BR85" s="801"/>
      <c r="BS85" s="421"/>
      <c r="BT85" s="422"/>
      <c r="BU85" s="422"/>
      <c r="BV85" s="802"/>
      <c r="BW85" s="803"/>
      <c r="BX85" s="800"/>
      <c r="BY85" s="800"/>
      <c r="BZ85" s="801"/>
      <c r="CA85" s="421"/>
      <c r="CB85" s="422"/>
      <c r="CC85" s="422"/>
      <c r="CD85" s="802"/>
      <c r="CE85" s="803"/>
      <c r="CF85" s="816"/>
      <c r="CG85" s="816"/>
      <c r="CH85" s="817"/>
      <c r="CI85" s="421"/>
      <c r="CJ85" s="422"/>
      <c r="CK85" s="422"/>
      <c r="CL85" s="802"/>
      <c r="CM85" s="803"/>
      <c r="CN85" s="800"/>
      <c r="CO85" s="800"/>
      <c r="CP85" s="801"/>
      <c r="CQ85" s="421"/>
      <c r="CR85" s="382"/>
      <c r="CS85" s="422"/>
      <c r="CT85" s="422"/>
      <c r="CU85" s="422"/>
      <c r="CV85" s="422"/>
      <c r="CW85" s="420"/>
      <c r="CX85" s="398"/>
      <c r="CY85" s="438"/>
      <c r="CZ85" s="439"/>
      <c r="DA85" s="439"/>
      <c r="DB85" s="421"/>
      <c r="DC85" s="425"/>
      <c r="DD85" s="426"/>
      <c r="DE85" s="426"/>
      <c r="DF85" s="426"/>
      <c r="DG85" s="426"/>
      <c r="DH85" s="427"/>
    </row>
    <row r="86" spans="1:113" s="428" customFormat="1" ht="9.75" customHeight="1" outlineLevel="1">
      <c r="A86" s="382"/>
      <c r="B86" s="382"/>
      <c r="C86" s="443"/>
      <c r="D86" s="444"/>
      <c r="E86" s="445"/>
      <c r="F86" s="441"/>
      <c r="G86" s="441"/>
      <c r="H86" s="441"/>
      <c r="I86" s="441"/>
      <c r="J86" s="802"/>
      <c r="K86" s="803"/>
      <c r="L86" s="812"/>
      <c r="M86" s="812"/>
      <c r="N86" s="813"/>
      <c r="O86" s="421"/>
      <c r="P86" s="422"/>
      <c r="Q86" s="422"/>
      <c r="R86" s="802"/>
      <c r="S86" s="803"/>
      <c r="T86" s="800"/>
      <c r="U86" s="800"/>
      <c r="V86" s="801"/>
      <c r="W86" s="421"/>
      <c r="X86" s="422"/>
      <c r="Y86" s="422"/>
      <c r="Z86" s="814"/>
      <c r="AA86" s="815"/>
      <c r="AB86" s="812"/>
      <c r="AC86" s="812"/>
      <c r="AD86" s="813"/>
      <c r="AE86" s="421"/>
      <c r="AF86" s="422"/>
      <c r="AG86" s="422"/>
      <c r="AH86" s="804"/>
      <c r="AI86" s="805"/>
      <c r="AJ86" s="800"/>
      <c r="AK86" s="800"/>
      <c r="AL86" s="801"/>
      <c r="AM86" s="421"/>
      <c r="AN86" s="423"/>
      <c r="AO86" s="423"/>
      <c r="AP86" s="806"/>
      <c r="AQ86" s="807"/>
      <c r="AR86" s="800"/>
      <c r="AS86" s="800"/>
      <c r="AT86" s="801"/>
      <c r="AU86" s="424"/>
      <c r="AV86" s="422"/>
      <c r="AW86" s="422"/>
      <c r="AX86" s="802"/>
      <c r="AY86" s="803"/>
      <c r="AZ86" s="800"/>
      <c r="BA86" s="800"/>
      <c r="BB86" s="801"/>
      <c r="BC86" s="421"/>
      <c r="BD86" s="422"/>
      <c r="BE86" s="422"/>
      <c r="BF86" s="802"/>
      <c r="BG86" s="803"/>
      <c r="BH86" s="800"/>
      <c r="BI86" s="800"/>
      <c r="BJ86" s="801"/>
      <c r="BK86" s="421"/>
      <c r="BL86" s="422"/>
      <c r="BM86" s="422"/>
      <c r="BN86" s="804"/>
      <c r="BO86" s="805"/>
      <c r="BP86" s="800"/>
      <c r="BQ86" s="800"/>
      <c r="BR86" s="801"/>
      <c r="BS86" s="421"/>
      <c r="BT86" s="422"/>
      <c r="BU86" s="422"/>
      <c r="BV86" s="802"/>
      <c r="BW86" s="803"/>
      <c r="BX86" s="800"/>
      <c r="BY86" s="800"/>
      <c r="BZ86" s="801"/>
      <c r="CA86" s="421"/>
      <c r="CB86" s="422"/>
      <c r="CC86" s="422"/>
      <c r="CD86" s="802"/>
      <c r="CE86" s="803"/>
      <c r="CF86" s="816"/>
      <c r="CG86" s="816"/>
      <c r="CH86" s="817"/>
      <c r="CI86" s="421"/>
      <c r="CJ86" s="422"/>
      <c r="CK86" s="422"/>
      <c r="CL86" s="802"/>
      <c r="CM86" s="803"/>
      <c r="CN86" s="800"/>
      <c r="CO86" s="800"/>
      <c r="CP86" s="801"/>
      <c r="CQ86" s="421"/>
      <c r="CR86" s="441"/>
      <c r="CS86" s="422"/>
      <c r="CT86" s="422"/>
      <c r="CU86" s="422"/>
      <c r="CV86" s="422"/>
      <c r="CW86" s="420"/>
      <c r="CY86" s="438"/>
      <c r="CZ86" s="439"/>
      <c r="DA86" s="439"/>
      <c r="DB86" s="421"/>
      <c r="DC86" s="425"/>
      <c r="DD86" s="426"/>
      <c r="DE86" s="426"/>
      <c r="DF86" s="426"/>
      <c r="DG86" s="426"/>
      <c r="DH86" s="427"/>
    </row>
    <row r="87" spans="1:113" s="428" customFormat="1" ht="9.75" customHeight="1" outlineLevel="1">
      <c r="A87" s="382"/>
      <c r="B87" s="382"/>
      <c r="C87" s="443"/>
      <c r="D87" s="444"/>
      <c r="E87" s="445"/>
      <c r="F87" s="346"/>
      <c r="G87" s="441"/>
      <c r="H87" s="441"/>
      <c r="I87" s="441"/>
      <c r="J87" s="802"/>
      <c r="K87" s="803"/>
      <c r="L87" s="812"/>
      <c r="M87" s="812"/>
      <c r="N87" s="813"/>
      <c r="O87" s="421"/>
      <c r="P87" s="422"/>
      <c r="Q87" s="422"/>
      <c r="R87" s="802"/>
      <c r="S87" s="803"/>
      <c r="T87" s="800"/>
      <c r="U87" s="800"/>
      <c r="V87" s="801"/>
      <c r="W87" s="421"/>
      <c r="X87" s="422"/>
      <c r="Y87" s="422"/>
      <c r="Z87" s="814"/>
      <c r="AA87" s="815"/>
      <c r="AB87" s="812"/>
      <c r="AC87" s="812"/>
      <c r="AD87" s="813"/>
      <c r="AE87" s="421"/>
      <c r="AF87" s="422"/>
      <c r="AG87" s="422"/>
      <c r="AH87" s="804"/>
      <c r="AI87" s="805"/>
      <c r="AJ87" s="800"/>
      <c r="AK87" s="800"/>
      <c r="AL87" s="801"/>
      <c r="AM87" s="421"/>
      <c r="AN87" s="423"/>
      <c r="AO87" s="423"/>
      <c r="AP87" s="806"/>
      <c r="AQ87" s="807"/>
      <c r="AR87" s="800"/>
      <c r="AS87" s="800"/>
      <c r="AT87" s="801"/>
      <c r="AU87" s="424"/>
      <c r="AV87" s="422"/>
      <c r="AW87" s="422"/>
      <c r="AX87" s="802"/>
      <c r="AY87" s="803"/>
      <c r="AZ87" s="800"/>
      <c r="BA87" s="800"/>
      <c r="BB87" s="801"/>
      <c r="BC87" s="421"/>
      <c r="BD87" s="422"/>
      <c r="BE87" s="422"/>
      <c r="BF87" s="802"/>
      <c r="BG87" s="803"/>
      <c r="BH87" s="800"/>
      <c r="BI87" s="800"/>
      <c r="BJ87" s="801"/>
      <c r="BK87" s="421"/>
      <c r="BL87" s="422"/>
      <c r="BM87" s="422"/>
      <c r="BN87" s="804"/>
      <c r="BO87" s="805"/>
      <c r="BP87" s="800"/>
      <c r="BQ87" s="800"/>
      <c r="BR87" s="801"/>
      <c r="BS87" s="421"/>
      <c r="BT87" s="422"/>
      <c r="BU87" s="422"/>
      <c r="BV87" s="802"/>
      <c r="BW87" s="803"/>
      <c r="BX87" s="800"/>
      <c r="BY87" s="800"/>
      <c r="BZ87" s="801"/>
      <c r="CA87" s="421"/>
      <c r="CB87" s="422"/>
      <c r="CC87" s="422"/>
      <c r="CD87" s="802"/>
      <c r="CE87" s="803"/>
      <c r="CF87" s="816"/>
      <c r="CG87" s="816"/>
      <c r="CH87" s="817"/>
      <c r="CI87" s="421"/>
      <c r="CJ87" s="422"/>
      <c r="CK87" s="422"/>
      <c r="CL87" s="802"/>
      <c r="CM87" s="803"/>
      <c r="CN87" s="800"/>
      <c r="CO87" s="800"/>
      <c r="CP87" s="801"/>
      <c r="CQ87" s="421"/>
      <c r="CR87" s="346"/>
      <c r="CS87" s="422"/>
      <c r="CT87" s="422"/>
      <c r="CU87" s="422"/>
      <c r="CV87" s="422"/>
      <c r="CW87" s="420"/>
      <c r="CX87" s="42"/>
      <c r="CY87" s="438"/>
      <c r="CZ87" s="439"/>
      <c r="DA87" s="439"/>
      <c r="DB87" s="421"/>
      <c r="DC87" s="425"/>
      <c r="DD87" s="426"/>
      <c r="DE87" s="426"/>
      <c r="DF87" s="426"/>
      <c r="DG87" s="426"/>
      <c r="DH87" s="427"/>
    </row>
    <row r="88" spans="1:113" s="428" customFormat="1" ht="9.75" customHeight="1" outlineLevel="1" thickBot="1">
      <c r="A88" s="382"/>
      <c r="B88" s="382"/>
      <c r="C88" s="443"/>
      <c r="D88" s="444"/>
      <c r="E88" s="445"/>
      <c r="F88" s="439"/>
      <c r="G88" s="441"/>
      <c r="H88" s="441"/>
      <c r="I88" s="441"/>
      <c r="J88" s="790"/>
      <c r="K88" s="791"/>
      <c r="L88" s="808"/>
      <c r="M88" s="808"/>
      <c r="N88" s="809"/>
      <c r="O88" s="421"/>
      <c r="P88" s="422"/>
      <c r="Q88" s="422"/>
      <c r="R88" s="790"/>
      <c r="S88" s="791"/>
      <c r="T88" s="794"/>
      <c r="U88" s="794"/>
      <c r="V88" s="795"/>
      <c r="W88" s="421"/>
      <c r="X88" s="422"/>
      <c r="Y88" s="422"/>
      <c r="Z88" s="810"/>
      <c r="AA88" s="811"/>
      <c r="AB88" s="808"/>
      <c r="AC88" s="808"/>
      <c r="AD88" s="809"/>
      <c r="AE88" s="421"/>
      <c r="AF88" s="422"/>
      <c r="AG88" s="422"/>
      <c r="AH88" s="796"/>
      <c r="AI88" s="797"/>
      <c r="AJ88" s="794"/>
      <c r="AK88" s="794"/>
      <c r="AL88" s="795"/>
      <c r="AM88" s="421"/>
      <c r="AN88" s="423"/>
      <c r="AO88" s="423"/>
      <c r="AP88" s="798"/>
      <c r="AQ88" s="799"/>
      <c r="AR88" s="794"/>
      <c r="AS88" s="794"/>
      <c r="AT88" s="795"/>
      <c r="AU88" s="424"/>
      <c r="AV88" s="422"/>
      <c r="AW88" s="422"/>
      <c r="AX88" s="790"/>
      <c r="AY88" s="791"/>
      <c r="AZ88" s="794"/>
      <c r="BA88" s="794"/>
      <c r="BB88" s="795"/>
      <c r="BC88" s="421"/>
      <c r="BD88" s="422"/>
      <c r="BE88" s="422"/>
      <c r="BF88" s="790"/>
      <c r="BG88" s="791"/>
      <c r="BH88" s="794"/>
      <c r="BI88" s="794"/>
      <c r="BJ88" s="795"/>
      <c r="BK88" s="421"/>
      <c r="BL88" s="422"/>
      <c r="BM88" s="422"/>
      <c r="BN88" s="796"/>
      <c r="BO88" s="797"/>
      <c r="BP88" s="794"/>
      <c r="BQ88" s="794"/>
      <c r="BR88" s="795"/>
      <c r="BS88" s="421"/>
      <c r="BT88" s="422"/>
      <c r="BU88" s="422"/>
      <c r="BV88" s="790"/>
      <c r="BW88" s="791"/>
      <c r="BX88" s="794"/>
      <c r="BY88" s="794"/>
      <c r="BZ88" s="795"/>
      <c r="CA88" s="421"/>
      <c r="CB88" s="422"/>
      <c r="CC88" s="422"/>
      <c r="CD88" s="790"/>
      <c r="CE88" s="791"/>
      <c r="CF88" s="792"/>
      <c r="CG88" s="792"/>
      <c r="CH88" s="793"/>
      <c r="CI88" s="421"/>
      <c r="CJ88" s="422"/>
      <c r="CK88" s="422"/>
      <c r="CL88" s="790"/>
      <c r="CM88" s="791"/>
      <c r="CN88" s="794"/>
      <c r="CO88" s="794"/>
      <c r="CP88" s="795"/>
      <c r="CQ88" s="421"/>
      <c r="CR88" s="439"/>
      <c r="CS88" s="422"/>
      <c r="CT88" s="422"/>
      <c r="CU88" s="422"/>
      <c r="CV88" s="422"/>
      <c r="CW88" s="420"/>
      <c r="CX88" s="449"/>
      <c r="CY88" s="438"/>
      <c r="CZ88" s="439"/>
      <c r="DA88" s="439"/>
      <c r="DB88" s="421"/>
      <c r="DC88" s="425"/>
      <c r="DD88" s="426"/>
      <c r="DE88" s="426"/>
      <c r="DF88" s="426"/>
      <c r="DG88" s="426"/>
      <c r="DH88" s="427"/>
    </row>
    <row r="89" spans="1:113" s="42" customFormat="1" ht="18.75" customHeight="1" outlineLevel="1" thickTop="1">
      <c r="A89" s="382"/>
      <c r="B89" s="450"/>
      <c r="C89" s="443"/>
      <c r="D89" s="444"/>
      <c r="E89" s="445"/>
      <c r="F89" s="450"/>
      <c r="J89" s="234"/>
      <c r="K89" s="234"/>
      <c r="L89" s="451"/>
      <c r="M89" s="451"/>
      <c r="N89" s="451"/>
      <c r="O89" s="451"/>
      <c r="P89" s="380"/>
      <c r="Q89" s="380"/>
      <c r="R89" s="788"/>
      <c r="S89" s="788"/>
      <c r="T89" s="452"/>
      <c r="U89" s="399"/>
      <c r="V89" s="399"/>
      <c r="W89" s="399"/>
      <c r="X89" s="380"/>
      <c r="Y89" s="380"/>
      <c r="Z89" s="788"/>
      <c r="AA89" s="788"/>
      <c r="AB89" s="410"/>
      <c r="AC89" s="352"/>
      <c r="AD89" s="352"/>
      <c r="AE89" s="399"/>
      <c r="AF89" s="380"/>
      <c r="AG89" s="380"/>
      <c r="AH89" s="788"/>
      <c r="AI89" s="788"/>
      <c r="AJ89" s="452"/>
      <c r="AK89" s="399"/>
      <c r="AL89" s="399"/>
      <c r="AM89" s="399"/>
      <c r="AN89" s="380"/>
      <c r="AO89" s="380"/>
      <c r="AP89" s="788"/>
      <c r="AQ89" s="788"/>
      <c r="AR89" s="452"/>
      <c r="AS89" s="399"/>
      <c r="AT89" s="399"/>
      <c r="AU89" s="399"/>
      <c r="AV89" s="380"/>
      <c r="AW89" s="380"/>
      <c r="AX89" s="788"/>
      <c r="AY89" s="788"/>
      <c r="AZ89" s="452"/>
      <c r="BA89" s="399"/>
      <c r="BB89" s="399"/>
      <c r="BC89" s="399"/>
      <c r="BD89" s="380"/>
      <c r="BE89" s="380"/>
      <c r="BF89" s="788"/>
      <c r="BG89" s="788"/>
      <c r="BH89" s="452"/>
      <c r="BI89" s="399"/>
      <c r="BJ89" s="399"/>
      <c r="BK89" s="399"/>
      <c r="BL89" s="380"/>
      <c r="BM89" s="380"/>
      <c r="BN89" s="788"/>
      <c r="BO89" s="788"/>
      <c r="BP89" s="452"/>
      <c r="BQ89" s="399"/>
      <c r="BR89" s="399"/>
      <c r="BS89" s="399"/>
      <c r="BT89" s="380"/>
      <c r="BU89" s="380"/>
      <c r="BV89" s="788"/>
      <c r="BW89" s="788"/>
      <c r="BX89" s="452"/>
      <c r="BY89" s="399"/>
      <c r="BZ89" s="399"/>
      <c r="CA89" s="399"/>
      <c r="CB89" s="380"/>
      <c r="CC89" s="380"/>
      <c r="CD89" s="788"/>
      <c r="CE89" s="788"/>
      <c r="CF89" s="452"/>
      <c r="CG89" s="399"/>
      <c r="CH89" s="399"/>
      <c r="CI89" s="399"/>
      <c r="CJ89" s="380"/>
      <c r="CK89" s="380"/>
      <c r="CL89" s="788"/>
      <c r="CM89" s="788"/>
      <c r="CN89" s="452"/>
      <c r="CO89" s="399"/>
      <c r="CP89" s="399"/>
      <c r="CQ89" s="399"/>
      <c r="CR89" s="450"/>
      <c r="CS89" s="380"/>
      <c r="CT89" s="380"/>
      <c r="CU89" s="789"/>
      <c r="CV89" s="789"/>
      <c r="CW89" s="60"/>
      <c r="CX89" s="449"/>
      <c r="CY89" s="438"/>
      <c r="CZ89" s="439"/>
      <c r="DA89" s="439"/>
      <c r="DB89" s="421"/>
      <c r="DC89" s="60"/>
      <c r="DD89" s="40"/>
      <c r="DE89" s="40"/>
      <c r="DF89" s="40"/>
      <c r="DG89" s="40"/>
      <c r="DH89" s="41"/>
    </row>
    <row r="90" spans="1:113" s="457" customFormat="1" ht="17.25">
      <c r="A90" s="426"/>
      <c r="B90" s="40"/>
      <c r="C90" s="443"/>
      <c r="D90" s="444"/>
      <c r="E90" s="445"/>
      <c r="F90" s="450"/>
      <c r="G90" s="782" t="s">
        <v>2744</v>
      </c>
      <c r="H90" s="782"/>
      <c r="I90" s="782"/>
      <c r="J90" s="787">
        <v>516.8125</v>
      </c>
      <c r="K90" s="787"/>
      <c r="L90" s="438"/>
      <c r="M90" s="439"/>
      <c r="N90" s="439"/>
      <c r="O90" s="439"/>
      <c r="P90" s="453"/>
      <c r="Q90" s="453"/>
      <c r="R90" s="787">
        <v>671.95083333333332</v>
      </c>
      <c r="S90" s="787"/>
      <c r="T90" s="438"/>
      <c r="U90" s="439"/>
      <c r="V90" s="439"/>
      <c r="W90" s="439"/>
      <c r="X90" s="453"/>
      <c r="Y90" s="453"/>
      <c r="Z90" s="787">
        <v>734.23472222222222</v>
      </c>
      <c r="AA90" s="787"/>
      <c r="AB90" s="438"/>
      <c r="AC90" s="439"/>
      <c r="AD90" s="439"/>
      <c r="AE90" s="439"/>
      <c r="AF90" s="453"/>
      <c r="AG90" s="453"/>
      <c r="AH90" s="787">
        <v>841.08511904761895</v>
      </c>
      <c r="AI90" s="787"/>
      <c r="AJ90" s="438"/>
      <c r="AK90" s="439"/>
      <c r="AL90" s="439"/>
      <c r="AM90" s="439"/>
      <c r="AN90" s="453"/>
      <c r="AO90" s="453"/>
      <c r="AP90" s="787">
        <v>994.11277777777775</v>
      </c>
      <c r="AQ90" s="787"/>
      <c r="AR90" s="438"/>
      <c r="AS90" s="439"/>
      <c r="AT90" s="439"/>
      <c r="AU90" s="439"/>
      <c r="AV90" s="453"/>
      <c r="AW90" s="453"/>
      <c r="AX90" s="787">
        <v>1092.4543055555555</v>
      </c>
      <c r="AY90" s="787"/>
      <c r="AZ90" s="438"/>
      <c r="BA90" s="439"/>
      <c r="BB90" s="439"/>
      <c r="BC90" s="439"/>
      <c r="BD90" s="453"/>
      <c r="BE90" s="453"/>
      <c r="BF90" s="787">
        <v>891.7547222222222</v>
      </c>
      <c r="BG90" s="787"/>
      <c r="BH90" s="438"/>
      <c r="BI90" s="439"/>
      <c r="BJ90" s="439"/>
      <c r="BK90" s="439"/>
      <c r="BL90" s="453"/>
      <c r="BM90" s="453"/>
      <c r="BN90" s="787">
        <v>1011.8530555555553</v>
      </c>
      <c r="BO90" s="787"/>
      <c r="BP90" s="438"/>
      <c r="BQ90" s="439"/>
      <c r="BR90" s="439"/>
      <c r="BS90" s="439"/>
      <c r="BT90" s="453"/>
      <c r="BU90" s="453"/>
      <c r="BV90" s="787">
        <v>770.97083333333319</v>
      </c>
      <c r="BW90" s="787"/>
      <c r="BX90" s="438"/>
      <c r="BY90" s="439"/>
      <c r="BZ90" s="439"/>
      <c r="CA90" s="439"/>
      <c r="CB90" s="453"/>
      <c r="CC90" s="453"/>
      <c r="CD90" s="787">
        <v>1097.8013888888891</v>
      </c>
      <c r="CE90" s="787"/>
      <c r="CF90" s="438"/>
      <c r="CG90" s="439"/>
      <c r="CH90" s="439"/>
      <c r="CI90" s="439"/>
      <c r="CJ90" s="453"/>
      <c r="CK90" s="453"/>
      <c r="CL90" s="787">
        <v>177.70833333333331</v>
      </c>
      <c r="CM90" s="787"/>
      <c r="CN90" s="438"/>
      <c r="CO90" s="439"/>
      <c r="CP90" s="439"/>
      <c r="CQ90" s="450"/>
      <c r="CR90" s="450"/>
      <c r="CS90" s="454"/>
      <c r="CT90" s="454"/>
      <c r="CU90" s="785">
        <v>8800.738591269841</v>
      </c>
      <c r="CV90" s="785"/>
      <c r="CW90" s="449"/>
      <c r="CX90" s="449"/>
      <c r="CY90" s="438"/>
      <c r="CZ90" s="439"/>
      <c r="DA90" s="439"/>
      <c r="DB90" s="421"/>
      <c r="DC90" s="455"/>
      <c r="DD90" s="450"/>
      <c r="DE90" s="450"/>
      <c r="DF90" s="450"/>
      <c r="DG90" s="450"/>
      <c r="DH90" s="456"/>
    </row>
    <row r="91" spans="1:113" s="457" customFormat="1" ht="17.25">
      <c r="A91" s="426"/>
      <c r="C91" s="786" t="s">
        <v>2745</v>
      </c>
      <c r="D91" s="786"/>
      <c r="E91" s="458">
        <v>36.7346</v>
      </c>
      <c r="F91" s="450"/>
      <c r="G91" s="782" t="s">
        <v>2746</v>
      </c>
      <c r="H91" s="782"/>
      <c r="I91" s="782"/>
      <c r="J91" s="783">
        <v>514.28440000000001</v>
      </c>
      <c r="K91" s="784"/>
      <c r="L91" s="438"/>
      <c r="M91" s="439"/>
      <c r="N91" s="439"/>
      <c r="O91" s="450"/>
      <c r="P91" s="454"/>
      <c r="Q91" s="454"/>
      <c r="R91" s="783">
        <v>477.5498</v>
      </c>
      <c r="S91" s="784"/>
      <c r="T91" s="459"/>
      <c r="U91" s="450"/>
      <c r="V91" s="450"/>
      <c r="W91" s="450"/>
      <c r="X91" s="454"/>
      <c r="Y91" s="454"/>
      <c r="Z91" s="783">
        <v>514.28440000000001</v>
      </c>
      <c r="AA91" s="784"/>
      <c r="AB91" s="438"/>
      <c r="AC91" s="439"/>
      <c r="AD91" s="439"/>
      <c r="AE91" s="450"/>
      <c r="AF91" s="454"/>
      <c r="AG91" s="454"/>
      <c r="AH91" s="783">
        <v>587.75360000000001</v>
      </c>
      <c r="AI91" s="784"/>
      <c r="AJ91" s="459"/>
      <c r="AK91" s="450"/>
      <c r="AL91" s="450"/>
      <c r="AM91" s="450"/>
      <c r="AN91" s="454"/>
      <c r="AO91" s="454"/>
      <c r="AP91" s="783">
        <v>624.48820000000001</v>
      </c>
      <c r="AQ91" s="784"/>
      <c r="AR91" s="459"/>
      <c r="AS91" s="450"/>
      <c r="AT91" s="450"/>
      <c r="AU91" s="450"/>
      <c r="AV91" s="454"/>
      <c r="AW91" s="454"/>
      <c r="AX91" s="783">
        <v>808.16120000000001</v>
      </c>
      <c r="AY91" s="784"/>
      <c r="AZ91" s="459"/>
      <c r="BA91" s="450"/>
      <c r="BB91" s="450"/>
      <c r="BC91" s="450"/>
      <c r="BD91" s="454"/>
      <c r="BE91" s="454"/>
      <c r="BF91" s="783">
        <v>734.69200000000001</v>
      </c>
      <c r="BG91" s="784"/>
      <c r="BH91" s="459"/>
      <c r="BI91" s="450"/>
      <c r="BJ91" s="450"/>
      <c r="BK91" s="450"/>
      <c r="BL91" s="454"/>
      <c r="BM91" s="454"/>
      <c r="BN91" s="783">
        <v>734.69200000000001</v>
      </c>
      <c r="BO91" s="784"/>
      <c r="BP91" s="459"/>
      <c r="BQ91" s="450"/>
      <c r="BR91" s="450"/>
      <c r="BS91" s="450"/>
      <c r="BT91" s="454"/>
      <c r="BU91" s="454"/>
      <c r="BV91" s="783">
        <v>697.95740000000001</v>
      </c>
      <c r="BW91" s="784"/>
      <c r="BX91" s="459"/>
      <c r="BY91" s="450"/>
      <c r="BZ91" s="450"/>
      <c r="CA91" s="450"/>
      <c r="CB91" s="454"/>
      <c r="CC91" s="454"/>
      <c r="CD91" s="783">
        <v>881.63040000000001</v>
      </c>
      <c r="CE91" s="784"/>
      <c r="CF91" s="459"/>
      <c r="CG91" s="450"/>
      <c r="CH91" s="450"/>
      <c r="CI91" s="450"/>
      <c r="CJ91" s="454"/>
      <c r="CK91" s="454"/>
      <c r="CL91" s="783">
        <v>183.673</v>
      </c>
      <c r="CM91" s="784"/>
      <c r="CN91" s="459"/>
      <c r="CO91" s="450"/>
      <c r="CP91" s="450"/>
      <c r="CQ91" s="450"/>
      <c r="CR91" s="450"/>
      <c r="CS91" s="454"/>
      <c r="CT91" s="454"/>
      <c r="CU91" s="785">
        <v>6759.1664000000001</v>
      </c>
      <c r="CV91" s="785"/>
      <c r="CW91" s="460"/>
      <c r="CX91" s="781" t="s">
        <v>2747</v>
      </c>
      <c r="CY91" s="438"/>
      <c r="CZ91" s="439"/>
      <c r="DA91" s="439"/>
      <c r="DB91" s="421"/>
      <c r="DC91" s="455"/>
      <c r="DD91" s="450"/>
      <c r="DE91" s="450"/>
      <c r="DF91" s="450"/>
      <c r="DG91" s="450"/>
      <c r="DH91" s="456"/>
    </row>
    <row r="92" spans="1:113" s="457" customFormat="1" ht="17.25">
      <c r="A92" s="426"/>
      <c r="B92" s="40"/>
      <c r="C92" s="448"/>
      <c r="D92" s="448"/>
      <c r="E92" s="448"/>
      <c r="F92" s="40"/>
      <c r="G92" s="782" t="s">
        <v>2748</v>
      </c>
      <c r="H92" s="782"/>
      <c r="I92" s="782"/>
      <c r="J92" s="772">
        <v>189</v>
      </c>
      <c r="K92" s="773"/>
      <c r="L92" s="438" t="s">
        <v>2749</v>
      </c>
      <c r="M92" s="439"/>
      <c r="N92" s="439"/>
      <c r="O92" s="450"/>
      <c r="P92" s="454"/>
      <c r="Q92" s="454"/>
      <c r="R92" s="769">
        <v>207.9</v>
      </c>
      <c r="S92" s="770"/>
      <c r="T92" s="459" t="s">
        <v>2749</v>
      </c>
      <c r="U92" s="450"/>
      <c r="V92" s="450"/>
      <c r="W92" s="450"/>
      <c r="X92" s="454"/>
      <c r="Y92" s="454"/>
      <c r="Z92" s="772">
        <v>164.8125</v>
      </c>
      <c r="AA92" s="773"/>
      <c r="AB92" s="438" t="s">
        <v>2749</v>
      </c>
      <c r="AC92" s="439"/>
      <c r="AD92" s="439"/>
      <c r="AE92" s="450"/>
      <c r="AF92" s="454"/>
      <c r="AG92" s="454"/>
      <c r="AH92" s="769">
        <v>238.5</v>
      </c>
      <c r="AI92" s="770"/>
      <c r="AJ92" s="459" t="s">
        <v>2749</v>
      </c>
      <c r="AK92" s="450"/>
      <c r="AL92" s="450"/>
      <c r="AM92" s="450"/>
      <c r="AN92" s="454"/>
      <c r="AO92" s="454"/>
      <c r="AP92" s="769">
        <v>354.6</v>
      </c>
      <c r="AQ92" s="770"/>
      <c r="AR92" s="459" t="s">
        <v>2749</v>
      </c>
      <c r="AS92" s="450"/>
      <c r="AT92" s="450"/>
      <c r="AU92" s="450"/>
      <c r="AV92" s="454"/>
      <c r="AW92" s="454"/>
      <c r="AX92" s="769">
        <v>220.5</v>
      </c>
      <c r="AY92" s="770"/>
      <c r="AZ92" s="459" t="s">
        <v>2749</v>
      </c>
      <c r="BA92" s="450"/>
      <c r="BB92" s="450"/>
      <c r="BC92" s="450"/>
      <c r="BD92" s="454"/>
      <c r="BE92" s="454"/>
      <c r="BF92" s="769">
        <v>223.20000000000002</v>
      </c>
      <c r="BG92" s="770"/>
      <c r="BH92" s="459" t="s">
        <v>2749</v>
      </c>
      <c r="BI92" s="450"/>
      <c r="BJ92" s="450"/>
      <c r="BK92" s="450"/>
      <c r="BL92" s="454"/>
      <c r="BM92" s="454"/>
      <c r="BN92" s="769">
        <v>257.85000000000002</v>
      </c>
      <c r="BO92" s="770"/>
      <c r="BP92" s="459" t="s">
        <v>2749</v>
      </c>
      <c r="BQ92" s="450"/>
      <c r="BR92" s="450"/>
      <c r="BS92" s="450"/>
      <c r="BT92" s="454"/>
      <c r="BU92" s="454"/>
      <c r="BV92" s="769">
        <v>115.65</v>
      </c>
      <c r="BW92" s="770"/>
      <c r="BX92" s="459" t="s">
        <v>2749</v>
      </c>
      <c r="BY92" s="450"/>
      <c r="BZ92" s="450"/>
      <c r="CA92" s="450"/>
      <c r="CB92" s="454"/>
      <c r="CC92" s="454"/>
      <c r="CD92" s="769">
        <v>392.85</v>
      </c>
      <c r="CE92" s="770"/>
      <c r="CF92" s="459" t="s">
        <v>2749</v>
      </c>
      <c r="CG92" s="450"/>
      <c r="CH92" s="450"/>
      <c r="CI92" s="450"/>
      <c r="CJ92" s="454"/>
      <c r="CK92" s="454"/>
      <c r="CL92" s="769">
        <v>21.150000000000002</v>
      </c>
      <c r="CM92" s="770"/>
      <c r="CN92" s="459" t="s">
        <v>2749</v>
      </c>
      <c r="CO92" s="450"/>
      <c r="CP92" s="450"/>
      <c r="CQ92" s="450"/>
      <c r="CR92" s="40"/>
      <c r="CU92" s="785">
        <v>2386.0125000000003</v>
      </c>
      <c r="CV92" s="785"/>
      <c r="CW92" s="460"/>
      <c r="CX92" s="781"/>
      <c r="CY92" s="438"/>
      <c r="CZ92" s="439"/>
      <c r="DA92" s="439"/>
      <c r="DB92" s="421"/>
      <c r="DC92" s="455"/>
      <c r="DD92" s="450"/>
      <c r="DE92" s="450"/>
      <c r="DF92" s="450"/>
      <c r="DG92" s="450"/>
      <c r="DH92" s="456"/>
    </row>
    <row r="93" spans="1:113" s="457" customFormat="1" ht="17.25">
      <c r="A93" s="40"/>
      <c r="B93" s="40"/>
      <c r="C93" s="441"/>
      <c r="D93" s="441"/>
      <c r="E93" s="441"/>
      <c r="F93" s="461"/>
      <c r="G93" s="771" t="s">
        <v>2750</v>
      </c>
      <c r="H93" s="771"/>
      <c r="I93" s="771"/>
      <c r="J93" s="772">
        <v>186.47190000000001</v>
      </c>
      <c r="K93" s="773"/>
      <c r="L93" s="462">
        <v>5.0761924724918739</v>
      </c>
      <c r="M93" s="439"/>
      <c r="N93" s="439"/>
      <c r="O93" s="450"/>
      <c r="P93" s="454"/>
      <c r="Q93" s="454"/>
      <c r="R93" s="769">
        <v>13.498966666666661</v>
      </c>
      <c r="S93" s="770"/>
      <c r="T93" s="462">
        <v>0.36747280946754995</v>
      </c>
      <c r="U93" s="450"/>
      <c r="V93" s="450"/>
      <c r="W93" s="450"/>
      <c r="X93" s="454"/>
      <c r="Y93" s="454"/>
      <c r="Z93" s="772">
        <v>-55.137822222222212</v>
      </c>
      <c r="AA93" s="773"/>
      <c r="AB93" s="462">
        <v>-1.500977885215089</v>
      </c>
      <c r="AC93" s="439"/>
      <c r="AD93" s="439"/>
      <c r="AE93" s="450"/>
      <c r="AF93" s="454"/>
      <c r="AG93" s="454"/>
      <c r="AH93" s="769">
        <v>-14.83151904761894</v>
      </c>
      <c r="AI93" s="770"/>
      <c r="AJ93" s="462">
        <v>-0.40374793920769358</v>
      </c>
      <c r="AK93" s="450"/>
      <c r="AL93" s="450"/>
      <c r="AM93" s="450"/>
      <c r="AN93" s="454"/>
      <c r="AO93" s="454"/>
      <c r="AP93" s="769">
        <v>-15.024577777777722</v>
      </c>
      <c r="AQ93" s="770"/>
      <c r="AR93" s="462">
        <v>-0.40900344029274094</v>
      </c>
      <c r="AS93" s="450"/>
      <c r="AT93" s="450"/>
      <c r="AU93" s="450"/>
      <c r="AV93" s="454"/>
      <c r="AW93" s="454"/>
      <c r="AX93" s="769">
        <v>-63.793105555555485</v>
      </c>
      <c r="AY93" s="770"/>
      <c r="AZ93" s="462">
        <v>-1.7365945336428186</v>
      </c>
      <c r="BA93" s="450"/>
      <c r="BB93" s="450"/>
      <c r="BC93" s="450"/>
      <c r="BD93" s="454"/>
      <c r="BE93" s="454"/>
      <c r="BF93" s="769">
        <v>66.137277777777854</v>
      </c>
      <c r="BG93" s="770"/>
      <c r="BH93" s="462">
        <v>1.8004082738828748</v>
      </c>
      <c r="BI93" s="450"/>
      <c r="BJ93" s="450"/>
      <c r="BK93" s="450"/>
      <c r="BL93" s="454"/>
      <c r="BM93" s="454"/>
      <c r="BN93" s="769">
        <v>-19.311055555555299</v>
      </c>
      <c r="BO93" s="770"/>
      <c r="BP93" s="462">
        <v>-0.52569118911204415</v>
      </c>
      <c r="BQ93" s="450"/>
      <c r="BR93" s="450"/>
      <c r="BS93" s="450"/>
      <c r="BT93" s="454"/>
      <c r="BU93" s="454"/>
      <c r="BV93" s="769">
        <v>42.636566666666795</v>
      </c>
      <c r="BW93" s="770"/>
      <c r="BX93" s="462">
        <v>1.1606650587366352</v>
      </c>
      <c r="BY93" s="450"/>
      <c r="BZ93" s="450"/>
      <c r="CA93" s="450"/>
      <c r="CB93" s="454"/>
      <c r="CC93" s="454"/>
      <c r="CD93" s="769">
        <v>176.67901111111087</v>
      </c>
      <c r="CE93" s="770"/>
      <c r="CF93" s="462">
        <v>4.8096075936885354</v>
      </c>
      <c r="CG93" s="450"/>
      <c r="CH93" s="450"/>
      <c r="CI93" s="450"/>
      <c r="CJ93" s="454"/>
      <c r="CK93" s="454"/>
      <c r="CL93" s="769">
        <v>27.114666666666693</v>
      </c>
      <c r="CM93" s="770"/>
      <c r="CN93" s="462">
        <v>0.73812336779675547</v>
      </c>
      <c r="CP93" s="463"/>
      <c r="CQ93" s="463"/>
      <c r="CR93" s="774" t="s">
        <v>2751</v>
      </c>
      <c r="CS93" s="774"/>
      <c r="CT93" s="775"/>
      <c r="CU93" s="776">
        <v>344.44030873015924</v>
      </c>
      <c r="CV93" s="776"/>
      <c r="CW93" s="464"/>
      <c r="CX93" s="464">
        <v>-168.09808015872966</v>
      </c>
      <c r="CY93" s="438"/>
      <c r="CZ93" s="439"/>
      <c r="DA93" s="439"/>
      <c r="DB93" s="421"/>
      <c r="DC93" s="455"/>
      <c r="DD93" s="450"/>
      <c r="DE93" s="450"/>
      <c r="DF93" s="450"/>
      <c r="DG93" s="450"/>
      <c r="DH93" s="456"/>
      <c r="DI93" s="465"/>
    </row>
    <row r="94" spans="1:113" s="42" customFormat="1" ht="18" outlineLevel="1" thickBot="1">
      <c r="A94" s="450"/>
      <c r="B94" s="40"/>
      <c r="C94" s="466"/>
      <c r="D94" s="466"/>
      <c r="E94" s="466"/>
      <c r="F94" s="461"/>
      <c r="G94" s="467" t="s">
        <v>2752</v>
      </c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40"/>
      <c r="AG94" s="40"/>
      <c r="AH94" s="40"/>
      <c r="AI94" s="468"/>
      <c r="AK94" s="469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/>
      <c r="BA94" s="60"/>
      <c r="BB94" s="60"/>
      <c r="BC94" s="60"/>
      <c r="BD94" s="60"/>
      <c r="BE94" s="60"/>
      <c r="BF94" s="60"/>
      <c r="BG94" s="60"/>
      <c r="BH94" s="60"/>
      <c r="BI94" s="60"/>
      <c r="BJ94" s="60"/>
      <c r="BK94" s="60"/>
      <c r="BL94" s="40"/>
      <c r="BM94" s="40"/>
      <c r="BN94" s="40"/>
      <c r="BO94" s="40"/>
      <c r="BQ94" s="470"/>
      <c r="BR94" s="234"/>
      <c r="BS94" s="60"/>
      <c r="BT94" s="40"/>
      <c r="BU94" s="40"/>
      <c r="BV94" s="40"/>
      <c r="BW94" s="40"/>
      <c r="BY94" s="469"/>
      <c r="BZ94" s="60"/>
      <c r="CA94" s="60"/>
      <c r="CB94" s="40"/>
      <c r="CC94" s="40"/>
      <c r="CD94" s="40"/>
      <c r="CE94" s="40"/>
      <c r="CG94" s="469"/>
      <c r="CH94" s="60"/>
      <c r="CI94" s="60"/>
      <c r="CJ94" s="60"/>
      <c r="CK94" s="60"/>
      <c r="CL94" s="60"/>
      <c r="CM94" s="60"/>
      <c r="CN94" s="60"/>
      <c r="CP94" s="451"/>
      <c r="CQ94" s="451"/>
      <c r="CR94" s="777" t="s">
        <v>2753</v>
      </c>
      <c r="CS94" s="777"/>
      <c r="CT94" s="778"/>
      <c r="CU94" s="779">
        <v>674.44030873015924</v>
      </c>
      <c r="CV94" s="780"/>
      <c r="CW94" s="471"/>
      <c r="CX94" s="472">
        <v>161.90191984127034</v>
      </c>
      <c r="CY94" s="438"/>
      <c r="CZ94" s="439"/>
      <c r="DA94" s="439"/>
      <c r="DB94" s="421"/>
      <c r="DC94" s="455"/>
      <c r="DD94" s="40"/>
      <c r="DE94" s="40"/>
      <c r="DF94" s="40"/>
      <c r="DG94" s="40"/>
      <c r="DH94" s="41"/>
      <c r="DI94" s="467"/>
    </row>
    <row r="95" spans="1:113" s="484" customFormat="1" ht="10.5" customHeight="1">
      <c r="A95" s="450"/>
      <c r="B95" s="461"/>
      <c r="C95" s="473"/>
      <c r="D95" s="466"/>
      <c r="E95" s="466"/>
      <c r="F95" s="461"/>
      <c r="G95" s="474"/>
      <c r="H95" s="475"/>
      <c r="I95" s="476"/>
      <c r="J95" s="476"/>
      <c r="K95" s="477"/>
      <c r="L95" s="478"/>
      <c r="M95" s="476"/>
      <c r="N95" s="476"/>
      <c r="O95" s="479"/>
      <c r="P95" s="476"/>
      <c r="Q95" s="476"/>
      <c r="R95" s="476"/>
      <c r="S95" s="476"/>
      <c r="T95" s="476"/>
      <c r="U95" s="476"/>
      <c r="V95" s="476"/>
      <c r="W95" s="476"/>
      <c r="X95" s="475"/>
      <c r="Y95" s="476"/>
      <c r="Z95" s="476"/>
      <c r="AA95" s="476"/>
      <c r="AB95" s="478"/>
      <c r="AC95" s="476"/>
      <c r="AD95" s="476"/>
      <c r="AE95" s="478"/>
      <c r="AF95" s="475"/>
      <c r="AG95" s="476"/>
      <c r="AH95" s="476"/>
      <c r="AI95" s="477"/>
      <c r="AJ95" s="478"/>
      <c r="AK95" s="476"/>
      <c r="AL95" s="476"/>
      <c r="AM95" s="479"/>
      <c r="AN95" s="475"/>
      <c r="AO95" s="476"/>
      <c r="AP95" s="476"/>
      <c r="AQ95" s="476"/>
      <c r="AR95" s="478"/>
      <c r="AS95" s="480"/>
      <c r="AT95" s="480"/>
      <c r="AU95" s="481"/>
      <c r="AV95" s="476"/>
      <c r="AW95" s="476"/>
      <c r="AX95" s="476"/>
      <c r="AY95" s="476"/>
      <c r="AZ95" s="482"/>
      <c r="BA95" s="483"/>
      <c r="BB95" s="483"/>
      <c r="BC95" s="478"/>
      <c r="BD95" s="475"/>
      <c r="BE95" s="476"/>
      <c r="BF95" s="476"/>
      <c r="BG95" s="476"/>
      <c r="BH95" s="478"/>
      <c r="BI95" s="476"/>
      <c r="BJ95" s="476"/>
      <c r="BK95" s="479"/>
      <c r="BL95" s="475"/>
      <c r="BM95" s="476"/>
      <c r="BN95" s="476"/>
      <c r="BO95" s="476"/>
      <c r="BP95" s="478"/>
      <c r="BQ95" s="476"/>
      <c r="BR95" s="476"/>
      <c r="BS95" s="479"/>
      <c r="BT95" s="476"/>
      <c r="BU95" s="476"/>
      <c r="BV95" s="476"/>
      <c r="BW95" s="476"/>
      <c r="BX95" s="478"/>
      <c r="BY95" s="476"/>
      <c r="BZ95" s="476"/>
      <c r="CA95" s="479"/>
      <c r="CB95" s="475"/>
      <c r="CC95" s="476"/>
      <c r="CD95" s="476"/>
      <c r="CE95" s="476"/>
      <c r="CF95" s="478" t="s">
        <v>2754</v>
      </c>
      <c r="CG95" s="476">
        <v>3</v>
      </c>
      <c r="CH95" s="476">
        <v>6</v>
      </c>
      <c r="CI95" s="479"/>
      <c r="CJ95" s="475"/>
      <c r="CK95" s="476"/>
      <c r="CL95" s="476"/>
      <c r="CM95" s="476"/>
      <c r="CN95" s="478"/>
      <c r="CO95" s="476"/>
      <c r="CP95" s="476"/>
      <c r="CQ95" s="479"/>
      <c r="CR95" s="461"/>
      <c r="CS95" s="454"/>
      <c r="CT95" s="454"/>
      <c r="CX95" s="485"/>
      <c r="CY95" s="438"/>
      <c r="CZ95" s="439"/>
      <c r="DA95" s="439"/>
      <c r="DB95" s="421"/>
      <c r="DD95" s="461"/>
      <c r="DE95" s="461"/>
      <c r="DF95" s="461"/>
      <c r="DG95" s="461"/>
      <c r="DH95" s="486"/>
      <c r="DI95" s="487"/>
    </row>
    <row r="96" spans="1:113" s="484" customFormat="1" ht="10.5" customHeight="1">
      <c r="A96" s="450"/>
      <c r="B96" s="461"/>
      <c r="C96" s="488"/>
      <c r="D96" s="488"/>
      <c r="E96" s="488"/>
      <c r="F96" s="461"/>
      <c r="G96" s="297"/>
      <c r="H96" s="489"/>
      <c r="I96" s="446"/>
      <c r="J96" s="446"/>
      <c r="K96" s="490"/>
      <c r="L96" s="447"/>
      <c r="M96" s="446"/>
      <c r="N96" s="446"/>
      <c r="O96" s="299"/>
      <c r="P96" s="446"/>
      <c r="Q96" s="446"/>
      <c r="R96" s="446"/>
      <c r="S96" s="446"/>
      <c r="T96" s="447"/>
      <c r="U96" s="446"/>
      <c r="V96" s="446"/>
      <c r="W96" s="447"/>
      <c r="X96" s="489"/>
      <c r="Y96" s="446"/>
      <c r="Z96" s="446"/>
      <c r="AA96" s="446"/>
      <c r="AB96" s="447"/>
      <c r="AC96" s="446"/>
      <c r="AD96" s="446"/>
      <c r="AE96" s="447"/>
      <c r="AF96" s="489"/>
      <c r="AG96" s="298"/>
      <c r="AH96" s="298"/>
      <c r="AI96" s="491"/>
      <c r="AJ96" s="447"/>
      <c r="AK96" s="298"/>
      <c r="AL96" s="298"/>
      <c r="AM96" s="299"/>
      <c r="AN96" s="489"/>
      <c r="AO96" s="446"/>
      <c r="AP96" s="446"/>
      <c r="AQ96" s="446"/>
      <c r="AR96" s="447"/>
      <c r="AS96" s="492"/>
      <c r="AT96" s="492"/>
      <c r="AU96" s="299"/>
      <c r="AV96" s="446"/>
      <c r="AW96" s="446"/>
      <c r="AX96" s="446"/>
      <c r="AY96" s="446"/>
      <c r="AZ96" s="447"/>
      <c r="BA96" s="446"/>
      <c r="BB96" s="446"/>
      <c r="BC96" s="447"/>
      <c r="BD96" s="489"/>
      <c r="BE96" s="446"/>
      <c r="BF96" s="446"/>
      <c r="BG96" s="446"/>
      <c r="BH96" s="447"/>
      <c r="BI96" s="446"/>
      <c r="BJ96" s="446"/>
      <c r="BK96" s="299"/>
      <c r="BL96" s="489"/>
      <c r="BM96" s="446"/>
      <c r="BN96" s="446"/>
      <c r="BO96" s="446"/>
      <c r="BP96" s="447"/>
      <c r="BQ96" s="446"/>
      <c r="BR96" s="446"/>
      <c r="BS96" s="299"/>
      <c r="BT96" s="446"/>
      <c r="BU96" s="446"/>
      <c r="BV96" s="446"/>
      <c r="BW96" s="446"/>
      <c r="BX96" s="447"/>
      <c r="BY96" s="446"/>
      <c r="BZ96" s="446"/>
      <c r="CA96" s="299"/>
      <c r="CB96" s="489"/>
      <c r="CC96" s="446"/>
      <c r="CD96" s="446"/>
      <c r="CE96" s="446"/>
      <c r="CF96" s="447"/>
      <c r="CG96" s="446"/>
      <c r="CH96" s="446"/>
      <c r="CI96" s="299"/>
      <c r="CJ96" s="489"/>
      <c r="CK96" s="298"/>
      <c r="CL96" s="298"/>
      <c r="CM96" s="298"/>
      <c r="CN96" s="447"/>
      <c r="CO96" s="298"/>
      <c r="CP96" s="298"/>
      <c r="CQ96" s="299"/>
      <c r="CR96" s="766" t="s">
        <v>2755</v>
      </c>
      <c r="CS96" s="766"/>
      <c r="CT96" s="767"/>
      <c r="CU96" s="768">
        <v>330</v>
      </c>
      <c r="CV96" s="768"/>
      <c r="CW96" s="493"/>
      <c r="CX96" s="485"/>
      <c r="CY96" s="438"/>
      <c r="CZ96" s="439"/>
      <c r="DA96" s="439"/>
      <c r="DB96" s="421"/>
      <c r="DC96" s="487"/>
      <c r="DD96" s="461"/>
      <c r="DE96" s="461"/>
      <c r="DF96" s="461"/>
      <c r="DG96" s="461"/>
      <c r="DH96" s="486"/>
      <c r="DI96" s="487"/>
    </row>
    <row r="97" spans="1:113" s="484" customFormat="1" ht="10.5" customHeight="1">
      <c r="A97" s="450"/>
      <c r="B97" s="461"/>
      <c r="C97" s="494"/>
      <c r="D97" s="488"/>
      <c r="E97" s="488"/>
      <c r="F97" s="461"/>
      <c r="G97" s="297"/>
      <c r="H97" s="489"/>
      <c r="I97" s="446"/>
      <c r="J97" s="446"/>
      <c r="K97" s="490"/>
      <c r="L97" s="447"/>
      <c r="M97" s="446"/>
      <c r="N97" s="446"/>
      <c r="O97" s="299"/>
      <c r="P97" s="446"/>
      <c r="Q97" s="446"/>
      <c r="R97" s="446"/>
      <c r="S97" s="446"/>
      <c r="T97" s="447"/>
      <c r="U97" s="446"/>
      <c r="V97" s="446"/>
      <c r="W97" s="447"/>
      <c r="X97" s="489"/>
      <c r="Y97" s="446"/>
      <c r="Z97" s="446"/>
      <c r="AA97" s="446"/>
      <c r="AB97" s="447"/>
      <c r="AC97" s="446"/>
      <c r="AD97" s="446"/>
      <c r="AE97" s="447"/>
      <c r="AF97" s="489"/>
      <c r="AG97" s="298"/>
      <c r="AH97" s="298"/>
      <c r="AI97" s="491"/>
      <c r="AJ97" s="447"/>
      <c r="AK97" s="298"/>
      <c r="AL97" s="298"/>
      <c r="AM97" s="299"/>
      <c r="AN97" s="489"/>
      <c r="AO97" s="446"/>
      <c r="AP97" s="446"/>
      <c r="AQ97" s="446"/>
      <c r="AR97" s="447"/>
      <c r="AS97" s="446"/>
      <c r="AT97" s="446"/>
      <c r="AU97" s="299"/>
      <c r="AV97" s="446"/>
      <c r="AW97" s="446"/>
      <c r="AX97" s="446"/>
      <c r="AY97" s="446"/>
      <c r="AZ97" s="447"/>
      <c r="BA97" s="446"/>
      <c r="BB97" s="446"/>
      <c r="BC97" s="447"/>
      <c r="BD97" s="489"/>
      <c r="BE97" s="446"/>
      <c r="BF97" s="446"/>
      <c r="BG97" s="446"/>
      <c r="BH97" s="447"/>
      <c r="BI97" s="446"/>
      <c r="BJ97" s="446"/>
      <c r="BK97" s="299"/>
      <c r="BL97" s="489"/>
      <c r="BM97" s="446"/>
      <c r="BN97" s="446"/>
      <c r="BO97" s="446"/>
      <c r="BP97" s="447"/>
      <c r="BQ97" s="446"/>
      <c r="BR97" s="446"/>
      <c r="BS97" s="299"/>
      <c r="BT97" s="446"/>
      <c r="BU97" s="446"/>
      <c r="BV97" s="446"/>
      <c r="BW97" s="446"/>
      <c r="BX97" s="447"/>
      <c r="BY97" s="446"/>
      <c r="BZ97" s="446"/>
      <c r="CA97" s="299"/>
      <c r="CB97" s="489"/>
      <c r="CC97" s="446"/>
      <c r="CD97" s="446"/>
      <c r="CE97" s="446"/>
      <c r="CF97" s="447"/>
      <c r="CG97" s="446"/>
      <c r="CH97" s="446"/>
      <c r="CI97" s="299"/>
      <c r="CJ97" s="489"/>
      <c r="CK97" s="298"/>
      <c r="CL97" s="298"/>
      <c r="CM97" s="298"/>
      <c r="CN97" s="447"/>
      <c r="CO97" s="298"/>
      <c r="CP97" s="298"/>
      <c r="CQ97" s="299"/>
      <c r="CR97" s="461"/>
      <c r="CX97" s="485"/>
      <c r="CY97" s="438"/>
      <c r="CZ97" s="439"/>
      <c r="DA97" s="439"/>
      <c r="DB97" s="399"/>
      <c r="DC97" s="487"/>
      <c r="DD97" s="461"/>
      <c r="DE97" s="461"/>
      <c r="DF97" s="461"/>
      <c r="DG97" s="461"/>
      <c r="DH97" s="486"/>
      <c r="DI97" s="487"/>
    </row>
    <row r="98" spans="1:113" s="484" customFormat="1" ht="10.5" customHeight="1">
      <c r="A98" s="40"/>
      <c r="B98" s="461"/>
      <c r="C98" s="488"/>
      <c r="D98" s="488"/>
      <c r="E98" s="488"/>
      <c r="F98" s="461"/>
      <c r="G98" s="297"/>
      <c r="H98" s="489"/>
      <c r="I98" s="446"/>
      <c r="J98" s="446"/>
      <c r="K98" s="490"/>
      <c r="L98" s="447"/>
      <c r="M98" s="446"/>
      <c r="N98" s="446"/>
      <c r="O98" s="299"/>
      <c r="P98" s="446"/>
      <c r="Q98" s="446"/>
      <c r="R98" s="446"/>
      <c r="S98" s="446"/>
      <c r="T98" s="447"/>
      <c r="U98" s="446"/>
      <c r="V98" s="446"/>
      <c r="W98" s="447"/>
      <c r="X98" s="489"/>
      <c r="Y98" s="446"/>
      <c r="Z98" s="446"/>
      <c r="AA98" s="446"/>
      <c r="AB98" s="447"/>
      <c r="AC98" s="446"/>
      <c r="AD98" s="446"/>
      <c r="AE98" s="447"/>
      <c r="AF98" s="489"/>
      <c r="AG98" s="298"/>
      <c r="AH98" s="298"/>
      <c r="AI98" s="491"/>
      <c r="AJ98" s="447"/>
      <c r="AK98" s="298"/>
      <c r="AL98" s="298"/>
      <c r="AM98" s="299"/>
      <c r="AN98" s="489"/>
      <c r="AO98" s="446"/>
      <c r="AP98" s="446"/>
      <c r="AQ98" s="446"/>
      <c r="AR98" s="447"/>
      <c r="AS98" s="446"/>
      <c r="AT98" s="446"/>
      <c r="AU98" s="299"/>
      <c r="AV98" s="446"/>
      <c r="AW98" s="446"/>
      <c r="AX98" s="446"/>
      <c r="AY98" s="446"/>
      <c r="AZ98" s="447"/>
      <c r="BA98" s="446"/>
      <c r="BB98" s="446"/>
      <c r="BC98" s="447"/>
      <c r="BD98" s="489"/>
      <c r="BE98" s="446"/>
      <c r="BF98" s="446"/>
      <c r="BG98" s="446"/>
      <c r="BH98" s="447"/>
      <c r="BI98" s="446"/>
      <c r="BJ98" s="446"/>
      <c r="BK98" s="299"/>
      <c r="BL98" s="489"/>
      <c r="BM98" s="446"/>
      <c r="BN98" s="446"/>
      <c r="BO98" s="446"/>
      <c r="BP98" s="447"/>
      <c r="BQ98" s="446"/>
      <c r="BR98" s="446"/>
      <c r="BS98" s="299"/>
      <c r="BT98" s="446"/>
      <c r="BU98" s="446"/>
      <c r="BV98" s="446"/>
      <c r="BW98" s="446"/>
      <c r="BX98" s="447"/>
      <c r="BY98" s="446"/>
      <c r="BZ98" s="446"/>
      <c r="CA98" s="299"/>
      <c r="CB98" s="489"/>
      <c r="CC98" s="446"/>
      <c r="CD98" s="446"/>
      <c r="CE98" s="446"/>
      <c r="CF98" s="447"/>
      <c r="CG98" s="446"/>
      <c r="CH98" s="446"/>
      <c r="CI98" s="299"/>
      <c r="CJ98" s="489"/>
      <c r="CK98" s="298"/>
      <c r="CL98" s="298"/>
      <c r="CM98" s="298"/>
      <c r="CN98" s="447"/>
      <c r="CO98" s="298"/>
      <c r="CP98" s="298"/>
      <c r="CQ98" s="299"/>
      <c r="CR98" s="461"/>
      <c r="CS98" s="454"/>
      <c r="CT98" s="454"/>
      <c r="CX98" s="485"/>
      <c r="CY98" s="438"/>
      <c r="CZ98" s="439"/>
      <c r="DA98" s="439"/>
      <c r="DB98" s="450"/>
      <c r="DC98" s="487"/>
      <c r="DD98" s="461"/>
      <c r="DE98" s="461"/>
      <c r="DF98" s="461"/>
      <c r="DG98" s="461"/>
      <c r="DH98" s="486"/>
      <c r="DI98" s="487"/>
    </row>
    <row r="99" spans="1:113" s="484" customFormat="1" ht="10.5" customHeight="1">
      <c r="A99" s="461"/>
      <c r="B99" s="461"/>
      <c r="C99" s="488"/>
      <c r="D99" s="488"/>
      <c r="E99" s="488"/>
      <c r="F99" s="461"/>
      <c r="G99" s="297"/>
      <c r="H99" s="489"/>
      <c r="I99" s="446"/>
      <c r="J99" s="446"/>
      <c r="K99" s="490"/>
      <c r="L99" s="447"/>
      <c r="M99" s="446"/>
      <c r="N99" s="446"/>
      <c r="O99" s="299"/>
      <c r="P99" s="446"/>
      <c r="Q99" s="446"/>
      <c r="R99" s="446"/>
      <c r="S99" s="446"/>
      <c r="T99" s="447"/>
      <c r="U99" s="446"/>
      <c r="V99" s="446"/>
      <c r="W99" s="447"/>
      <c r="X99" s="489"/>
      <c r="Y99" s="446"/>
      <c r="Z99" s="446"/>
      <c r="AA99" s="446"/>
      <c r="AB99" s="447"/>
      <c r="AC99" s="446"/>
      <c r="AD99" s="446"/>
      <c r="AE99" s="447"/>
      <c r="AF99" s="489"/>
      <c r="AG99" s="298"/>
      <c r="AH99" s="298"/>
      <c r="AI99" s="491"/>
      <c r="AJ99" s="447"/>
      <c r="AK99" s="298"/>
      <c r="AL99" s="298"/>
      <c r="AM99" s="299"/>
      <c r="AN99" s="489"/>
      <c r="AO99" s="446"/>
      <c r="AP99" s="446"/>
      <c r="AQ99" s="446"/>
      <c r="AR99" s="447"/>
      <c r="AS99" s="446"/>
      <c r="AT99" s="446"/>
      <c r="AU99" s="299"/>
      <c r="AV99" s="446"/>
      <c r="AW99" s="446"/>
      <c r="AX99" s="446"/>
      <c r="AY99" s="446"/>
      <c r="AZ99" s="447"/>
      <c r="BA99" s="446"/>
      <c r="BB99" s="446"/>
      <c r="BC99" s="447"/>
      <c r="BD99" s="489"/>
      <c r="BE99" s="446"/>
      <c r="BF99" s="446"/>
      <c r="BG99" s="446"/>
      <c r="BH99" s="447"/>
      <c r="BI99" s="446"/>
      <c r="BJ99" s="446"/>
      <c r="BK99" s="299"/>
      <c r="BL99" s="489"/>
      <c r="BM99" s="446"/>
      <c r="BN99" s="446"/>
      <c r="BO99" s="446"/>
      <c r="BP99" s="447"/>
      <c r="BQ99" s="446"/>
      <c r="BR99" s="446"/>
      <c r="BS99" s="299"/>
      <c r="BT99" s="446"/>
      <c r="BU99" s="446"/>
      <c r="BV99" s="446"/>
      <c r="BW99" s="446"/>
      <c r="BX99" s="447"/>
      <c r="BY99" s="446"/>
      <c r="BZ99" s="446"/>
      <c r="CA99" s="299"/>
      <c r="CB99" s="489"/>
      <c r="CC99" s="446"/>
      <c r="CD99" s="446"/>
      <c r="CE99" s="446"/>
      <c r="CF99" s="447"/>
      <c r="CG99" s="446"/>
      <c r="CH99" s="446"/>
      <c r="CI99" s="299"/>
      <c r="CJ99" s="489"/>
      <c r="CK99" s="298"/>
      <c r="CL99" s="298"/>
      <c r="CM99" s="298"/>
      <c r="CN99" s="447"/>
      <c r="CO99" s="298"/>
      <c r="CP99" s="298"/>
      <c r="CQ99" s="299"/>
      <c r="CR99" s="461"/>
      <c r="CS99" s="454"/>
      <c r="CT99" s="454"/>
      <c r="CX99" s="485"/>
      <c r="CY99" s="459"/>
      <c r="CZ99" s="450"/>
      <c r="DA99" s="450"/>
      <c r="DB99" s="450"/>
      <c r="DC99" s="487"/>
      <c r="DD99" s="461"/>
      <c r="DE99" s="461"/>
      <c r="DF99" s="461"/>
      <c r="DG99" s="461"/>
      <c r="DH99" s="486"/>
      <c r="DI99" s="487"/>
    </row>
    <row r="100" spans="1:113" s="484" customFormat="1" ht="10.5" customHeight="1">
      <c r="A100" s="461"/>
      <c r="B100" s="461"/>
      <c r="C100" s="488"/>
      <c r="D100" s="488"/>
      <c r="E100" s="488"/>
      <c r="F100" s="469"/>
      <c r="G100" s="297"/>
      <c r="H100" s="489"/>
      <c r="I100" s="446"/>
      <c r="J100" s="446"/>
      <c r="K100" s="490"/>
      <c r="L100" s="447"/>
      <c r="M100" s="446"/>
      <c r="N100" s="446"/>
      <c r="O100" s="299"/>
      <c r="P100" s="446"/>
      <c r="Q100" s="446"/>
      <c r="R100" s="446"/>
      <c r="S100" s="446"/>
      <c r="T100" s="447"/>
      <c r="U100" s="446"/>
      <c r="V100" s="446"/>
      <c r="W100" s="447"/>
      <c r="X100" s="489"/>
      <c r="Y100" s="446"/>
      <c r="Z100" s="446"/>
      <c r="AA100" s="446"/>
      <c r="AB100" s="447"/>
      <c r="AC100" s="446"/>
      <c r="AD100" s="446"/>
      <c r="AE100" s="447"/>
      <c r="AF100" s="489"/>
      <c r="AG100" s="298"/>
      <c r="AH100" s="298"/>
      <c r="AI100" s="491"/>
      <c r="AJ100" s="447"/>
      <c r="AK100" s="298"/>
      <c r="AL100" s="298"/>
      <c r="AM100" s="299"/>
      <c r="AN100" s="489"/>
      <c r="AO100" s="446"/>
      <c r="AP100" s="446"/>
      <c r="AQ100" s="446"/>
      <c r="AR100" s="446"/>
      <c r="AS100" s="447"/>
      <c r="AT100" s="447"/>
      <c r="AU100" s="299"/>
      <c r="AV100" s="446"/>
      <c r="AW100" s="446"/>
      <c r="AX100" s="446"/>
      <c r="AY100" s="446"/>
      <c r="AZ100" s="447"/>
      <c r="BA100" s="446"/>
      <c r="BB100" s="446"/>
      <c r="BC100" s="447"/>
      <c r="BD100" s="489"/>
      <c r="BE100" s="446"/>
      <c r="BF100" s="446"/>
      <c r="BG100" s="446"/>
      <c r="BH100" s="447"/>
      <c r="BI100" s="446"/>
      <c r="BJ100" s="446"/>
      <c r="BK100" s="299"/>
      <c r="BL100" s="489"/>
      <c r="BM100" s="446"/>
      <c r="BN100" s="446"/>
      <c r="BO100" s="446"/>
      <c r="BP100" s="447"/>
      <c r="BQ100" s="446"/>
      <c r="BR100" s="446"/>
      <c r="BS100" s="299"/>
      <c r="BT100" s="446"/>
      <c r="BU100" s="446"/>
      <c r="BV100" s="446"/>
      <c r="BW100" s="446"/>
      <c r="BX100" s="447"/>
      <c r="BY100" s="446"/>
      <c r="BZ100" s="446"/>
      <c r="CA100" s="299"/>
      <c r="CB100" s="489"/>
      <c r="CC100" s="446"/>
      <c r="CD100" s="446"/>
      <c r="CE100" s="446"/>
      <c r="CF100" s="447"/>
      <c r="CG100" s="446"/>
      <c r="CH100" s="446"/>
      <c r="CI100" s="299"/>
      <c r="CJ100" s="489"/>
      <c r="CK100" s="298"/>
      <c r="CL100" s="298"/>
      <c r="CM100" s="298"/>
      <c r="CN100" s="447"/>
      <c r="CO100" s="298"/>
      <c r="CP100" s="298"/>
      <c r="CQ100" s="299"/>
      <c r="CR100" s="469"/>
      <c r="CT100" s="454" t="s">
        <v>2756</v>
      </c>
      <c r="CU100" s="495">
        <v>3</v>
      </c>
      <c r="CX100" s="496"/>
      <c r="CY100" s="459"/>
      <c r="CZ100" s="450"/>
      <c r="DA100" s="450"/>
      <c r="DB100" s="450"/>
      <c r="DC100" s="487"/>
      <c r="DD100" s="461"/>
      <c r="DE100" s="461"/>
      <c r="DF100" s="461"/>
      <c r="DG100" s="461"/>
      <c r="DH100" s="486"/>
      <c r="DI100" s="487"/>
    </row>
    <row r="101" spans="1:113" s="484" customFormat="1" ht="10.5" customHeight="1" thickBot="1">
      <c r="A101" s="461"/>
      <c r="B101" s="461"/>
      <c r="C101" s="488"/>
      <c r="D101" s="488"/>
      <c r="E101" s="488"/>
      <c r="F101" s="461"/>
      <c r="G101" s="429"/>
      <c r="H101" s="497"/>
      <c r="I101" s="430"/>
      <c r="J101" s="430"/>
      <c r="K101" s="498"/>
      <c r="L101" s="499"/>
      <c r="M101" s="430"/>
      <c r="N101" s="430"/>
      <c r="O101" s="431"/>
      <c r="P101" s="430"/>
      <c r="Q101" s="430"/>
      <c r="R101" s="430"/>
      <c r="S101" s="430"/>
      <c r="T101" s="499"/>
      <c r="U101" s="430"/>
      <c r="V101" s="430"/>
      <c r="W101" s="499"/>
      <c r="X101" s="497"/>
      <c r="Y101" s="430"/>
      <c r="Z101" s="430"/>
      <c r="AA101" s="430"/>
      <c r="AB101" s="499"/>
      <c r="AC101" s="430"/>
      <c r="AD101" s="430"/>
      <c r="AE101" s="499"/>
      <c r="AF101" s="497"/>
      <c r="AG101" s="430"/>
      <c r="AH101" s="430"/>
      <c r="AI101" s="498"/>
      <c r="AJ101" s="499"/>
      <c r="AK101" s="430"/>
      <c r="AL101" s="430"/>
      <c r="AM101" s="431"/>
      <c r="AN101" s="497"/>
      <c r="AO101" s="430"/>
      <c r="AP101" s="430"/>
      <c r="AQ101" s="430"/>
      <c r="AR101" s="499"/>
      <c r="AS101" s="430"/>
      <c r="AT101" s="430"/>
      <c r="AU101" s="431"/>
      <c r="AV101" s="430"/>
      <c r="AW101" s="430"/>
      <c r="AX101" s="430"/>
      <c r="AY101" s="430"/>
      <c r="AZ101" s="499"/>
      <c r="BA101" s="430"/>
      <c r="BB101" s="430"/>
      <c r="BC101" s="499"/>
      <c r="BD101" s="497"/>
      <c r="BE101" s="430"/>
      <c r="BF101" s="430"/>
      <c r="BG101" s="430"/>
      <c r="BH101" s="499"/>
      <c r="BI101" s="430"/>
      <c r="BJ101" s="430"/>
      <c r="BK101" s="431"/>
      <c r="BL101" s="497"/>
      <c r="BM101" s="430"/>
      <c r="BN101" s="430"/>
      <c r="BO101" s="430"/>
      <c r="BP101" s="499"/>
      <c r="BQ101" s="430"/>
      <c r="BR101" s="430"/>
      <c r="BS101" s="431"/>
      <c r="BT101" s="430"/>
      <c r="BU101" s="430"/>
      <c r="BV101" s="430"/>
      <c r="BW101" s="430"/>
      <c r="BX101" s="499"/>
      <c r="BY101" s="430"/>
      <c r="BZ101" s="430"/>
      <c r="CA101" s="431"/>
      <c r="CB101" s="497"/>
      <c r="CC101" s="430"/>
      <c r="CD101" s="430"/>
      <c r="CE101" s="430"/>
      <c r="CF101" s="499"/>
      <c r="CG101" s="430"/>
      <c r="CH101" s="430"/>
      <c r="CI101" s="431"/>
      <c r="CJ101" s="497"/>
      <c r="CK101" s="430"/>
      <c r="CL101" s="430"/>
      <c r="CM101" s="430"/>
      <c r="CN101" s="499"/>
      <c r="CO101" s="430"/>
      <c r="CP101" s="430"/>
      <c r="CQ101" s="431"/>
      <c r="CR101" s="461"/>
      <c r="CS101" s="454"/>
      <c r="CT101" s="454"/>
      <c r="CX101" s="485"/>
      <c r="CY101" s="462"/>
      <c r="CZ101" s="457"/>
      <c r="DA101" s="463"/>
      <c r="DB101" s="463"/>
      <c r="DC101" s="487"/>
      <c r="DD101" s="461"/>
      <c r="DE101" s="461"/>
      <c r="DF101" s="461"/>
      <c r="DG101" s="461"/>
      <c r="DH101" s="486"/>
      <c r="DI101" s="487"/>
    </row>
    <row r="102" spans="1:113" s="42" customFormat="1" ht="18" outlineLevel="1" thickBot="1">
      <c r="A102" s="461"/>
      <c r="B102" s="469"/>
      <c r="C102" s="500"/>
      <c r="D102" s="500"/>
      <c r="E102" s="500"/>
      <c r="F102" s="461"/>
      <c r="CR102" s="461"/>
      <c r="CS102" s="454"/>
      <c r="CT102" s="454"/>
      <c r="CU102" s="484"/>
      <c r="CV102" s="484"/>
      <c r="CW102" s="484"/>
      <c r="CX102" s="485"/>
      <c r="CY102" s="60"/>
      <c r="DA102" s="451"/>
      <c r="DB102" s="451"/>
      <c r="DC102" s="467"/>
      <c r="DD102" s="469"/>
      <c r="DE102" s="469"/>
      <c r="DF102" s="469"/>
      <c r="DG102" s="469"/>
      <c r="DH102" s="501"/>
      <c r="DI102" s="467"/>
    </row>
    <row r="103" spans="1:113" s="484" customFormat="1" ht="17.25" customHeight="1" outlineLevel="1">
      <c r="A103" s="461"/>
      <c r="B103" s="461"/>
      <c r="C103" s="500"/>
      <c r="D103" s="500"/>
      <c r="E103" s="500"/>
      <c r="F103" s="461"/>
      <c r="G103" s="502"/>
      <c r="H103" s="759"/>
      <c r="I103" s="760"/>
      <c r="J103" s="760"/>
      <c r="K103" s="761"/>
      <c r="L103" s="503"/>
      <c r="M103" s="759"/>
      <c r="N103" s="760"/>
      <c r="O103" s="761"/>
      <c r="P103" s="504"/>
      <c r="Q103" s="505"/>
      <c r="R103" s="505"/>
      <c r="S103" s="506"/>
      <c r="T103" s="507"/>
      <c r="U103" s="508"/>
      <c r="V103" s="508"/>
      <c r="W103" s="508"/>
      <c r="X103" s="762"/>
      <c r="Y103" s="762"/>
      <c r="Z103" s="762"/>
      <c r="AA103" s="762"/>
      <c r="AB103" s="509"/>
      <c r="AC103" s="762"/>
      <c r="AD103" s="762"/>
      <c r="AE103" s="762"/>
      <c r="AF103" s="508"/>
      <c r="AG103" s="508"/>
      <c r="AH103" s="508"/>
      <c r="AI103" s="508"/>
      <c r="AJ103" s="503"/>
      <c r="AK103" s="508"/>
      <c r="AL103" s="508"/>
      <c r="AM103" s="508"/>
      <c r="AN103" s="763"/>
      <c r="AO103" s="764"/>
      <c r="AP103" s="764"/>
      <c r="AQ103" s="765"/>
      <c r="AR103" s="509"/>
      <c r="AS103" s="508"/>
      <c r="AT103" s="508"/>
      <c r="AU103" s="508"/>
      <c r="AV103" s="756"/>
      <c r="AW103" s="757"/>
      <c r="AX103" s="757"/>
      <c r="AY103" s="758"/>
      <c r="AZ103" s="507"/>
      <c r="BA103" s="756"/>
      <c r="BB103" s="757"/>
      <c r="BC103" s="758"/>
      <c r="BD103" s="759"/>
      <c r="BE103" s="760"/>
      <c r="BF103" s="760"/>
      <c r="BG103" s="761"/>
      <c r="BH103" s="503"/>
      <c r="BI103" s="759"/>
      <c r="BJ103" s="760"/>
      <c r="BK103" s="761"/>
      <c r="BL103" s="755"/>
      <c r="BM103" s="755"/>
      <c r="BN103" s="755"/>
      <c r="BO103" s="755"/>
      <c r="BP103" s="503"/>
      <c r="BQ103" s="755"/>
      <c r="BR103" s="755"/>
      <c r="BS103" s="755"/>
      <c r="BT103" s="759"/>
      <c r="BU103" s="760"/>
      <c r="BV103" s="760"/>
      <c r="BW103" s="761"/>
      <c r="BX103" s="503"/>
      <c r="BY103" s="759"/>
      <c r="BZ103" s="760"/>
      <c r="CA103" s="761"/>
      <c r="CB103" s="755"/>
      <c r="CC103" s="755"/>
      <c r="CD103" s="755"/>
      <c r="CE103" s="755"/>
      <c r="CF103" s="503"/>
      <c r="CG103" s="755"/>
      <c r="CH103" s="755"/>
      <c r="CI103" s="755"/>
      <c r="CJ103" s="508"/>
      <c r="CK103" s="508"/>
      <c r="CL103" s="508"/>
      <c r="CM103" s="508"/>
      <c r="CN103" s="503"/>
      <c r="CO103" s="508"/>
      <c r="CP103" s="508"/>
      <c r="CQ103" s="508"/>
      <c r="CR103" s="461"/>
      <c r="CS103" s="454"/>
      <c r="CT103" s="454"/>
      <c r="CX103" s="485"/>
      <c r="CY103" s="478"/>
      <c r="CZ103" s="476"/>
      <c r="DA103" s="476"/>
      <c r="DB103" s="479"/>
      <c r="DD103" s="461"/>
      <c r="DE103" s="461"/>
      <c r="DF103" s="461"/>
      <c r="DG103" s="461"/>
      <c r="DH103" s="486"/>
      <c r="DI103" s="487"/>
    </row>
    <row r="104" spans="1:113" s="484" customFormat="1" ht="13.5" customHeight="1" outlineLevel="1">
      <c r="A104" s="461"/>
      <c r="B104" s="461"/>
      <c r="C104" s="500"/>
      <c r="D104" s="500"/>
      <c r="E104" s="500"/>
      <c r="F104" s="461"/>
      <c r="G104" s="510">
        <v>0</v>
      </c>
      <c r="H104" s="756"/>
      <c r="I104" s="757"/>
      <c r="J104" s="757"/>
      <c r="K104" s="758"/>
      <c r="L104" s="507"/>
      <c r="M104" s="756"/>
      <c r="N104" s="757"/>
      <c r="O104" s="758"/>
      <c r="P104" s="508"/>
      <c r="Q104" s="508"/>
      <c r="R104" s="508"/>
      <c r="S104" s="508"/>
      <c r="T104" s="503"/>
      <c r="U104" s="508"/>
      <c r="V104" s="508"/>
      <c r="W104" s="508"/>
      <c r="X104" s="759"/>
      <c r="Y104" s="760"/>
      <c r="Z104" s="760"/>
      <c r="AA104" s="761"/>
      <c r="AB104" s="503"/>
      <c r="AC104" s="755"/>
      <c r="AD104" s="755"/>
      <c r="AE104" s="755"/>
      <c r="AF104" s="508"/>
      <c r="AG104" s="508"/>
      <c r="AH104" s="508"/>
      <c r="AI104" s="508"/>
      <c r="AJ104" s="503"/>
      <c r="AK104" s="508"/>
      <c r="AL104" s="508"/>
      <c r="AM104" s="508"/>
      <c r="AN104" s="759"/>
      <c r="AO104" s="760"/>
      <c r="AP104" s="760"/>
      <c r="AQ104" s="761"/>
      <c r="AR104" s="503"/>
      <c r="AS104" s="508"/>
      <c r="AT104" s="508"/>
      <c r="AU104" s="508"/>
      <c r="AV104" s="756"/>
      <c r="AW104" s="757"/>
      <c r="AX104" s="757"/>
      <c r="AY104" s="758"/>
      <c r="AZ104" s="507"/>
      <c r="BA104" s="756"/>
      <c r="BB104" s="757"/>
      <c r="BC104" s="758"/>
      <c r="BD104" s="756"/>
      <c r="BE104" s="757"/>
      <c r="BF104" s="757"/>
      <c r="BG104" s="758"/>
      <c r="BH104" s="507"/>
      <c r="BI104" s="756"/>
      <c r="BJ104" s="757"/>
      <c r="BK104" s="758"/>
      <c r="BL104" s="755"/>
      <c r="BM104" s="755"/>
      <c r="BN104" s="755"/>
      <c r="BO104" s="755"/>
      <c r="BP104" s="503"/>
      <c r="BQ104" s="755"/>
      <c r="BR104" s="755"/>
      <c r="BS104" s="755"/>
      <c r="BT104" s="759"/>
      <c r="BU104" s="760"/>
      <c r="BV104" s="760"/>
      <c r="BW104" s="761"/>
      <c r="BX104" s="503"/>
      <c r="BY104" s="759"/>
      <c r="BZ104" s="760"/>
      <c r="CA104" s="761"/>
      <c r="CB104" s="755"/>
      <c r="CC104" s="755"/>
      <c r="CD104" s="755"/>
      <c r="CE104" s="755"/>
      <c r="CF104" s="503"/>
      <c r="CG104" s="755"/>
      <c r="CH104" s="755"/>
      <c r="CI104" s="755"/>
      <c r="CJ104" s="508"/>
      <c r="CK104" s="508"/>
      <c r="CL104" s="508"/>
      <c r="CM104" s="508"/>
      <c r="CN104" s="503"/>
      <c r="CO104" s="508"/>
      <c r="CP104" s="508"/>
      <c r="CQ104" s="508"/>
      <c r="CR104" s="461"/>
      <c r="CS104" s="487"/>
      <c r="CT104" s="487"/>
      <c r="CU104" s="487"/>
      <c r="CV104" s="487"/>
      <c r="CW104" s="487"/>
      <c r="CX104" s="485"/>
      <c r="CY104" s="447"/>
      <c r="CZ104" s="298"/>
      <c r="DA104" s="298"/>
      <c r="DB104" s="299"/>
      <c r="DC104" s="487"/>
      <c r="DD104" s="461"/>
      <c r="DE104" s="461"/>
      <c r="DF104" s="461"/>
      <c r="DG104" s="461"/>
      <c r="DH104" s="486"/>
      <c r="DI104" s="487"/>
    </row>
    <row r="105" spans="1:113" s="484" customFormat="1" ht="13.5" customHeight="1" outlineLevel="1">
      <c r="A105" s="461"/>
      <c r="B105" s="461"/>
      <c r="C105" s="467"/>
      <c r="D105" s="467"/>
      <c r="E105" s="467"/>
      <c r="F105" s="461"/>
      <c r="G105" s="510"/>
      <c r="H105" s="759"/>
      <c r="I105" s="760"/>
      <c r="J105" s="760"/>
      <c r="K105" s="761"/>
      <c r="L105" s="503"/>
      <c r="M105" s="759"/>
      <c r="N105" s="760"/>
      <c r="O105" s="761"/>
      <c r="P105" s="508"/>
      <c r="Q105" s="508"/>
      <c r="R105" s="508"/>
      <c r="S105" s="508"/>
      <c r="T105" s="503"/>
      <c r="U105" s="508"/>
      <c r="V105" s="508"/>
      <c r="W105" s="508"/>
      <c r="X105" s="755"/>
      <c r="Y105" s="755"/>
      <c r="Z105" s="755"/>
      <c r="AA105" s="755"/>
      <c r="AB105" s="503"/>
      <c r="AC105" s="755"/>
      <c r="AD105" s="755"/>
      <c r="AE105" s="755"/>
      <c r="AF105" s="508"/>
      <c r="AG105" s="508"/>
      <c r="AH105" s="508"/>
      <c r="AI105" s="508"/>
      <c r="AJ105" s="503"/>
      <c r="AK105" s="508"/>
      <c r="AL105" s="508"/>
      <c r="AM105" s="508"/>
      <c r="AN105" s="508"/>
      <c r="AO105" s="508"/>
      <c r="AP105" s="508"/>
      <c r="AQ105" s="508"/>
      <c r="AR105" s="503"/>
      <c r="AS105" s="508"/>
      <c r="AT105" s="508"/>
      <c r="AU105" s="508"/>
      <c r="AV105" s="756"/>
      <c r="AW105" s="757"/>
      <c r="AX105" s="757"/>
      <c r="AY105" s="758"/>
      <c r="AZ105" s="507"/>
      <c r="BA105" s="756"/>
      <c r="BB105" s="757"/>
      <c r="BC105" s="758"/>
      <c r="BD105" s="759"/>
      <c r="BE105" s="760"/>
      <c r="BF105" s="760"/>
      <c r="BG105" s="761"/>
      <c r="BH105" s="503"/>
      <c r="BI105" s="759"/>
      <c r="BJ105" s="760"/>
      <c r="BK105" s="761"/>
      <c r="BL105" s="755"/>
      <c r="BM105" s="755"/>
      <c r="BN105" s="755"/>
      <c r="BO105" s="755"/>
      <c r="BP105" s="503"/>
      <c r="BQ105" s="755"/>
      <c r="BR105" s="755"/>
      <c r="BS105" s="755"/>
      <c r="BT105" s="759"/>
      <c r="BU105" s="760"/>
      <c r="BV105" s="760"/>
      <c r="BW105" s="761"/>
      <c r="BX105" s="503"/>
      <c r="BY105" s="759"/>
      <c r="BZ105" s="760"/>
      <c r="CA105" s="761"/>
      <c r="CB105" s="755"/>
      <c r="CC105" s="755"/>
      <c r="CD105" s="755"/>
      <c r="CE105" s="755"/>
      <c r="CF105" s="503"/>
      <c r="CG105" s="755"/>
      <c r="CH105" s="755"/>
      <c r="CI105" s="755"/>
      <c r="CJ105" s="508"/>
      <c r="CK105" s="508"/>
      <c r="CL105" s="508"/>
      <c r="CM105" s="508"/>
      <c r="CN105" s="503"/>
      <c r="CO105" s="508"/>
      <c r="CP105" s="508"/>
      <c r="CQ105" s="508"/>
      <c r="CR105" s="461"/>
      <c r="CS105" s="487"/>
      <c r="CT105" s="487"/>
      <c r="CU105" s="487"/>
      <c r="CV105" s="487"/>
      <c r="CW105" s="487"/>
      <c r="CX105" s="485"/>
      <c r="CY105" s="447"/>
      <c r="CZ105" s="298"/>
      <c r="DA105" s="298"/>
      <c r="DB105" s="299"/>
      <c r="DC105" s="487"/>
      <c r="DD105" s="461"/>
      <c r="DE105" s="461"/>
      <c r="DF105" s="461"/>
      <c r="DG105" s="461"/>
      <c r="DH105" s="486"/>
      <c r="DI105" s="487"/>
    </row>
    <row r="106" spans="1:113" s="484" customFormat="1" ht="13.5" customHeight="1" outlineLevel="1">
      <c r="A106" s="469"/>
      <c r="B106" s="461"/>
      <c r="C106" s="467"/>
      <c r="D106" s="467"/>
      <c r="E106" s="467"/>
      <c r="F106" s="461"/>
      <c r="G106" s="510"/>
      <c r="H106" s="759"/>
      <c r="I106" s="760"/>
      <c r="J106" s="760"/>
      <c r="K106" s="761"/>
      <c r="L106" s="503"/>
      <c r="M106" s="759"/>
      <c r="N106" s="760"/>
      <c r="O106" s="761"/>
      <c r="P106" s="508"/>
      <c r="Q106" s="508"/>
      <c r="R106" s="508"/>
      <c r="S106" s="508"/>
      <c r="T106" s="503"/>
      <c r="U106" s="508"/>
      <c r="V106" s="508"/>
      <c r="W106" s="508"/>
      <c r="X106" s="755"/>
      <c r="Y106" s="755"/>
      <c r="Z106" s="755"/>
      <c r="AA106" s="755"/>
      <c r="AB106" s="503"/>
      <c r="AC106" s="755"/>
      <c r="AD106" s="755"/>
      <c r="AE106" s="755"/>
      <c r="AF106" s="508"/>
      <c r="AG106" s="508"/>
      <c r="AH106" s="508"/>
      <c r="AI106" s="508"/>
      <c r="AJ106" s="503"/>
      <c r="AK106" s="508"/>
      <c r="AL106" s="508"/>
      <c r="AM106" s="508"/>
      <c r="AN106" s="508"/>
      <c r="AO106" s="508"/>
      <c r="AP106" s="508"/>
      <c r="AQ106" s="508"/>
      <c r="AR106" s="503"/>
      <c r="AS106" s="508"/>
      <c r="AT106" s="508"/>
      <c r="AU106" s="508"/>
      <c r="AV106" s="756"/>
      <c r="AW106" s="757"/>
      <c r="AX106" s="757"/>
      <c r="AY106" s="758"/>
      <c r="AZ106" s="507"/>
      <c r="BA106" s="756"/>
      <c r="BB106" s="757"/>
      <c r="BC106" s="758"/>
      <c r="BD106" s="759"/>
      <c r="BE106" s="760"/>
      <c r="BF106" s="760"/>
      <c r="BG106" s="761"/>
      <c r="BH106" s="503"/>
      <c r="BI106" s="759"/>
      <c r="BJ106" s="760"/>
      <c r="BK106" s="761"/>
      <c r="BL106" s="755"/>
      <c r="BM106" s="755"/>
      <c r="BN106" s="755"/>
      <c r="BO106" s="755"/>
      <c r="BP106" s="503"/>
      <c r="BQ106" s="755"/>
      <c r="BR106" s="755"/>
      <c r="BS106" s="755"/>
      <c r="BT106" s="508"/>
      <c r="BU106" s="508"/>
      <c r="BV106" s="508"/>
      <c r="BW106" s="508"/>
      <c r="BX106" s="503"/>
      <c r="BY106" s="508"/>
      <c r="BZ106" s="508"/>
      <c r="CA106" s="508"/>
      <c r="CB106" s="755"/>
      <c r="CC106" s="755"/>
      <c r="CD106" s="755"/>
      <c r="CE106" s="755"/>
      <c r="CF106" s="503"/>
      <c r="CG106" s="755"/>
      <c r="CH106" s="755"/>
      <c r="CI106" s="755"/>
      <c r="CJ106" s="508"/>
      <c r="CK106" s="508"/>
      <c r="CL106" s="508"/>
      <c r="CM106" s="508"/>
      <c r="CN106" s="503"/>
      <c r="CO106" s="508"/>
      <c r="CP106" s="508"/>
      <c r="CQ106" s="508"/>
      <c r="CR106" s="461"/>
      <c r="CS106" s="487"/>
      <c r="CT106" s="487"/>
      <c r="CU106" s="487"/>
      <c r="CV106" s="487"/>
      <c r="CW106" s="487"/>
      <c r="CX106" s="485"/>
      <c r="CY106" s="447"/>
      <c r="CZ106" s="298"/>
      <c r="DA106" s="298"/>
      <c r="DB106" s="299"/>
      <c r="DC106" s="487"/>
      <c r="DD106" s="461"/>
      <c r="DE106" s="461"/>
      <c r="DF106" s="461"/>
      <c r="DG106" s="461"/>
      <c r="DH106" s="486"/>
      <c r="DI106" s="487"/>
    </row>
    <row r="107" spans="1:113" s="484" customFormat="1" ht="13.5" customHeight="1" outlineLevel="1">
      <c r="A107" s="461"/>
      <c r="B107" s="461"/>
      <c r="C107" s="467"/>
      <c r="D107" s="467"/>
      <c r="E107" s="467"/>
      <c r="F107" s="461"/>
      <c r="G107" s="510"/>
      <c r="H107" s="756"/>
      <c r="I107" s="757"/>
      <c r="J107" s="757"/>
      <c r="K107" s="758"/>
      <c r="L107" s="507"/>
      <c r="M107" s="756"/>
      <c r="N107" s="757"/>
      <c r="O107" s="758"/>
      <c r="P107" s="508"/>
      <c r="Q107" s="508"/>
      <c r="R107" s="508"/>
      <c r="S107" s="508"/>
      <c r="T107" s="503"/>
      <c r="U107" s="508"/>
      <c r="V107" s="508"/>
      <c r="W107" s="508"/>
      <c r="X107" s="755"/>
      <c r="Y107" s="755"/>
      <c r="Z107" s="755"/>
      <c r="AA107" s="755"/>
      <c r="AB107" s="503"/>
      <c r="AC107" s="755"/>
      <c r="AD107" s="755"/>
      <c r="AE107" s="755"/>
      <c r="AF107" s="508"/>
      <c r="AG107" s="508"/>
      <c r="AH107" s="508"/>
      <c r="AI107" s="508"/>
      <c r="AJ107" s="503"/>
      <c r="AK107" s="508"/>
      <c r="AL107" s="508"/>
      <c r="AM107" s="508"/>
      <c r="AN107" s="508"/>
      <c r="AO107" s="508"/>
      <c r="AP107" s="508"/>
      <c r="AQ107" s="508"/>
      <c r="AR107" s="503"/>
      <c r="AS107" s="508"/>
      <c r="AT107" s="508"/>
      <c r="AU107" s="508"/>
      <c r="AV107" s="756"/>
      <c r="AW107" s="757"/>
      <c r="AX107" s="757"/>
      <c r="AY107" s="758"/>
      <c r="AZ107" s="507"/>
      <c r="BA107" s="511"/>
      <c r="BB107" s="511"/>
      <c r="BC107" s="511"/>
      <c r="BD107" s="508"/>
      <c r="BE107" s="508"/>
      <c r="BF107" s="508"/>
      <c r="BG107" s="508"/>
      <c r="BH107" s="503"/>
      <c r="BI107" s="508"/>
      <c r="BJ107" s="508"/>
      <c r="BK107" s="508"/>
      <c r="BL107" s="755"/>
      <c r="BM107" s="755"/>
      <c r="BN107" s="755"/>
      <c r="BO107" s="755"/>
      <c r="BP107" s="503"/>
      <c r="BQ107" s="755"/>
      <c r="BR107" s="755"/>
      <c r="BS107" s="755"/>
      <c r="BT107" s="508"/>
      <c r="BU107" s="508"/>
      <c r="BV107" s="508"/>
      <c r="BW107" s="508"/>
      <c r="BX107" s="503"/>
      <c r="BY107" s="508"/>
      <c r="BZ107" s="508"/>
      <c r="CA107" s="508"/>
      <c r="CB107" s="755"/>
      <c r="CC107" s="755"/>
      <c r="CD107" s="755"/>
      <c r="CE107" s="755"/>
      <c r="CF107" s="503"/>
      <c r="CG107" s="755"/>
      <c r="CH107" s="755"/>
      <c r="CI107" s="755"/>
      <c r="CJ107" s="508"/>
      <c r="CK107" s="508"/>
      <c r="CL107" s="508"/>
      <c r="CM107" s="508"/>
      <c r="CN107" s="503"/>
      <c r="CO107" s="508"/>
      <c r="CP107" s="508"/>
      <c r="CQ107" s="508"/>
      <c r="CR107" s="461"/>
      <c r="CS107" s="487"/>
      <c r="CT107" s="487"/>
      <c r="CU107" s="487"/>
      <c r="CV107" s="487"/>
      <c r="CW107" s="487"/>
      <c r="CX107" s="485"/>
      <c r="CY107" s="447"/>
      <c r="CZ107" s="298"/>
      <c r="DA107" s="298"/>
      <c r="DB107" s="299"/>
      <c r="DC107" s="487"/>
      <c r="DD107" s="461"/>
      <c r="DE107" s="461"/>
      <c r="DF107" s="461"/>
      <c r="DG107" s="461"/>
      <c r="DH107" s="486"/>
      <c r="DI107" s="487"/>
    </row>
    <row r="108" spans="1:113" s="484" customFormat="1" ht="13.5" customHeight="1" outlineLevel="1">
      <c r="A108" s="461"/>
      <c r="B108" s="461"/>
      <c r="C108" s="461"/>
      <c r="D108" s="461"/>
      <c r="E108" s="461"/>
      <c r="F108" s="461"/>
      <c r="G108" s="510"/>
      <c r="H108" s="756"/>
      <c r="I108" s="757"/>
      <c r="J108" s="757"/>
      <c r="K108" s="758"/>
      <c r="L108" s="507"/>
      <c r="M108" s="756"/>
      <c r="N108" s="757"/>
      <c r="O108" s="758"/>
      <c r="P108" s="508"/>
      <c r="Q108" s="508"/>
      <c r="R108" s="508"/>
      <c r="S108" s="508"/>
      <c r="T108" s="503"/>
      <c r="U108" s="508"/>
      <c r="V108" s="508"/>
      <c r="W108" s="508"/>
      <c r="X108" s="755"/>
      <c r="Y108" s="755"/>
      <c r="Z108" s="755"/>
      <c r="AA108" s="755"/>
      <c r="AB108" s="503"/>
      <c r="AC108" s="755"/>
      <c r="AD108" s="755"/>
      <c r="AE108" s="755"/>
      <c r="AF108" s="508"/>
      <c r="AG108" s="508"/>
      <c r="AH108" s="508"/>
      <c r="AI108" s="508"/>
      <c r="AJ108" s="503"/>
      <c r="AK108" s="508"/>
      <c r="AL108" s="508"/>
      <c r="AM108" s="508"/>
      <c r="AN108" s="508"/>
      <c r="AO108" s="508"/>
      <c r="AP108" s="508"/>
      <c r="AQ108" s="508"/>
      <c r="AR108" s="503"/>
      <c r="AS108" s="508"/>
      <c r="AT108" s="508"/>
      <c r="AU108" s="508"/>
      <c r="AV108" s="508"/>
      <c r="AW108" s="508"/>
      <c r="AX108" s="508"/>
      <c r="AY108" s="508"/>
      <c r="AZ108" s="503"/>
      <c r="BA108" s="508"/>
      <c r="BB108" s="508"/>
      <c r="BC108" s="508"/>
      <c r="BD108" s="508"/>
      <c r="BE108" s="508"/>
      <c r="BF108" s="508"/>
      <c r="BG108" s="508"/>
      <c r="BH108" s="503"/>
      <c r="BI108" s="508"/>
      <c r="BJ108" s="508"/>
      <c r="BK108" s="508"/>
      <c r="BL108" s="755"/>
      <c r="BM108" s="755"/>
      <c r="BN108" s="755"/>
      <c r="BO108" s="755"/>
      <c r="BP108" s="503"/>
      <c r="BQ108" s="755"/>
      <c r="BR108" s="755"/>
      <c r="BS108" s="755"/>
      <c r="BT108" s="508"/>
      <c r="BU108" s="508"/>
      <c r="BV108" s="508"/>
      <c r="BW108" s="508"/>
      <c r="BX108" s="503"/>
      <c r="BY108" s="508"/>
      <c r="BZ108" s="508"/>
      <c r="CA108" s="508"/>
      <c r="CB108" s="755"/>
      <c r="CC108" s="755"/>
      <c r="CD108" s="755"/>
      <c r="CE108" s="755"/>
      <c r="CF108" s="503"/>
      <c r="CG108" s="755"/>
      <c r="CH108" s="755"/>
      <c r="CI108" s="755"/>
      <c r="CJ108" s="508"/>
      <c r="CK108" s="508"/>
      <c r="CL108" s="508"/>
      <c r="CM108" s="508"/>
      <c r="CN108" s="503"/>
      <c r="CO108" s="508"/>
      <c r="CP108" s="508"/>
      <c r="CQ108" s="508"/>
      <c r="CR108" s="461"/>
      <c r="CS108" s="487"/>
      <c r="CT108" s="487"/>
      <c r="CU108" s="487"/>
      <c r="CV108" s="487"/>
      <c r="CW108" s="487"/>
      <c r="CX108" s="485"/>
      <c r="CY108" s="447"/>
      <c r="CZ108" s="298"/>
      <c r="DA108" s="298"/>
      <c r="DB108" s="299"/>
      <c r="DC108" s="487"/>
      <c r="DD108" s="461"/>
      <c r="DE108" s="461"/>
      <c r="DF108" s="461"/>
      <c r="DG108" s="461"/>
      <c r="DH108" s="486"/>
      <c r="DI108" s="487"/>
    </row>
    <row r="109" spans="1:113" s="484" customFormat="1" ht="13.5" customHeight="1" outlineLevel="1" thickBot="1">
      <c r="A109" s="461"/>
      <c r="B109" s="461"/>
      <c r="C109" s="461"/>
      <c r="D109" s="461"/>
      <c r="E109" s="461"/>
      <c r="F109" s="461"/>
      <c r="G109" s="510"/>
      <c r="H109" s="756"/>
      <c r="I109" s="757"/>
      <c r="J109" s="757"/>
      <c r="K109" s="758"/>
      <c r="L109" s="507"/>
      <c r="M109" s="756"/>
      <c r="N109" s="757"/>
      <c r="O109" s="758"/>
      <c r="P109" s="508"/>
      <c r="Q109" s="508"/>
      <c r="R109" s="508"/>
      <c r="S109" s="508"/>
      <c r="T109" s="503"/>
      <c r="U109" s="508"/>
      <c r="V109" s="508"/>
      <c r="W109" s="508"/>
      <c r="X109" s="755"/>
      <c r="Y109" s="755"/>
      <c r="Z109" s="755"/>
      <c r="AA109" s="755"/>
      <c r="AB109" s="503"/>
      <c r="AC109" s="755"/>
      <c r="AD109" s="755"/>
      <c r="AE109" s="755"/>
      <c r="AF109" s="508"/>
      <c r="AG109" s="508"/>
      <c r="AH109" s="508"/>
      <c r="AI109" s="508"/>
      <c r="AJ109" s="503"/>
      <c r="AK109" s="508"/>
      <c r="AL109" s="508"/>
      <c r="AM109" s="508"/>
      <c r="AN109" s="508"/>
      <c r="AO109" s="508"/>
      <c r="AP109" s="508"/>
      <c r="AQ109" s="508"/>
      <c r="AR109" s="503"/>
      <c r="AS109" s="508"/>
      <c r="AT109" s="508"/>
      <c r="AU109" s="508"/>
      <c r="AV109" s="508"/>
      <c r="AW109" s="508"/>
      <c r="AX109" s="508"/>
      <c r="AY109" s="508"/>
      <c r="AZ109" s="503"/>
      <c r="BA109" s="508"/>
      <c r="BB109" s="508"/>
      <c r="BC109" s="508"/>
      <c r="BD109" s="508"/>
      <c r="BE109" s="508"/>
      <c r="BF109" s="508"/>
      <c r="BG109" s="508"/>
      <c r="BH109" s="503"/>
      <c r="BI109" s="508"/>
      <c r="BJ109" s="508"/>
      <c r="BK109" s="508"/>
      <c r="BL109" s="755"/>
      <c r="BM109" s="755"/>
      <c r="BN109" s="755"/>
      <c r="BO109" s="755"/>
      <c r="BP109" s="503"/>
      <c r="BQ109" s="755"/>
      <c r="BR109" s="755"/>
      <c r="BS109" s="755"/>
      <c r="BT109" s="508"/>
      <c r="BU109" s="508"/>
      <c r="BV109" s="508"/>
      <c r="BW109" s="508"/>
      <c r="BX109" s="503"/>
      <c r="BY109" s="508"/>
      <c r="BZ109" s="508"/>
      <c r="CA109" s="508"/>
      <c r="CB109" s="755"/>
      <c r="CC109" s="755"/>
      <c r="CD109" s="755"/>
      <c r="CE109" s="755"/>
      <c r="CF109" s="503"/>
      <c r="CG109" s="755"/>
      <c r="CH109" s="755"/>
      <c r="CI109" s="755"/>
      <c r="CJ109" s="508"/>
      <c r="CK109" s="508"/>
      <c r="CL109" s="508"/>
      <c r="CM109" s="508"/>
      <c r="CN109" s="503"/>
      <c r="CO109" s="508"/>
      <c r="CP109" s="508"/>
      <c r="CQ109" s="508"/>
      <c r="CR109" s="461"/>
      <c r="CS109" s="487"/>
      <c r="CT109" s="487"/>
      <c r="CU109" s="487"/>
      <c r="CV109" s="487"/>
      <c r="CW109" s="487"/>
      <c r="CX109" s="485"/>
      <c r="CY109" s="499"/>
      <c r="CZ109" s="430"/>
      <c r="DA109" s="430"/>
      <c r="DB109" s="431"/>
      <c r="DC109" s="487"/>
      <c r="DD109" s="461"/>
      <c r="DE109" s="461"/>
      <c r="DF109" s="461"/>
      <c r="DG109" s="461"/>
      <c r="DH109" s="486"/>
      <c r="DI109" s="487"/>
    </row>
    <row r="110" spans="1:113" s="484" customFormat="1" ht="13.5" customHeight="1" outlineLevel="1">
      <c r="A110" s="461"/>
      <c r="B110" s="461"/>
      <c r="C110" s="461"/>
      <c r="D110" s="461"/>
      <c r="E110" s="461"/>
      <c r="F110" s="40"/>
      <c r="G110" s="510"/>
      <c r="H110" s="508"/>
      <c r="I110" s="508"/>
      <c r="J110" s="508"/>
      <c r="K110" s="508"/>
      <c r="L110" s="503"/>
      <c r="M110" s="508"/>
      <c r="N110" s="508"/>
      <c r="O110" s="508"/>
      <c r="P110" s="508"/>
      <c r="Q110" s="508"/>
      <c r="R110" s="508"/>
      <c r="S110" s="508"/>
      <c r="T110" s="503"/>
      <c r="U110" s="508"/>
      <c r="V110" s="508"/>
      <c r="W110" s="508"/>
      <c r="X110" s="755"/>
      <c r="Y110" s="755"/>
      <c r="Z110" s="755"/>
      <c r="AA110" s="755"/>
      <c r="AB110" s="503"/>
      <c r="AC110" s="755"/>
      <c r="AD110" s="755"/>
      <c r="AE110" s="755"/>
      <c r="AF110" s="508"/>
      <c r="AG110" s="508"/>
      <c r="AH110" s="508"/>
      <c r="AI110" s="508"/>
      <c r="AJ110" s="503"/>
      <c r="AK110" s="508"/>
      <c r="AL110" s="508"/>
      <c r="AM110" s="508"/>
      <c r="AN110" s="508"/>
      <c r="AO110" s="508"/>
      <c r="AP110" s="508"/>
      <c r="AQ110" s="508"/>
      <c r="AR110" s="503"/>
      <c r="AS110" s="508"/>
      <c r="AT110" s="508"/>
      <c r="AU110" s="508"/>
      <c r="AV110" s="508"/>
      <c r="AW110" s="508"/>
      <c r="AX110" s="508"/>
      <c r="AY110" s="508"/>
      <c r="AZ110" s="503"/>
      <c r="BA110" s="508"/>
      <c r="BB110" s="508"/>
      <c r="BC110" s="508"/>
      <c r="BD110" s="508"/>
      <c r="BE110" s="508"/>
      <c r="BF110" s="508"/>
      <c r="BG110" s="508"/>
      <c r="BH110" s="503"/>
      <c r="BI110" s="508"/>
      <c r="BJ110" s="508"/>
      <c r="BK110" s="508"/>
      <c r="BL110" s="755"/>
      <c r="BM110" s="755"/>
      <c r="BN110" s="755"/>
      <c r="BO110" s="755"/>
      <c r="BP110" s="503"/>
      <c r="BQ110" s="755"/>
      <c r="BR110" s="755"/>
      <c r="BS110" s="755"/>
      <c r="BT110" s="508"/>
      <c r="BU110" s="508"/>
      <c r="BV110" s="508"/>
      <c r="BW110" s="508"/>
      <c r="BX110" s="503"/>
      <c r="BY110" s="508"/>
      <c r="BZ110" s="508"/>
      <c r="CA110" s="508"/>
      <c r="CB110" s="755"/>
      <c r="CC110" s="755"/>
      <c r="CD110" s="755"/>
      <c r="CE110" s="755"/>
      <c r="CF110" s="503"/>
      <c r="CG110" s="755"/>
      <c r="CH110" s="755"/>
      <c r="CI110" s="755"/>
      <c r="CJ110" s="508"/>
      <c r="CK110" s="508"/>
      <c r="CL110" s="508"/>
      <c r="CM110" s="508"/>
      <c r="CN110" s="503"/>
      <c r="CO110" s="508"/>
      <c r="CP110" s="508"/>
      <c r="CQ110" s="508"/>
      <c r="CR110" s="40"/>
      <c r="CS110" s="487"/>
      <c r="CT110" s="487"/>
      <c r="CU110" s="487"/>
      <c r="CV110" s="487"/>
      <c r="CW110" s="487"/>
      <c r="CX110" s="39"/>
      <c r="CY110" s="42"/>
      <c r="CZ110" s="42"/>
      <c r="DA110" s="42"/>
      <c r="DB110" s="42"/>
      <c r="DC110" s="487"/>
      <c r="DD110" s="461"/>
      <c r="DE110" s="461"/>
      <c r="DF110" s="461"/>
      <c r="DG110" s="461"/>
      <c r="DH110" s="486"/>
      <c r="DI110" s="487"/>
    </row>
    <row r="111" spans="1:113" s="484" customFormat="1" ht="13.5" customHeight="1" outlineLevel="1">
      <c r="A111" s="461"/>
      <c r="B111" s="461"/>
      <c r="C111" s="461"/>
      <c r="D111" s="461"/>
      <c r="E111" s="461"/>
      <c r="F111" s="40"/>
      <c r="G111" s="512"/>
      <c r="H111" s="508"/>
      <c r="I111" s="508"/>
      <c r="J111" s="508"/>
      <c r="K111" s="508"/>
      <c r="L111" s="503"/>
      <c r="M111" s="508"/>
      <c r="N111" s="508"/>
      <c r="O111" s="508"/>
      <c r="P111" s="508"/>
      <c r="Q111" s="508"/>
      <c r="R111" s="508"/>
      <c r="S111" s="508"/>
      <c r="T111" s="503"/>
      <c r="U111" s="508"/>
      <c r="V111" s="508"/>
      <c r="W111" s="508"/>
      <c r="X111" s="755"/>
      <c r="Y111" s="755"/>
      <c r="Z111" s="755"/>
      <c r="AA111" s="755"/>
      <c r="AB111" s="503"/>
      <c r="AC111" s="755"/>
      <c r="AD111" s="755"/>
      <c r="AE111" s="755"/>
      <c r="AF111" s="508"/>
      <c r="AG111" s="508"/>
      <c r="AH111" s="508"/>
      <c r="AI111" s="508"/>
      <c r="AJ111" s="503"/>
      <c r="AK111" s="508"/>
      <c r="AL111" s="508"/>
      <c r="AM111" s="508"/>
      <c r="AN111" s="508"/>
      <c r="AO111" s="508"/>
      <c r="AP111" s="508"/>
      <c r="AQ111" s="508"/>
      <c r="AR111" s="503"/>
      <c r="AS111" s="508"/>
      <c r="AT111" s="508"/>
      <c r="AU111" s="508"/>
      <c r="AV111" s="508"/>
      <c r="AW111" s="508"/>
      <c r="AX111" s="508"/>
      <c r="AY111" s="508"/>
      <c r="AZ111" s="503"/>
      <c r="BA111" s="508"/>
      <c r="BB111" s="508"/>
      <c r="BC111" s="508"/>
      <c r="BD111" s="508"/>
      <c r="BE111" s="508"/>
      <c r="BF111" s="508"/>
      <c r="BG111" s="508"/>
      <c r="BH111" s="503"/>
      <c r="BI111" s="508"/>
      <c r="BJ111" s="508"/>
      <c r="BK111" s="508"/>
      <c r="BL111" s="755"/>
      <c r="BM111" s="755"/>
      <c r="BN111" s="755"/>
      <c r="BO111" s="755"/>
      <c r="BP111" s="503"/>
      <c r="BQ111" s="755"/>
      <c r="BR111" s="755"/>
      <c r="BS111" s="755"/>
      <c r="BT111" s="508"/>
      <c r="BU111" s="508"/>
      <c r="BV111" s="508"/>
      <c r="BW111" s="508"/>
      <c r="BX111" s="503"/>
      <c r="BY111" s="508"/>
      <c r="BZ111" s="508"/>
      <c r="CA111" s="508"/>
      <c r="CB111" s="755"/>
      <c r="CC111" s="755"/>
      <c r="CD111" s="755"/>
      <c r="CE111" s="755"/>
      <c r="CF111" s="503"/>
      <c r="CG111" s="755"/>
      <c r="CH111" s="755"/>
      <c r="CI111" s="755"/>
      <c r="CJ111" s="508"/>
      <c r="CK111" s="508"/>
      <c r="CL111" s="508"/>
      <c r="CM111" s="508"/>
      <c r="CN111" s="503"/>
      <c r="CO111" s="508"/>
      <c r="CP111" s="508"/>
      <c r="CQ111" s="508"/>
      <c r="CR111" s="40"/>
      <c r="CS111" s="487"/>
      <c r="CT111" s="487"/>
      <c r="CU111" s="487"/>
      <c r="CV111" s="487"/>
      <c r="CW111" s="487"/>
      <c r="CX111" s="39"/>
      <c r="CY111" s="503"/>
      <c r="CZ111" s="508"/>
      <c r="DA111" s="508"/>
      <c r="DB111" s="508"/>
      <c r="DC111" s="487"/>
      <c r="DD111" s="461"/>
      <c r="DE111" s="461"/>
      <c r="DF111" s="461"/>
      <c r="DG111" s="461"/>
      <c r="DH111" s="486"/>
      <c r="DI111" s="487"/>
    </row>
    <row r="112" spans="1:113" s="40" customFormat="1">
      <c r="A112" s="461"/>
      <c r="C112" s="461"/>
      <c r="D112" s="461"/>
      <c r="E112" s="461"/>
      <c r="G112" s="60"/>
      <c r="H112" s="754"/>
      <c r="I112" s="754"/>
      <c r="K112" s="468"/>
      <c r="L112" s="42"/>
      <c r="O112" s="60"/>
      <c r="T112" s="42"/>
      <c r="U112" s="470"/>
      <c r="V112" s="470"/>
      <c r="W112" s="60"/>
      <c r="AB112" s="42"/>
      <c r="AC112" s="469"/>
      <c r="AD112" s="470"/>
      <c r="AE112" s="500"/>
      <c r="AI112" s="468"/>
      <c r="AJ112" s="42"/>
      <c r="AK112" s="469"/>
      <c r="AL112" s="470"/>
      <c r="AM112" s="500"/>
      <c r="AR112" s="42"/>
      <c r="AS112" s="469"/>
      <c r="AT112" s="470"/>
      <c r="AU112" s="500"/>
      <c r="AZ112" s="42"/>
      <c r="BA112" s="469"/>
      <c r="BB112" s="470"/>
      <c r="BC112" s="500"/>
      <c r="BH112" s="42"/>
      <c r="BI112" s="469"/>
      <c r="BJ112" s="470"/>
      <c r="BK112" s="500"/>
      <c r="BP112" s="42"/>
      <c r="BQ112" s="470"/>
      <c r="BR112" s="470"/>
      <c r="BS112" s="500"/>
      <c r="BX112" s="42"/>
      <c r="BY112" s="469"/>
      <c r="BZ112" s="470"/>
      <c r="CA112" s="500"/>
      <c r="CF112" s="42"/>
      <c r="CG112" s="469"/>
      <c r="CH112" s="470"/>
      <c r="CI112" s="500"/>
      <c r="CN112" s="42"/>
      <c r="CO112" s="469"/>
      <c r="CP112" s="470"/>
      <c r="CQ112" s="500"/>
      <c r="CX112" s="39"/>
      <c r="CY112" s="503"/>
      <c r="CZ112" s="508"/>
      <c r="DA112" s="508"/>
      <c r="DB112" s="508"/>
      <c r="DC112" s="500"/>
      <c r="DH112" s="41"/>
      <c r="DI112" s="467"/>
    </row>
    <row r="113" spans="1:113" s="40" customFormat="1">
      <c r="A113" s="461"/>
      <c r="C113" s="461"/>
      <c r="D113" s="461"/>
      <c r="E113" s="461"/>
      <c r="G113" s="60"/>
      <c r="H113" s="754"/>
      <c r="I113" s="754"/>
      <c r="K113" s="468"/>
      <c r="L113" s="42"/>
      <c r="O113" s="60"/>
      <c r="T113" s="42"/>
      <c r="U113" s="470"/>
      <c r="V113" s="470"/>
      <c r="W113" s="60"/>
      <c r="AB113" s="42"/>
      <c r="AC113" s="469"/>
      <c r="AD113" s="470"/>
      <c r="AE113" s="500"/>
      <c r="AI113" s="468"/>
      <c r="AJ113" s="42"/>
      <c r="AK113" s="469"/>
      <c r="AL113" s="470"/>
      <c r="AM113" s="500"/>
      <c r="AR113" s="42"/>
      <c r="AS113" s="469"/>
      <c r="AT113" s="470"/>
      <c r="AU113" s="500"/>
      <c r="AZ113" s="42"/>
      <c r="BA113" s="469"/>
      <c r="BB113" s="470"/>
      <c r="BC113" s="500"/>
      <c r="BH113" s="42"/>
      <c r="BI113" s="469"/>
      <c r="BJ113" s="470"/>
      <c r="BK113" s="500"/>
      <c r="BP113" s="42"/>
      <c r="BQ113" s="470"/>
      <c r="BR113" s="470"/>
      <c r="BS113" s="500"/>
      <c r="BX113" s="42"/>
      <c r="BY113" s="469"/>
      <c r="BZ113" s="470"/>
      <c r="CA113" s="500"/>
      <c r="CF113" s="42"/>
      <c r="CG113" s="469"/>
      <c r="CH113" s="470"/>
      <c r="CI113" s="500"/>
      <c r="CN113" s="42"/>
      <c r="CO113" s="469"/>
      <c r="CP113" s="470"/>
      <c r="CQ113" s="500"/>
      <c r="CX113" s="39"/>
      <c r="CY113" s="503"/>
      <c r="CZ113" s="508"/>
      <c r="DA113" s="508"/>
      <c r="DB113" s="508"/>
      <c r="DC113" s="500"/>
      <c r="DH113" s="41"/>
      <c r="DI113" s="467"/>
    </row>
    <row r="114" spans="1:113">
      <c r="A114" s="461"/>
      <c r="C114" s="484"/>
      <c r="D114" s="461"/>
      <c r="E114" s="461"/>
      <c r="H114" s="754"/>
      <c r="I114" s="754"/>
      <c r="CY114" s="503"/>
      <c r="CZ114" s="508"/>
      <c r="DA114" s="508"/>
      <c r="DB114" s="508"/>
    </row>
    <row r="115" spans="1:113">
      <c r="A115" s="461"/>
      <c r="C115" s="469"/>
      <c r="D115" s="469"/>
      <c r="E115" s="469"/>
      <c r="H115" s="754"/>
      <c r="I115" s="754"/>
      <c r="CY115" s="503"/>
      <c r="CZ115" s="508"/>
      <c r="DA115" s="508"/>
      <c r="DB115" s="508"/>
    </row>
    <row r="116" spans="1:113">
      <c r="C116" s="461"/>
      <c r="D116" s="461"/>
      <c r="E116" s="461"/>
      <c r="G116" s="500"/>
      <c r="H116" s="754"/>
      <c r="I116" s="754"/>
      <c r="CY116" s="503"/>
      <c r="CZ116" s="508"/>
      <c r="DA116" s="508"/>
      <c r="DB116" s="508"/>
    </row>
    <row r="117" spans="1:113">
      <c r="C117" s="461"/>
      <c r="D117" s="461"/>
      <c r="E117" s="461"/>
      <c r="H117" s="754"/>
      <c r="I117" s="754"/>
      <c r="CY117" s="503"/>
      <c r="CZ117" s="508"/>
      <c r="DA117" s="508"/>
      <c r="DB117" s="508"/>
    </row>
    <row r="118" spans="1:113">
      <c r="C118" s="461"/>
      <c r="D118" s="461"/>
      <c r="E118" s="461"/>
      <c r="H118" s="754"/>
      <c r="I118" s="754"/>
      <c r="CY118" s="503"/>
      <c r="CZ118" s="508"/>
      <c r="DA118" s="508"/>
      <c r="DB118" s="508"/>
    </row>
    <row r="119" spans="1:113">
      <c r="C119" s="461"/>
      <c r="D119" s="461"/>
      <c r="E119" s="461"/>
      <c r="CY119" s="503"/>
      <c r="CZ119" s="508"/>
      <c r="DA119" s="508"/>
      <c r="DB119" s="508"/>
    </row>
    <row r="120" spans="1:113">
      <c r="C120" s="461"/>
      <c r="D120" s="461"/>
      <c r="E120" s="461"/>
    </row>
    <row r="121" spans="1:113">
      <c r="C121" s="461"/>
      <c r="D121" s="461"/>
      <c r="E121" s="461"/>
    </row>
    <row r="122" spans="1:113">
      <c r="C122" s="461"/>
      <c r="D122" s="461"/>
      <c r="E122" s="461"/>
    </row>
    <row r="123" spans="1:113">
      <c r="C123" s="461"/>
      <c r="D123" s="461"/>
      <c r="E123" s="461"/>
    </row>
    <row r="124" spans="1:113">
      <c r="C124" s="461"/>
      <c r="D124" s="461"/>
      <c r="E124" s="461"/>
    </row>
  </sheetData>
  <sheetProtection selectLockedCells="1" selectUnlockedCells="1"/>
  <mergeCells count="992">
    <mergeCell ref="AD7:AE7"/>
    <mergeCell ref="AF7:AK7"/>
    <mergeCell ref="AL7:AM7"/>
    <mergeCell ref="AN7:AS7"/>
    <mergeCell ref="AT7:AU7"/>
    <mergeCell ref="AV7:BA7"/>
    <mergeCell ref="A7:C7"/>
    <mergeCell ref="H7:M7"/>
    <mergeCell ref="N7:O7"/>
    <mergeCell ref="P7:U7"/>
    <mergeCell ref="V7:W7"/>
    <mergeCell ref="X7:AC7"/>
    <mergeCell ref="BZ7:CA7"/>
    <mergeCell ref="CB7:CG7"/>
    <mergeCell ref="CH7:CI7"/>
    <mergeCell ref="CJ7:CO7"/>
    <mergeCell ref="CP7:CQ7"/>
    <mergeCell ref="CS7:CV7"/>
    <mergeCell ref="BB7:BC7"/>
    <mergeCell ref="BD7:BI7"/>
    <mergeCell ref="BJ7:BK7"/>
    <mergeCell ref="BL7:BQ7"/>
    <mergeCell ref="BR7:BS7"/>
    <mergeCell ref="BT7:BY7"/>
    <mergeCell ref="S10:S11"/>
    <mergeCell ref="Y10:Y11"/>
    <mergeCell ref="Z10:Z11"/>
    <mergeCell ref="AA10:AA11"/>
    <mergeCell ref="AG10:AG11"/>
    <mergeCell ref="AH10:AH11"/>
    <mergeCell ref="A9:A16"/>
    <mergeCell ref="I10:I11"/>
    <mergeCell ref="J10:J11"/>
    <mergeCell ref="K10:K11"/>
    <mergeCell ref="Q10:Q11"/>
    <mergeCell ref="R10:R11"/>
    <mergeCell ref="BF10:BF11"/>
    <mergeCell ref="BG10:BG11"/>
    <mergeCell ref="BM10:BM11"/>
    <mergeCell ref="BN10:BN11"/>
    <mergeCell ref="AI10:AI11"/>
    <mergeCell ref="AO10:AO11"/>
    <mergeCell ref="AP10:AP11"/>
    <mergeCell ref="AQ10:AQ11"/>
    <mergeCell ref="AW10:AW11"/>
    <mergeCell ref="AX10:AX11"/>
    <mergeCell ref="CV10:CV11"/>
    <mergeCell ref="I12:I14"/>
    <mergeCell ref="J12:J14"/>
    <mergeCell ref="K12:K14"/>
    <mergeCell ref="Q12:Q14"/>
    <mergeCell ref="R12:R14"/>
    <mergeCell ref="S12:S14"/>
    <mergeCell ref="Y12:Y14"/>
    <mergeCell ref="Z12:Z14"/>
    <mergeCell ref="AA12:AA14"/>
    <mergeCell ref="CE10:CE11"/>
    <mergeCell ref="CK10:CK11"/>
    <mergeCell ref="CL10:CL11"/>
    <mergeCell ref="CM10:CM11"/>
    <mergeCell ref="CT10:CT11"/>
    <mergeCell ref="CU10:CU11"/>
    <mergeCell ref="BO10:BO11"/>
    <mergeCell ref="BU10:BU11"/>
    <mergeCell ref="BV10:BV11"/>
    <mergeCell ref="BW10:BW11"/>
    <mergeCell ref="CC10:CC11"/>
    <mergeCell ref="CD10:CD11"/>
    <mergeCell ref="AY10:AY11"/>
    <mergeCell ref="BE10:BE11"/>
    <mergeCell ref="AY12:AY14"/>
    <mergeCell ref="BE12:BE14"/>
    <mergeCell ref="BF12:BF14"/>
    <mergeCell ref="BG12:BG14"/>
    <mergeCell ref="AG12:AG14"/>
    <mergeCell ref="AH12:AH14"/>
    <mergeCell ref="AI12:AI14"/>
    <mergeCell ref="AO12:AO14"/>
    <mergeCell ref="AP12:AP14"/>
    <mergeCell ref="AQ12:AQ14"/>
    <mergeCell ref="CT12:CT14"/>
    <mergeCell ref="CU12:CU14"/>
    <mergeCell ref="CV12:CV14"/>
    <mergeCell ref="I15:I21"/>
    <mergeCell ref="J15:J21"/>
    <mergeCell ref="K15:K21"/>
    <mergeCell ref="Q15:Q21"/>
    <mergeCell ref="R15:R21"/>
    <mergeCell ref="S15:S21"/>
    <mergeCell ref="Y15:Y21"/>
    <mergeCell ref="CC12:CC14"/>
    <mergeCell ref="CD12:CD14"/>
    <mergeCell ref="CE12:CE14"/>
    <mergeCell ref="CK12:CK14"/>
    <mergeCell ref="CL12:CL14"/>
    <mergeCell ref="CM12:CM14"/>
    <mergeCell ref="BM12:BM14"/>
    <mergeCell ref="BN12:BN14"/>
    <mergeCell ref="BO12:BO14"/>
    <mergeCell ref="BU12:BU14"/>
    <mergeCell ref="BV12:BV14"/>
    <mergeCell ref="BW12:BW14"/>
    <mergeCell ref="AW12:AW14"/>
    <mergeCell ref="AX12:AX14"/>
    <mergeCell ref="CU15:CU21"/>
    <mergeCell ref="CV15:CV21"/>
    <mergeCell ref="A17:A23"/>
    <mergeCell ref="H22:H23"/>
    <mergeCell ref="I22:I23"/>
    <mergeCell ref="J22:J23"/>
    <mergeCell ref="K22:K23"/>
    <mergeCell ref="BV15:BV21"/>
    <mergeCell ref="BW15:BW21"/>
    <mergeCell ref="CC15:CC21"/>
    <mergeCell ref="CD15:CD21"/>
    <mergeCell ref="CE15:CE21"/>
    <mergeCell ref="CK15:CK21"/>
    <mergeCell ref="BF15:BF21"/>
    <mergeCell ref="BG15:BG21"/>
    <mergeCell ref="BM15:BM21"/>
    <mergeCell ref="BN15:BN21"/>
    <mergeCell ref="BO15:BO21"/>
    <mergeCell ref="BU15:BU21"/>
    <mergeCell ref="AP15:AP21"/>
    <mergeCell ref="AQ15:AQ21"/>
    <mergeCell ref="AW15:AW21"/>
    <mergeCell ref="AX15:AX21"/>
    <mergeCell ref="AY15:AY21"/>
    <mergeCell ref="P22:P23"/>
    <mergeCell ref="Q22:Q23"/>
    <mergeCell ref="R22:R23"/>
    <mergeCell ref="S22:S23"/>
    <mergeCell ref="X22:X23"/>
    <mergeCell ref="Y22:Y23"/>
    <mergeCell ref="CL15:CL21"/>
    <mergeCell ref="CM15:CM21"/>
    <mergeCell ref="CT15:CT21"/>
    <mergeCell ref="BE15:BE21"/>
    <mergeCell ref="Z15:Z21"/>
    <mergeCell ref="AA15:AA21"/>
    <mergeCell ref="AG15:AG21"/>
    <mergeCell ref="AH15:AH21"/>
    <mergeCell ref="AI15:AI21"/>
    <mergeCell ref="AO15:AO21"/>
    <mergeCell ref="AN22:AN23"/>
    <mergeCell ref="AO22:AO23"/>
    <mergeCell ref="AP22:AP23"/>
    <mergeCell ref="AQ22:AQ23"/>
    <mergeCell ref="AV22:AV23"/>
    <mergeCell ref="AW22:AW23"/>
    <mergeCell ref="Z22:Z23"/>
    <mergeCell ref="AA22:AA23"/>
    <mergeCell ref="AF22:AF23"/>
    <mergeCell ref="AG22:AG23"/>
    <mergeCell ref="AH22:AH23"/>
    <mergeCell ref="AI22:AI23"/>
    <mergeCell ref="BN22:BN23"/>
    <mergeCell ref="BO22:BO23"/>
    <mergeCell ref="BT22:BT23"/>
    <mergeCell ref="BU22:BU23"/>
    <mergeCell ref="AX22:AX23"/>
    <mergeCell ref="AY22:AY23"/>
    <mergeCell ref="BD22:BD23"/>
    <mergeCell ref="BE22:BE23"/>
    <mergeCell ref="BF22:BF23"/>
    <mergeCell ref="BG22:BG23"/>
    <mergeCell ref="CU22:CU23"/>
    <mergeCell ref="CV22:CV23"/>
    <mergeCell ref="A24:A27"/>
    <mergeCell ref="I26:I34"/>
    <mergeCell ref="J26:J56"/>
    <mergeCell ref="K26:K56"/>
    <mergeCell ref="Q26:Q34"/>
    <mergeCell ref="R26:R56"/>
    <mergeCell ref="S26:S56"/>
    <mergeCell ref="Y26:Y34"/>
    <mergeCell ref="CJ22:CJ23"/>
    <mergeCell ref="CK22:CK23"/>
    <mergeCell ref="CL22:CL23"/>
    <mergeCell ref="CM22:CM23"/>
    <mergeCell ref="CS22:CS23"/>
    <mergeCell ref="CT22:CT23"/>
    <mergeCell ref="BV22:BV23"/>
    <mergeCell ref="BW22:BW23"/>
    <mergeCell ref="CB22:CB23"/>
    <mergeCell ref="CC22:CC23"/>
    <mergeCell ref="CD22:CD23"/>
    <mergeCell ref="CE22:CE23"/>
    <mergeCell ref="BL22:BL23"/>
    <mergeCell ref="BM22:BM23"/>
    <mergeCell ref="C28:E28"/>
    <mergeCell ref="BV26:BV56"/>
    <mergeCell ref="BW26:BW56"/>
    <mergeCell ref="CC26:CC34"/>
    <mergeCell ref="CD26:CD56"/>
    <mergeCell ref="CE26:CE56"/>
    <mergeCell ref="CK26:CK34"/>
    <mergeCell ref="BF26:BF56"/>
    <mergeCell ref="BG26:BG56"/>
    <mergeCell ref="BM26:BM34"/>
    <mergeCell ref="BN26:BN56"/>
    <mergeCell ref="BO26:BO56"/>
    <mergeCell ref="BU26:BU34"/>
    <mergeCell ref="AP26:AP56"/>
    <mergeCell ref="AQ26:AQ56"/>
    <mergeCell ref="AW26:AW34"/>
    <mergeCell ref="AX26:AX56"/>
    <mergeCell ref="AY26:AY56"/>
    <mergeCell ref="BE26:BE34"/>
    <mergeCell ref="Z26:Z56"/>
    <mergeCell ref="AA26:AA56"/>
    <mergeCell ref="AG26:AG34"/>
    <mergeCell ref="AH26:AH56"/>
    <mergeCell ref="AI26:AI56"/>
    <mergeCell ref="CY33:DB33"/>
    <mergeCell ref="CS59:CT59"/>
    <mergeCell ref="CS60:CT60"/>
    <mergeCell ref="CU60:CV60"/>
    <mergeCell ref="J62:K62"/>
    <mergeCell ref="L62:N62"/>
    <mergeCell ref="R62:S62"/>
    <mergeCell ref="T62:V62"/>
    <mergeCell ref="Z62:AA62"/>
    <mergeCell ref="AB62:AD62"/>
    <mergeCell ref="CL26:CL56"/>
    <mergeCell ref="CM26:CM56"/>
    <mergeCell ref="CT26:CT34"/>
    <mergeCell ref="CU26:CU56"/>
    <mergeCell ref="CV26:CV56"/>
    <mergeCell ref="AO26:AO34"/>
    <mergeCell ref="CD62:CE62"/>
    <mergeCell ref="CF62:CH62"/>
    <mergeCell ref="CL62:CM62"/>
    <mergeCell ref="CN62:CP62"/>
    <mergeCell ref="BP62:BR62"/>
    <mergeCell ref="BV62:BW62"/>
    <mergeCell ref="BX62:BZ62"/>
    <mergeCell ref="C63:E63"/>
    <mergeCell ref="J63:K63"/>
    <mergeCell ref="L63:N63"/>
    <mergeCell ref="R63:S63"/>
    <mergeCell ref="T63:V63"/>
    <mergeCell ref="Z63:AA63"/>
    <mergeCell ref="BF62:BG62"/>
    <mergeCell ref="BH62:BJ62"/>
    <mergeCell ref="BN62:BO62"/>
    <mergeCell ref="AH62:AI62"/>
    <mergeCell ref="AJ62:AL62"/>
    <mergeCell ref="AP62:AQ62"/>
    <mergeCell ref="AR62:AT62"/>
    <mergeCell ref="AX62:AY62"/>
    <mergeCell ref="AZ62:BB62"/>
    <mergeCell ref="BX63:BZ63"/>
    <mergeCell ref="CD63:CE63"/>
    <mergeCell ref="CF63:CH63"/>
    <mergeCell ref="CL63:CM63"/>
    <mergeCell ref="CN63:CP63"/>
    <mergeCell ref="J64:K64"/>
    <mergeCell ref="L64:N64"/>
    <mergeCell ref="R64:S64"/>
    <mergeCell ref="T64:V64"/>
    <mergeCell ref="Z64:AA64"/>
    <mergeCell ref="AZ63:BB63"/>
    <mergeCell ref="BF63:BG63"/>
    <mergeCell ref="BH63:BJ63"/>
    <mergeCell ref="BN63:BO63"/>
    <mergeCell ref="BP63:BR63"/>
    <mergeCell ref="BV63:BW63"/>
    <mergeCell ref="AB63:AD63"/>
    <mergeCell ref="AH63:AI63"/>
    <mergeCell ref="AJ63:AL63"/>
    <mergeCell ref="AP63:AQ63"/>
    <mergeCell ref="AR63:AT63"/>
    <mergeCell ref="AX63:AY63"/>
    <mergeCell ref="BX64:BZ64"/>
    <mergeCell ref="CD64:CE64"/>
    <mergeCell ref="J65:K65"/>
    <mergeCell ref="L65:N65"/>
    <mergeCell ref="R65:S65"/>
    <mergeCell ref="T65:V65"/>
    <mergeCell ref="Z65:AA65"/>
    <mergeCell ref="AZ64:BB64"/>
    <mergeCell ref="BF64:BG64"/>
    <mergeCell ref="BH64:BJ64"/>
    <mergeCell ref="BN64:BO64"/>
    <mergeCell ref="AB64:AD64"/>
    <mergeCell ref="AH64:AI64"/>
    <mergeCell ref="AJ64:AL64"/>
    <mergeCell ref="AP64:AQ64"/>
    <mergeCell ref="AR64:AT64"/>
    <mergeCell ref="AX64:AY64"/>
    <mergeCell ref="AB65:AD65"/>
    <mergeCell ref="AH65:AI65"/>
    <mergeCell ref="AJ65:AL65"/>
    <mergeCell ref="AP65:AQ65"/>
    <mergeCell ref="AR65:AT65"/>
    <mergeCell ref="AX65:AY65"/>
    <mergeCell ref="AZ65:BB65"/>
    <mergeCell ref="BF65:BG65"/>
    <mergeCell ref="BH65:BJ65"/>
    <mergeCell ref="CF64:CH64"/>
    <mergeCell ref="CL64:CM64"/>
    <mergeCell ref="CN64:CP64"/>
    <mergeCell ref="BP64:BR64"/>
    <mergeCell ref="BV64:BW64"/>
    <mergeCell ref="BP66:BR66"/>
    <mergeCell ref="BV66:BW66"/>
    <mergeCell ref="BX66:BZ66"/>
    <mergeCell ref="CY65:DB65"/>
    <mergeCell ref="BN65:BO65"/>
    <mergeCell ref="BP65:BR65"/>
    <mergeCell ref="BV65:BW65"/>
    <mergeCell ref="BX65:BZ65"/>
    <mergeCell ref="CD65:CE65"/>
    <mergeCell ref="CF65:CH65"/>
    <mergeCell ref="CL65:CM65"/>
    <mergeCell ref="CN65:CP65"/>
    <mergeCell ref="CD66:CE66"/>
    <mergeCell ref="CF66:CH66"/>
    <mergeCell ref="CL66:CM66"/>
    <mergeCell ref="CN66:CP66"/>
    <mergeCell ref="J67:K67"/>
    <mergeCell ref="L67:N67"/>
    <mergeCell ref="R67:S67"/>
    <mergeCell ref="T67:V67"/>
    <mergeCell ref="Z67:AA67"/>
    <mergeCell ref="AB67:AD67"/>
    <mergeCell ref="BF66:BG66"/>
    <mergeCell ref="BH66:BJ66"/>
    <mergeCell ref="BN66:BO66"/>
    <mergeCell ref="AH66:AI66"/>
    <mergeCell ref="AJ66:AL66"/>
    <mergeCell ref="AP66:AQ66"/>
    <mergeCell ref="AR66:AT66"/>
    <mergeCell ref="AX66:AY66"/>
    <mergeCell ref="AZ66:BB66"/>
    <mergeCell ref="J66:K66"/>
    <mergeCell ref="L66:N66"/>
    <mergeCell ref="R66:S66"/>
    <mergeCell ref="T66:V66"/>
    <mergeCell ref="Z66:AA66"/>
    <mergeCell ref="AB66:AD66"/>
    <mergeCell ref="CD67:CE67"/>
    <mergeCell ref="CF67:CH67"/>
    <mergeCell ref="CL67:CM67"/>
    <mergeCell ref="CN67:CP67"/>
    <mergeCell ref="J68:K68"/>
    <mergeCell ref="L68:N68"/>
    <mergeCell ref="R68:S68"/>
    <mergeCell ref="T68:V68"/>
    <mergeCell ref="Z68:AA68"/>
    <mergeCell ref="AB68:AD68"/>
    <mergeCell ref="BF67:BG67"/>
    <mergeCell ref="BH67:BJ67"/>
    <mergeCell ref="BN67:BO67"/>
    <mergeCell ref="BP67:BR67"/>
    <mergeCell ref="BV67:BW67"/>
    <mergeCell ref="BX67:BZ67"/>
    <mergeCell ref="AH67:AI67"/>
    <mergeCell ref="AJ67:AL67"/>
    <mergeCell ref="AP67:AQ67"/>
    <mergeCell ref="AR67:AT67"/>
    <mergeCell ref="AX67:AY67"/>
    <mergeCell ref="AZ67:BB67"/>
    <mergeCell ref="CD68:CE68"/>
    <mergeCell ref="CF68:CH68"/>
    <mergeCell ref="CL68:CM68"/>
    <mergeCell ref="CN68:CP68"/>
    <mergeCell ref="C69:E69"/>
    <mergeCell ref="J69:K69"/>
    <mergeCell ref="L69:N69"/>
    <mergeCell ref="R69:S69"/>
    <mergeCell ref="T69:V69"/>
    <mergeCell ref="Z69:AA69"/>
    <mergeCell ref="BF68:BG68"/>
    <mergeCell ref="BH68:BJ68"/>
    <mergeCell ref="BN68:BO68"/>
    <mergeCell ref="BP68:BR68"/>
    <mergeCell ref="BV68:BW68"/>
    <mergeCell ref="BX68:BZ68"/>
    <mergeCell ref="AH68:AI68"/>
    <mergeCell ref="AJ68:AL68"/>
    <mergeCell ref="AP68:AQ68"/>
    <mergeCell ref="AR68:AT68"/>
    <mergeCell ref="AX68:AY68"/>
    <mergeCell ref="AZ68:BB68"/>
    <mergeCell ref="BX69:BZ69"/>
    <mergeCell ref="CD69:CE69"/>
    <mergeCell ref="CF69:CH69"/>
    <mergeCell ref="CL69:CM69"/>
    <mergeCell ref="CN69:CP69"/>
    <mergeCell ref="J70:K70"/>
    <mergeCell ref="L70:N70"/>
    <mergeCell ref="R70:S70"/>
    <mergeCell ref="T70:V70"/>
    <mergeCell ref="Z70:AA70"/>
    <mergeCell ref="AZ69:BB69"/>
    <mergeCell ref="BF69:BG69"/>
    <mergeCell ref="BH69:BJ69"/>
    <mergeCell ref="BN69:BO69"/>
    <mergeCell ref="BP69:BR69"/>
    <mergeCell ref="BV69:BW69"/>
    <mergeCell ref="AB69:AD69"/>
    <mergeCell ref="AH69:AI69"/>
    <mergeCell ref="AJ69:AL69"/>
    <mergeCell ref="AP69:AQ69"/>
    <mergeCell ref="AR69:AT69"/>
    <mergeCell ref="AX69:AY69"/>
    <mergeCell ref="BX70:BZ70"/>
    <mergeCell ref="CD70:CE70"/>
    <mergeCell ref="CF70:CH70"/>
    <mergeCell ref="CL70:CM70"/>
    <mergeCell ref="CN70:CP70"/>
    <mergeCell ref="BP70:BR70"/>
    <mergeCell ref="J71:K71"/>
    <mergeCell ref="L71:N71"/>
    <mergeCell ref="R71:S71"/>
    <mergeCell ref="T71:V71"/>
    <mergeCell ref="Z71:AA71"/>
    <mergeCell ref="AZ70:BB70"/>
    <mergeCell ref="BF70:BG70"/>
    <mergeCell ref="BH70:BJ70"/>
    <mergeCell ref="BN70:BO70"/>
    <mergeCell ref="BV70:BW70"/>
    <mergeCell ref="AB70:AD70"/>
    <mergeCell ref="AH70:AI70"/>
    <mergeCell ref="AJ70:AL70"/>
    <mergeCell ref="AP70:AQ70"/>
    <mergeCell ref="AR70:AT70"/>
    <mergeCell ref="AX70:AY70"/>
    <mergeCell ref="BX71:BZ71"/>
    <mergeCell ref="CD71:CE71"/>
    <mergeCell ref="CF71:CH71"/>
    <mergeCell ref="CL71:CM71"/>
    <mergeCell ref="CN71:CP71"/>
    <mergeCell ref="J72:K72"/>
    <mergeCell ref="L72:N72"/>
    <mergeCell ref="R72:S72"/>
    <mergeCell ref="T72:V72"/>
    <mergeCell ref="Z72:AA72"/>
    <mergeCell ref="AZ71:BB71"/>
    <mergeCell ref="BF71:BG71"/>
    <mergeCell ref="BH71:BJ71"/>
    <mergeCell ref="BN71:BO71"/>
    <mergeCell ref="BP71:BR71"/>
    <mergeCell ref="BV71:BW71"/>
    <mergeCell ref="AB71:AD71"/>
    <mergeCell ref="AH71:AI71"/>
    <mergeCell ref="AJ71:AL71"/>
    <mergeCell ref="AP71:AQ71"/>
    <mergeCell ref="AR71:AT71"/>
    <mergeCell ref="AX71:AY71"/>
    <mergeCell ref="BX72:BZ72"/>
    <mergeCell ref="CD72:CE72"/>
    <mergeCell ref="CF72:CH72"/>
    <mergeCell ref="CL72:CM72"/>
    <mergeCell ref="CN72:CP72"/>
    <mergeCell ref="J73:K73"/>
    <mergeCell ref="L73:N73"/>
    <mergeCell ref="R73:S73"/>
    <mergeCell ref="T73:V73"/>
    <mergeCell ref="Z73:AA73"/>
    <mergeCell ref="AZ72:BB72"/>
    <mergeCell ref="BF72:BG72"/>
    <mergeCell ref="BH72:BJ72"/>
    <mergeCell ref="BN72:BO72"/>
    <mergeCell ref="BP72:BR72"/>
    <mergeCell ref="BV72:BW72"/>
    <mergeCell ref="AB72:AD72"/>
    <mergeCell ref="AH72:AI72"/>
    <mergeCell ref="AJ72:AL72"/>
    <mergeCell ref="AP72:AQ72"/>
    <mergeCell ref="AR72:AT72"/>
    <mergeCell ref="AX72:AY72"/>
    <mergeCell ref="BX73:BZ73"/>
    <mergeCell ref="CD73:CE73"/>
    <mergeCell ref="CF73:CH73"/>
    <mergeCell ref="CL73:CM73"/>
    <mergeCell ref="CN73:CP73"/>
    <mergeCell ref="BP73:BR73"/>
    <mergeCell ref="J74:K74"/>
    <mergeCell ref="L74:N74"/>
    <mergeCell ref="R74:S74"/>
    <mergeCell ref="T74:V74"/>
    <mergeCell ref="Z74:AA74"/>
    <mergeCell ref="AZ73:BB73"/>
    <mergeCell ref="BF73:BG73"/>
    <mergeCell ref="BH73:BJ73"/>
    <mergeCell ref="BN73:BO73"/>
    <mergeCell ref="BV73:BW73"/>
    <mergeCell ref="AB73:AD73"/>
    <mergeCell ref="AH73:AI73"/>
    <mergeCell ref="AJ73:AL73"/>
    <mergeCell ref="AP73:AQ73"/>
    <mergeCell ref="AR73:AT73"/>
    <mergeCell ref="AX73:AY73"/>
    <mergeCell ref="BX74:BZ74"/>
    <mergeCell ref="CD74:CE74"/>
    <mergeCell ref="CF74:CH74"/>
    <mergeCell ref="CL74:CM74"/>
    <mergeCell ref="CN74:CP74"/>
    <mergeCell ref="J75:K75"/>
    <mergeCell ref="L75:N75"/>
    <mergeCell ref="R75:S75"/>
    <mergeCell ref="T75:V75"/>
    <mergeCell ref="Z75:AA75"/>
    <mergeCell ref="AZ74:BB74"/>
    <mergeCell ref="BF74:BG74"/>
    <mergeCell ref="BH74:BJ74"/>
    <mergeCell ref="BN74:BO74"/>
    <mergeCell ref="BP74:BR74"/>
    <mergeCell ref="BV74:BW74"/>
    <mergeCell ref="AB74:AD74"/>
    <mergeCell ref="AH74:AI74"/>
    <mergeCell ref="AJ74:AL74"/>
    <mergeCell ref="AP74:AQ74"/>
    <mergeCell ref="AR74:AT74"/>
    <mergeCell ref="AX74:AY74"/>
    <mergeCell ref="BX75:BZ75"/>
    <mergeCell ref="CD75:CE75"/>
    <mergeCell ref="CF75:CH75"/>
    <mergeCell ref="CL75:CM75"/>
    <mergeCell ref="CN75:CP75"/>
    <mergeCell ref="J76:K76"/>
    <mergeCell ref="L76:N76"/>
    <mergeCell ref="R76:S76"/>
    <mergeCell ref="T76:V76"/>
    <mergeCell ref="Z76:AA76"/>
    <mergeCell ref="AZ75:BB75"/>
    <mergeCell ref="BF75:BG75"/>
    <mergeCell ref="BH75:BJ75"/>
    <mergeCell ref="BN75:BO75"/>
    <mergeCell ref="BP75:BR75"/>
    <mergeCell ref="BV75:BW75"/>
    <mergeCell ref="AB75:AD75"/>
    <mergeCell ref="AH75:AI75"/>
    <mergeCell ref="AJ75:AL75"/>
    <mergeCell ref="AP75:AQ75"/>
    <mergeCell ref="AR75:AT75"/>
    <mergeCell ref="AX75:AY75"/>
    <mergeCell ref="BX76:BZ76"/>
    <mergeCell ref="CD76:CE76"/>
    <mergeCell ref="CF76:CH76"/>
    <mergeCell ref="CL76:CM76"/>
    <mergeCell ref="CN76:CP76"/>
    <mergeCell ref="BP76:BR76"/>
    <mergeCell ref="J77:K77"/>
    <mergeCell ref="L77:N77"/>
    <mergeCell ref="R77:S77"/>
    <mergeCell ref="T77:V77"/>
    <mergeCell ref="Z77:AA77"/>
    <mergeCell ref="AZ76:BB76"/>
    <mergeCell ref="BF76:BG76"/>
    <mergeCell ref="BH76:BJ76"/>
    <mergeCell ref="BN76:BO76"/>
    <mergeCell ref="BV76:BW76"/>
    <mergeCell ref="AB76:AD76"/>
    <mergeCell ref="AH76:AI76"/>
    <mergeCell ref="AJ76:AL76"/>
    <mergeCell ref="AP76:AQ76"/>
    <mergeCell ref="AR76:AT76"/>
    <mergeCell ref="AX76:AY76"/>
    <mergeCell ref="BX77:BZ77"/>
    <mergeCell ref="CD77:CE77"/>
    <mergeCell ref="CF77:CH77"/>
    <mergeCell ref="CL77:CM77"/>
    <mergeCell ref="CN77:CP77"/>
    <mergeCell ref="J78:K78"/>
    <mergeCell ref="L78:N78"/>
    <mergeCell ref="R78:S78"/>
    <mergeCell ref="T78:V78"/>
    <mergeCell ref="Z78:AA78"/>
    <mergeCell ref="AZ77:BB77"/>
    <mergeCell ref="BF77:BG77"/>
    <mergeCell ref="BH77:BJ77"/>
    <mergeCell ref="BN77:BO77"/>
    <mergeCell ref="BP77:BR77"/>
    <mergeCell ref="BV77:BW77"/>
    <mergeCell ref="AB77:AD77"/>
    <mergeCell ref="AH77:AI77"/>
    <mergeCell ref="AJ77:AL77"/>
    <mergeCell ref="AP77:AQ77"/>
    <mergeCell ref="AR77:AT77"/>
    <mergeCell ref="AX77:AY77"/>
    <mergeCell ref="BX78:BZ78"/>
    <mergeCell ref="CD78:CE78"/>
    <mergeCell ref="CF78:CH78"/>
    <mergeCell ref="CL78:CM78"/>
    <mergeCell ref="CN78:CP78"/>
    <mergeCell ref="J79:K79"/>
    <mergeCell ref="L79:N79"/>
    <mergeCell ref="R79:S79"/>
    <mergeCell ref="T79:V79"/>
    <mergeCell ref="Z79:AA79"/>
    <mergeCell ref="AZ78:BB78"/>
    <mergeCell ref="BF78:BG78"/>
    <mergeCell ref="BH78:BJ78"/>
    <mergeCell ref="BN78:BO78"/>
    <mergeCell ref="BP78:BR78"/>
    <mergeCell ref="BV78:BW78"/>
    <mergeCell ref="AB78:AD78"/>
    <mergeCell ref="AH78:AI78"/>
    <mergeCell ref="AJ78:AL78"/>
    <mergeCell ref="AP78:AQ78"/>
    <mergeCell ref="AR78:AT78"/>
    <mergeCell ref="AX78:AY78"/>
    <mergeCell ref="BX79:BZ79"/>
    <mergeCell ref="CD79:CE79"/>
    <mergeCell ref="CF79:CH79"/>
    <mergeCell ref="CL79:CM79"/>
    <mergeCell ref="CN79:CP79"/>
    <mergeCell ref="BP79:BR79"/>
    <mergeCell ref="J80:K80"/>
    <mergeCell ref="L80:N80"/>
    <mergeCell ref="R80:S80"/>
    <mergeCell ref="T80:V80"/>
    <mergeCell ref="Z80:AA80"/>
    <mergeCell ref="AZ79:BB79"/>
    <mergeCell ref="BF79:BG79"/>
    <mergeCell ref="BH79:BJ79"/>
    <mergeCell ref="BN79:BO79"/>
    <mergeCell ref="BV79:BW79"/>
    <mergeCell ref="AB79:AD79"/>
    <mergeCell ref="AH79:AI79"/>
    <mergeCell ref="AJ79:AL79"/>
    <mergeCell ref="AP79:AQ79"/>
    <mergeCell ref="AR79:AT79"/>
    <mergeCell ref="AX79:AY79"/>
    <mergeCell ref="BX80:BZ80"/>
    <mergeCell ref="CD80:CE80"/>
    <mergeCell ref="CF80:CH80"/>
    <mergeCell ref="CL80:CM80"/>
    <mergeCell ref="CN80:CP80"/>
    <mergeCell ref="J81:K81"/>
    <mergeCell ref="L81:N81"/>
    <mergeCell ref="R81:S81"/>
    <mergeCell ref="T81:V81"/>
    <mergeCell ref="Z81:AA81"/>
    <mergeCell ref="AZ80:BB80"/>
    <mergeCell ref="BF80:BG80"/>
    <mergeCell ref="BH80:BJ80"/>
    <mergeCell ref="BN80:BO80"/>
    <mergeCell ref="BP80:BR80"/>
    <mergeCell ref="BV80:BW80"/>
    <mergeCell ref="AB80:AD80"/>
    <mergeCell ref="AH80:AI80"/>
    <mergeCell ref="AJ80:AL80"/>
    <mergeCell ref="AP80:AQ80"/>
    <mergeCell ref="AR80:AT80"/>
    <mergeCell ref="AX80:AY80"/>
    <mergeCell ref="BX81:BZ81"/>
    <mergeCell ref="CD81:CE81"/>
    <mergeCell ref="CF81:CH81"/>
    <mergeCell ref="CL81:CM81"/>
    <mergeCell ref="CN81:CP81"/>
    <mergeCell ref="J82:K82"/>
    <mergeCell ref="L82:N82"/>
    <mergeCell ref="R82:S82"/>
    <mergeCell ref="T82:V82"/>
    <mergeCell ref="Z82:AA82"/>
    <mergeCell ref="AZ81:BB81"/>
    <mergeCell ref="BF81:BG81"/>
    <mergeCell ref="BH81:BJ81"/>
    <mergeCell ref="BN81:BO81"/>
    <mergeCell ref="BP81:BR81"/>
    <mergeCell ref="BV81:BW81"/>
    <mergeCell ref="AB81:AD81"/>
    <mergeCell ref="AH81:AI81"/>
    <mergeCell ref="AJ81:AL81"/>
    <mergeCell ref="AP81:AQ81"/>
    <mergeCell ref="AR81:AT81"/>
    <mergeCell ref="AX81:AY81"/>
    <mergeCell ref="BX82:BZ82"/>
    <mergeCell ref="CD82:CE82"/>
    <mergeCell ref="CF82:CH82"/>
    <mergeCell ref="CL82:CM82"/>
    <mergeCell ref="CN82:CP82"/>
    <mergeCell ref="BP82:BR82"/>
    <mergeCell ref="B83:G84"/>
    <mergeCell ref="J83:K83"/>
    <mergeCell ref="L83:N83"/>
    <mergeCell ref="R83:S83"/>
    <mergeCell ref="T83:V83"/>
    <mergeCell ref="AZ82:BB82"/>
    <mergeCell ref="BF82:BG82"/>
    <mergeCell ref="BH82:BJ82"/>
    <mergeCell ref="BN82:BO82"/>
    <mergeCell ref="Z83:AA83"/>
    <mergeCell ref="R84:S84"/>
    <mergeCell ref="T84:V84"/>
    <mergeCell ref="Z84:AA84"/>
    <mergeCell ref="AB84:AD84"/>
    <mergeCell ref="BV82:BW82"/>
    <mergeCell ref="AB82:AD82"/>
    <mergeCell ref="AH82:AI82"/>
    <mergeCell ref="AJ82:AL82"/>
    <mergeCell ref="AP82:AQ82"/>
    <mergeCell ref="AR82:AT82"/>
    <mergeCell ref="AX82:AY82"/>
    <mergeCell ref="CN83:CP83"/>
    <mergeCell ref="AX83:AY83"/>
    <mergeCell ref="AZ83:BB83"/>
    <mergeCell ref="BF83:BG83"/>
    <mergeCell ref="BH83:BJ83"/>
    <mergeCell ref="BN83:BO83"/>
    <mergeCell ref="BP83:BR83"/>
    <mergeCell ref="AB83:AD83"/>
    <mergeCell ref="AH83:AI83"/>
    <mergeCell ref="AJ83:AL83"/>
    <mergeCell ref="AP83:AQ83"/>
    <mergeCell ref="AR83:AT83"/>
    <mergeCell ref="BV83:BW83"/>
    <mergeCell ref="BX83:BZ83"/>
    <mergeCell ref="CD83:CE83"/>
    <mergeCell ref="CF83:CH83"/>
    <mergeCell ref="CL83:CM83"/>
    <mergeCell ref="CD84:CE84"/>
    <mergeCell ref="CF84:CH84"/>
    <mergeCell ref="CL84:CM84"/>
    <mergeCell ref="CN84:CP84"/>
    <mergeCell ref="J85:K85"/>
    <mergeCell ref="L85:N85"/>
    <mergeCell ref="R85:S85"/>
    <mergeCell ref="T85:V85"/>
    <mergeCell ref="Z85:AA85"/>
    <mergeCell ref="AB85:AD85"/>
    <mergeCell ref="BF84:BG84"/>
    <mergeCell ref="BH84:BJ84"/>
    <mergeCell ref="BN84:BO84"/>
    <mergeCell ref="BP84:BR84"/>
    <mergeCell ref="BV84:BW84"/>
    <mergeCell ref="BX84:BZ84"/>
    <mergeCell ref="AH84:AI84"/>
    <mergeCell ref="AJ84:AL84"/>
    <mergeCell ref="AP84:AQ84"/>
    <mergeCell ref="AR84:AT84"/>
    <mergeCell ref="AX84:AY84"/>
    <mergeCell ref="AZ84:BB84"/>
    <mergeCell ref="J84:K84"/>
    <mergeCell ref="L84:N84"/>
    <mergeCell ref="CD85:CE85"/>
    <mergeCell ref="CF85:CH85"/>
    <mergeCell ref="CL85:CM85"/>
    <mergeCell ref="CN85:CP85"/>
    <mergeCell ref="J86:K86"/>
    <mergeCell ref="L86:N86"/>
    <mergeCell ref="R86:S86"/>
    <mergeCell ref="T86:V86"/>
    <mergeCell ref="Z86:AA86"/>
    <mergeCell ref="AB86:AD86"/>
    <mergeCell ref="BF85:BG85"/>
    <mergeCell ref="BH85:BJ85"/>
    <mergeCell ref="BN85:BO85"/>
    <mergeCell ref="BP85:BR85"/>
    <mergeCell ref="BV85:BW85"/>
    <mergeCell ref="BX85:BZ85"/>
    <mergeCell ref="AH85:AI85"/>
    <mergeCell ref="AJ85:AL85"/>
    <mergeCell ref="AP85:AQ85"/>
    <mergeCell ref="AR85:AT85"/>
    <mergeCell ref="AX85:AY85"/>
    <mergeCell ref="AZ85:BB85"/>
    <mergeCell ref="CD86:CE86"/>
    <mergeCell ref="CF86:CH86"/>
    <mergeCell ref="CL86:CM86"/>
    <mergeCell ref="CN86:CP86"/>
    <mergeCell ref="J87:K87"/>
    <mergeCell ref="L87:N87"/>
    <mergeCell ref="R87:S87"/>
    <mergeCell ref="T87:V87"/>
    <mergeCell ref="Z87:AA87"/>
    <mergeCell ref="AB87:AD87"/>
    <mergeCell ref="BF86:BG86"/>
    <mergeCell ref="BH86:BJ86"/>
    <mergeCell ref="BN86:BO86"/>
    <mergeCell ref="BP86:BR86"/>
    <mergeCell ref="BV86:BW86"/>
    <mergeCell ref="BX86:BZ86"/>
    <mergeCell ref="AH86:AI86"/>
    <mergeCell ref="AJ86:AL86"/>
    <mergeCell ref="AP86:AQ86"/>
    <mergeCell ref="AR86:AT86"/>
    <mergeCell ref="AX86:AY86"/>
    <mergeCell ref="AZ86:BB86"/>
    <mergeCell ref="CD87:CE87"/>
    <mergeCell ref="CF87:CH87"/>
    <mergeCell ref="CL87:CM87"/>
    <mergeCell ref="CN87:CP87"/>
    <mergeCell ref="J88:K88"/>
    <mergeCell ref="L88:N88"/>
    <mergeCell ref="R88:S88"/>
    <mergeCell ref="T88:V88"/>
    <mergeCell ref="Z88:AA88"/>
    <mergeCell ref="AB88:AD88"/>
    <mergeCell ref="BF87:BG87"/>
    <mergeCell ref="BH87:BJ87"/>
    <mergeCell ref="BN87:BO87"/>
    <mergeCell ref="BP87:BR87"/>
    <mergeCell ref="BV87:BW87"/>
    <mergeCell ref="BX87:BZ87"/>
    <mergeCell ref="AH87:AI87"/>
    <mergeCell ref="AJ87:AL87"/>
    <mergeCell ref="AP87:AQ87"/>
    <mergeCell ref="AR87:AT87"/>
    <mergeCell ref="AX87:AY87"/>
    <mergeCell ref="AZ87:BB87"/>
    <mergeCell ref="CD88:CE88"/>
    <mergeCell ref="CF88:CH88"/>
    <mergeCell ref="CL88:CM88"/>
    <mergeCell ref="CN88:CP88"/>
    <mergeCell ref="R89:S89"/>
    <mergeCell ref="Z89:AA89"/>
    <mergeCell ref="AH89:AI89"/>
    <mergeCell ref="AP89:AQ89"/>
    <mergeCell ref="AX89:AY89"/>
    <mergeCell ref="BF89:BG89"/>
    <mergeCell ref="BF88:BG88"/>
    <mergeCell ref="BH88:BJ88"/>
    <mergeCell ref="BN88:BO88"/>
    <mergeCell ref="BP88:BR88"/>
    <mergeCell ref="BV88:BW88"/>
    <mergeCell ref="BX88:BZ88"/>
    <mergeCell ref="AH88:AI88"/>
    <mergeCell ref="AJ88:AL88"/>
    <mergeCell ref="AP88:AQ88"/>
    <mergeCell ref="AR88:AT88"/>
    <mergeCell ref="AX88:AY88"/>
    <mergeCell ref="AZ88:BB88"/>
    <mergeCell ref="BN89:BO89"/>
    <mergeCell ref="BV89:BW89"/>
    <mergeCell ref="CD89:CE89"/>
    <mergeCell ref="CL89:CM89"/>
    <mergeCell ref="CU89:CV89"/>
    <mergeCell ref="G90:I90"/>
    <mergeCell ref="J90:K90"/>
    <mergeCell ref="R90:S90"/>
    <mergeCell ref="Z90:AA90"/>
    <mergeCell ref="AH90:AI90"/>
    <mergeCell ref="CL90:CM90"/>
    <mergeCell ref="CU90:CV90"/>
    <mergeCell ref="BF90:BG90"/>
    <mergeCell ref="BN90:BO90"/>
    <mergeCell ref="BV90:BW90"/>
    <mergeCell ref="CD90:CE90"/>
    <mergeCell ref="C91:D91"/>
    <mergeCell ref="G91:I91"/>
    <mergeCell ref="J91:K91"/>
    <mergeCell ref="R91:S91"/>
    <mergeCell ref="Z91:AA91"/>
    <mergeCell ref="AH91:AI91"/>
    <mergeCell ref="AP91:AQ91"/>
    <mergeCell ref="AX91:AY91"/>
    <mergeCell ref="AP90:AQ90"/>
    <mergeCell ref="AX90:AY90"/>
    <mergeCell ref="CX91:CX92"/>
    <mergeCell ref="G92:I92"/>
    <mergeCell ref="J92:K92"/>
    <mergeCell ref="R92:S92"/>
    <mergeCell ref="Z92:AA92"/>
    <mergeCell ref="AH92:AI92"/>
    <mergeCell ref="AP92:AQ92"/>
    <mergeCell ref="AX92:AY92"/>
    <mergeCell ref="BF92:BG92"/>
    <mergeCell ref="BN92:BO92"/>
    <mergeCell ref="BF91:BG91"/>
    <mergeCell ref="BN91:BO91"/>
    <mergeCell ref="BV91:BW91"/>
    <mergeCell ref="CD91:CE91"/>
    <mergeCell ref="CL91:CM91"/>
    <mergeCell ref="CU91:CV91"/>
    <mergeCell ref="BV92:BW92"/>
    <mergeCell ref="CD92:CE92"/>
    <mergeCell ref="CL92:CM92"/>
    <mergeCell ref="CU92:CV92"/>
    <mergeCell ref="G93:I93"/>
    <mergeCell ref="J93:K93"/>
    <mergeCell ref="R93:S93"/>
    <mergeCell ref="Z93:AA93"/>
    <mergeCell ref="AH93:AI93"/>
    <mergeCell ref="AP93:AQ93"/>
    <mergeCell ref="CR93:CT93"/>
    <mergeCell ref="CU93:CV93"/>
    <mergeCell ref="CR94:CT94"/>
    <mergeCell ref="CU94:CV94"/>
    <mergeCell ref="CR96:CT96"/>
    <mergeCell ref="CU96:CV96"/>
    <mergeCell ref="AX93:AY93"/>
    <mergeCell ref="BF93:BG93"/>
    <mergeCell ref="BN93:BO93"/>
    <mergeCell ref="BV93:BW93"/>
    <mergeCell ref="CD93:CE93"/>
    <mergeCell ref="CL93:CM93"/>
    <mergeCell ref="BY103:CA103"/>
    <mergeCell ref="CB103:CE103"/>
    <mergeCell ref="CG103:CI103"/>
    <mergeCell ref="BI103:BK103"/>
    <mergeCell ref="BL103:BO103"/>
    <mergeCell ref="BQ103:BS103"/>
    <mergeCell ref="BT103:BW103"/>
    <mergeCell ref="X104:AA104"/>
    <mergeCell ref="AC104:AE104"/>
    <mergeCell ref="AN104:AQ104"/>
    <mergeCell ref="AV104:AY104"/>
    <mergeCell ref="BA104:BC104"/>
    <mergeCell ref="BA103:BC103"/>
    <mergeCell ref="BD103:BG103"/>
    <mergeCell ref="H103:K103"/>
    <mergeCell ref="M103:O103"/>
    <mergeCell ref="X103:AA103"/>
    <mergeCell ref="AC103:AE103"/>
    <mergeCell ref="AN103:AQ103"/>
    <mergeCell ref="AV103:AY103"/>
    <mergeCell ref="BL105:BO105"/>
    <mergeCell ref="BQ105:BS105"/>
    <mergeCell ref="BT105:BW105"/>
    <mergeCell ref="BY105:CA105"/>
    <mergeCell ref="CB105:CE105"/>
    <mergeCell ref="CG105:CI105"/>
    <mergeCell ref="CB104:CE104"/>
    <mergeCell ref="CG104:CI104"/>
    <mergeCell ref="H105:K105"/>
    <mergeCell ref="M105:O105"/>
    <mergeCell ref="X105:AA105"/>
    <mergeCell ref="AC105:AE105"/>
    <mergeCell ref="AV105:AY105"/>
    <mergeCell ref="BA105:BC105"/>
    <mergeCell ref="BD105:BG105"/>
    <mergeCell ref="BI105:BK105"/>
    <mergeCell ref="BD104:BG104"/>
    <mergeCell ref="BI104:BK104"/>
    <mergeCell ref="BL104:BO104"/>
    <mergeCell ref="BQ104:BS104"/>
    <mergeCell ref="BT104:BW104"/>
    <mergeCell ref="BY104:CA104"/>
    <mergeCell ref="H104:K104"/>
    <mergeCell ref="M104:O104"/>
    <mergeCell ref="BD106:BG106"/>
    <mergeCell ref="BI106:BK106"/>
    <mergeCell ref="BL106:BO106"/>
    <mergeCell ref="BQ106:BS106"/>
    <mergeCell ref="CB106:CE106"/>
    <mergeCell ref="CG106:CI106"/>
    <mergeCell ref="H106:K106"/>
    <mergeCell ref="M106:O106"/>
    <mergeCell ref="X106:AA106"/>
    <mergeCell ref="AC106:AE106"/>
    <mergeCell ref="AV106:AY106"/>
    <mergeCell ref="BA106:BC106"/>
    <mergeCell ref="BQ107:BS107"/>
    <mergeCell ref="CB107:CE107"/>
    <mergeCell ref="CG107:CI107"/>
    <mergeCell ref="H108:K108"/>
    <mergeCell ref="M108:O108"/>
    <mergeCell ref="X108:AA108"/>
    <mergeCell ref="AC108:AE108"/>
    <mergeCell ref="BL108:BO108"/>
    <mergeCell ref="BQ108:BS108"/>
    <mergeCell ref="CB108:CE108"/>
    <mergeCell ref="H107:K107"/>
    <mergeCell ref="M107:O107"/>
    <mergeCell ref="X107:AA107"/>
    <mergeCell ref="AC107:AE107"/>
    <mergeCell ref="AV107:AY107"/>
    <mergeCell ref="BL107:BO107"/>
    <mergeCell ref="CG108:CI108"/>
    <mergeCell ref="H109:K109"/>
    <mergeCell ref="M109:O109"/>
    <mergeCell ref="X109:AA109"/>
    <mergeCell ref="AC109:AE109"/>
    <mergeCell ref="BL109:BO109"/>
    <mergeCell ref="BQ109:BS109"/>
    <mergeCell ref="CB109:CE109"/>
    <mergeCell ref="CG109:CI109"/>
    <mergeCell ref="BL111:BO111"/>
    <mergeCell ref="BQ111:BS111"/>
    <mergeCell ref="CB111:CE111"/>
    <mergeCell ref="CG111:CI111"/>
    <mergeCell ref="X110:AA110"/>
    <mergeCell ref="AC110:AE110"/>
    <mergeCell ref="BL110:BO110"/>
    <mergeCell ref="BQ110:BS110"/>
    <mergeCell ref="CB110:CE110"/>
    <mergeCell ref="CG110:CI110"/>
    <mergeCell ref="H118:I118"/>
    <mergeCell ref="H112:I112"/>
    <mergeCell ref="H113:I113"/>
    <mergeCell ref="H114:I114"/>
    <mergeCell ref="H115:I115"/>
    <mergeCell ref="H116:I116"/>
    <mergeCell ref="H117:I117"/>
    <mergeCell ref="X111:AA111"/>
    <mergeCell ref="AC111:AE111"/>
  </mergeCells>
  <phoneticPr fontId="18"/>
  <conditionalFormatting sqref="AY89 BW89 S89 CV96:CW96 AI61:AI62 CV89:CW94">
    <cfRule type="colorScale" priority="3093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I89 BG89 BO89 CE89 CM89">
    <cfRule type="colorScale" priority="3092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S92:S93">
    <cfRule type="colorScale" priority="3091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R93:S93">
    <cfRule type="cellIs" dxfId="2960" priority="3090" operator="lessThan">
      <formula>0</formula>
    </cfRule>
  </conditionalFormatting>
  <conditionalFormatting sqref="AA58:AA60 S58:S60 AI58:AI60 AY58:AY60 BG58:BG60 BO58:BO60 CE58:CE60 CV58:CW59">
    <cfRule type="colorScale" priority="3077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I92:AI93 AQ92:AQ93 AY92:AY93 BG92:BG93 BO92:BO93 BW92:BW93 CE92:CE93">
    <cfRule type="colorScale" priority="3089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H93:AI93 AP93:AQ93 AX93:AY93 BF93:BG93 BN93:BO93 BV93:BW93 CD93:CE93">
    <cfRule type="cellIs" dxfId="2959" priority="3088" operator="lessThan">
      <formula>0</formula>
    </cfRule>
  </conditionalFormatting>
  <conditionalFormatting sqref="CM92:CM93">
    <cfRule type="colorScale" priority="3087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CL93:CM93">
    <cfRule type="cellIs" dxfId="2958" priority="3086" operator="lessThan">
      <formula>0</formula>
    </cfRule>
  </conditionalFormatting>
  <conditionalFormatting sqref="K92:K93">
    <cfRule type="colorScale" priority="3085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J93:K93">
    <cfRule type="cellIs" dxfId="2957" priority="3084" operator="lessThan">
      <formula>0</formula>
    </cfRule>
  </conditionalFormatting>
  <conditionalFormatting sqref="AI22">
    <cfRule type="colorScale" priority="3074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A89">
    <cfRule type="colorScale" priority="3083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A93">
    <cfRule type="colorScale" priority="3082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Z93:AA93">
    <cfRule type="cellIs" dxfId="2956" priority="3081" operator="lessThan">
      <formula>0</formula>
    </cfRule>
  </conditionalFormatting>
  <conditionalFormatting sqref="AA92">
    <cfRule type="colorScale" priority="3080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K9:K22 AA61 BO61 CV26:CW26 AI26 CE26 K24 CE61:CE62 CM61:CM62 CV61:CW61 BG61:BG62 AY61:AY62 S61:S62 K58:K61 CW62:CW88">
    <cfRule type="colorScale" priority="3079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S9:S21 AA9:AA21 AI9:AI21 AY9:AY21 BG9:BG21 BO9:BO21 BW9:BW21 CV9:CW21 CE9:CE21">
    <cfRule type="colorScale" priority="3078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CV22:CW22">
    <cfRule type="colorScale" priority="3070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Y22">
    <cfRule type="colorScale" priority="3073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BO22 BW22">
    <cfRule type="colorScale" priority="3072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CE22">
    <cfRule type="colorScale" priority="3071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BG22">
    <cfRule type="colorScale" priority="3076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S22 AA22">
    <cfRule type="colorScale" priority="3075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S24 AA24 AI24 AY24 BG24 BO24 BW24 CE24 CV24:CW24">
    <cfRule type="colorScale" priority="3069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A57 AI57 AY57 BG57 BO57 CE57 CV57:CW57">
    <cfRule type="colorScale" priority="3068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H49">
    <cfRule type="cellIs" dxfId="2955" priority="3067" operator="lessThan">
      <formula>I49</formula>
    </cfRule>
  </conditionalFormatting>
  <conditionalFormatting sqref="H50">
    <cfRule type="cellIs" dxfId="2954" priority="3064" operator="greaterThan">
      <formula>I50</formula>
    </cfRule>
    <cfRule type="cellIs" dxfId="2953" priority="3066" operator="lessThan">
      <formula>I50</formula>
    </cfRule>
  </conditionalFormatting>
  <conditionalFormatting sqref="H52">
    <cfRule type="cellIs" dxfId="2952" priority="3063" operator="greaterThan">
      <formula>I52</formula>
    </cfRule>
    <cfRule type="cellIs" dxfId="2951" priority="3065" operator="lessThan">
      <formula>I52</formula>
    </cfRule>
  </conditionalFormatting>
  <conditionalFormatting sqref="CO27:CO34 AK32:AK34 CG17 BQ28:BQ31 AC49:AC56 M46:M56 CO38:CO56 M9 U47:U56 M11:M14 M27:M30 AC35 BQ52:BQ56 M18:M24 AK22:AK24 BA22:BA24 U22:U24 BI22:BI24 CO22:CO24 CG19:CG24 BQ23:BQ24 AC22:AC24 BY22:BY24 BI54:BI56 BQ47:BQ48 AK49:AK56 CG30 BA32:BA56 AS35:AS46 AC26:AC33 CG26:CG28 BI26:BI27 U26:U34 BA26:BA30 AK26:AK30 AC38:AC41 AC43:AC47 AK47:AL47 M32:M34 M36:M39 AK36:AK39 AK41:AK46 BI37:BI50">
    <cfRule type="cellIs" dxfId="2950" priority="3060" operator="greaterThan">
      <formula>100</formula>
    </cfRule>
    <cfRule type="cellIs" dxfId="2949" priority="3061" operator="between">
      <formula>5.95</formula>
      <formula>100</formula>
    </cfRule>
    <cfRule type="cellIs" dxfId="2948" priority="3062" operator="between">
      <formula>4.9</formula>
      <formula>5.9</formula>
    </cfRule>
  </conditionalFormatting>
  <conditionalFormatting sqref="BB10:BB11 AL9:AL11 BR52:BR56 CP27:CP34 AD9:AD16 AL15:AL17 BB15:BB17 BJ9:BJ14 V9:V17 CP16:CP23 BZ9:BZ18 AD49:AD56 V20:V23 N18:N23 BB21:BB23 BR22:BR23 CP38:CP56 BJ21:BJ23 N9 V47:V56 N11:N16 N27:N30 CH15:CH23 M17:N17 AD18:AD23 BZ20:BZ23 N46:N56 CH26:CH28 BJ26:BJ27 BB26:BB30 AL26:AL30 AD26:AD33 V26:V34 BJ54:BJ56 AL49:AL56 CH30 AL19:AL23 AD35:AD36 BB32:BB56 AT33:AT46 BR28:BR31 BR26 AD38:AD41 AD43:AD47 AL47:AM47 N32:N34 N36:N39 AL32:AL39 AL41:AL46 BI38:BI39 BJ37:BJ50">
    <cfRule type="cellIs" dxfId="2947" priority="3058" operator="greaterThanOrEqual">
      <formula>8</formula>
    </cfRule>
    <cfRule type="cellIs" dxfId="2946" priority="3059" operator="between">
      <formula>6</formula>
      <formula>7.9</formula>
    </cfRule>
  </conditionalFormatting>
  <conditionalFormatting sqref="CG9:CG11 BY9:BY14 BI9:BI14 BA10:BA11 AK9:AK11 AC9:AC14 U9:U14 CG33:CG42 CG47:CG52">
    <cfRule type="cellIs" dxfId="2945" priority="3055" operator="greaterThan">
      <formula>100</formula>
    </cfRule>
    <cfRule type="cellIs" dxfId="2944" priority="3056" operator="between">
      <formula>5.95</formula>
      <formula>100</formula>
    </cfRule>
    <cfRule type="cellIs" dxfId="2943" priority="3057" operator="between">
      <formula>4.9</formula>
      <formula>5.9</formula>
    </cfRule>
  </conditionalFormatting>
  <conditionalFormatting sqref="CH9:CH11 CH32:CH42 CH47:CH52">
    <cfRule type="cellIs" dxfId="2942" priority="3053" operator="greaterThanOrEqual">
      <formula>8</formula>
    </cfRule>
    <cfRule type="cellIs" dxfId="2941" priority="3054" operator="between">
      <formula>6</formula>
      <formula>7.9</formula>
    </cfRule>
  </conditionalFormatting>
  <conditionalFormatting sqref="CM12:CM21 CM9">
    <cfRule type="colorScale" priority="3052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CM58:CM60">
    <cfRule type="colorScale" priority="3051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CM22">
    <cfRule type="colorScale" priority="3050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CM24">
    <cfRule type="colorScale" priority="3049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CM57">
    <cfRule type="colorScale" priority="3048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CO9 CO12:CO14">
    <cfRule type="cellIs" dxfId="2940" priority="3045" operator="greaterThan">
      <formula>100</formula>
    </cfRule>
    <cfRule type="cellIs" dxfId="2939" priority="3046" operator="between">
      <formula>5.95</formula>
      <formula>100</formula>
    </cfRule>
    <cfRule type="cellIs" dxfId="2938" priority="3047" operator="between">
      <formula>4.9</formula>
      <formula>5.9</formula>
    </cfRule>
  </conditionalFormatting>
  <conditionalFormatting sqref="CP9 CP12:CP14">
    <cfRule type="cellIs" dxfId="2937" priority="3043" operator="greaterThanOrEqual">
      <formula>8</formula>
    </cfRule>
    <cfRule type="cellIs" dxfId="2936" priority="3044" operator="between">
      <formula>6</formula>
      <formula>7.9</formula>
    </cfRule>
  </conditionalFormatting>
  <conditionalFormatting sqref="CM10:CM11">
    <cfRule type="colorScale" priority="3042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CO10:CO11">
    <cfRule type="cellIs" dxfId="2935" priority="3039" operator="greaterThan">
      <formula>100</formula>
    </cfRule>
    <cfRule type="cellIs" dxfId="2934" priority="3040" operator="between">
      <formula>5.95</formula>
      <formula>100</formula>
    </cfRule>
    <cfRule type="cellIs" dxfId="2933" priority="3041" operator="between">
      <formula>4.9</formula>
      <formula>5.9</formula>
    </cfRule>
  </conditionalFormatting>
  <conditionalFormatting sqref="CP10:CP11">
    <cfRule type="cellIs" dxfId="2932" priority="3037" operator="greaterThanOrEqual">
      <formula>8</formula>
    </cfRule>
    <cfRule type="cellIs" dxfId="2931" priority="3038" operator="between">
      <formula>6</formula>
      <formula>7.9</formula>
    </cfRule>
  </conditionalFormatting>
  <conditionalFormatting sqref="CO26">
    <cfRule type="cellIs" dxfId="2930" priority="3034" operator="greaterThan">
      <formula>100</formula>
    </cfRule>
    <cfRule type="cellIs" dxfId="2929" priority="3035" operator="between">
      <formula>5.95</formula>
      <formula>100</formula>
    </cfRule>
    <cfRule type="cellIs" dxfId="2928" priority="3036" operator="between">
      <formula>4.9</formula>
      <formula>5.9</formula>
    </cfRule>
  </conditionalFormatting>
  <conditionalFormatting sqref="CP26">
    <cfRule type="cellIs" dxfId="2927" priority="3032" operator="greaterThanOrEqual">
      <formula>8</formula>
    </cfRule>
    <cfRule type="cellIs" dxfId="2926" priority="3033" operator="between">
      <formula>6</formula>
      <formula>7.9</formula>
    </cfRule>
  </conditionalFormatting>
  <conditionalFormatting sqref="CP15">
    <cfRule type="cellIs" dxfId="2925" priority="3030" operator="greaterThanOrEqual">
      <formula>8</formula>
    </cfRule>
    <cfRule type="cellIs" dxfId="2924" priority="3031" operator="between">
      <formula>6</formula>
      <formula>7.9</formula>
    </cfRule>
  </conditionalFormatting>
  <conditionalFormatting sqref="BQ32:BQ33 BQ35:BQ48">
    <cfRule type="cellIs" dxfId="2923" priority="3027" operator="greaterThan">
      <formula>100</formula>
    </cfRule>
    <cfRule type="cellIs" dxfId="2922" priority="3028" operator="between">
      <formula>5.95</formula>
      <formula>100</formula>
    </cfRule>
    <cfRule type="cellIs" dxfId="2921" priority="3029" operator="between">
      <formula>4.9</formula>
      <formula>5.9</formula>
    </cfRule>
  </conditionalFormatting>
  <conditionalFormatting sqref="BR32:BR33 BR35:BR48">
    <cfRule type="cellIs" dxfId="2920" priority="3025" operator="greaterThanOrEqual">
      <formula>8</formula>
    </cfRule>
    <cfRule type="cellIs" dxfId="2919" priority="3026" operator="between">
      <formula>6</formula>
      <formula>7.9</formula>
    </cfRule>
  </conditionalFormatting>
  <conditionalFormatting sqref="BI28:BI35">
    <cfRule type="cellIs" dxfId="2918" priority="3022" operator="greaterThan">
      <formula>100</formula>
    </cfRule>
    <cfRule type="cellIs" dxfId="2917" priority="3023" operator="between">
      <formula>5.95</formula>
      <formula>100</formula>
    </cfRule>
    <cfRule type="cellIs" dxfId="2916" priority="3024" operator="between">
      <formula>4.9</formula>
      <formula>5.9</formula>
    </cfRule>
  </conditionalFormatting>
  <conditionalFormatting sqref="BJ28:BJ35">
    <cfRule type="cellIs" dxfId="2915" priority="3020" operator="greaterThanOrEqual">
      <formula>8</formula>
    </cfRule>
    <cfRule type="cellIs" dxfId="2914" priority="3021" operator="between">
      <formula>6</formula>
      <formula>7.9</formula>
    </cfRule>
  </conditionalFormatting>
  <conditionalFormatting sqref="U36:U45">
    <cfRule type="cellIs" dxfId="2913" priority="3017" operator="greaterThan">
      <formula>100</formula>
    </cfRule>
    <cfRule type="cellIs" dxfId="2912" priority="3018" operator="between">
      <formula>5.95</formula>
      <formula>100</formula>
    </cfRule>
    <cfRule type="cellIs" dxfId="2911" priority="3019" operator="between">
      <formula>4.9</formula>
      <formula>5.9</formula>
    </cfRule>
  </conditionalFormatting>
  <conditionalFormatting sqref="V35:V45">
    <cfRule type="cellIs" dxfId="2910" priority="3015" operator="greaterThanOrEqual">
      <formula>8</formula>
    </cfRule>
    <cfRule type="cellIs" dxfId="2909" priority="3016" operator="between">
      <formula>6</formula>
      <formula>7.9</formula>
    </cfRule>
  </conditionalFormatting>
  <conditionalFormatting sqref="M15:M16 CG15:CG17 M18:M21 CG19:CG21">
    <cfRule type="cellIs" dxfId="2908" priority="3013" operator="greaterThanOrEqual">
      <formula>4</formula>
    </cfRule>
    <cfRule type="cellIs" dxfId="2907" priority="3014" operator="between">
      <formula>2.9</formula>
      <formula>3.9</formula>
    </cfRule>
  </conditionalFormatting>
  <conditionalFormatting sqref="AK20:AK21 U20:U21 AC18:AC21">
    <cfRule type="cellIs" dxfId="2906" priority="3010" operator="greaterThan">
      <formula>100</formula>
    </cfRule>
    <cfRule type="cellIs" dxfId="2905" priority="3011" operator="between">
      <formula>5.95</formula>
      <formula>100</formula>
    </cfRule>
    <cfRule type="cellIs" dxfId="2904" priority="3012" operator="between">
      <formula>4.9</formula>
      <formula>5.9</formula>
    </cfRule>
  </conditionalFormatting>
  <conditionalFormatting sqref="AK15:AK17 AC15:AC16 U15:U17 AC18:AC21 AK20:AK21 U20:U21">
    <cfRule type="cellIs" dxfId="2903" priority="3008" operator="greaterThanOrEqual">
      <formula>4</formula>
    </cfRule>
    <cfRule type="cellIs" dxfId="2902" priority="3009" operator="between">
      <formula>2.9</formula>
      <formula>3.9</formula>
    </cfRule>
  </conditionalFormatting>
  <conditionalFormatting sqref="CO18:CO21 BY18 BA21 BY21">
    <cfRule type="cellIs" dxfId="2901" priority="3005" operator="greaterThan">
      <formula>100</formula>
    </cfRule>
    <cfRule type="cellIs" dxfId="2900" priority="3006" operator="between">
      <formula>5.95</formula>
      <formula>100</formula>
    </cfRule>
    <cfRule type="cellIs" dxfId="2899" priority="3007" operator="between">
      <formula>4.9</formula>
      <formula>5.9</formula>
    </cfRule>
  </conditionalFormatting>
  <conditionalFormatting sqref="CO15:CO21 BY15:BY18 BA15:BA16 BA21 BY21">
    <cfRule type="cellIs" dxfId="2898" priority="3003" operator="greaterThanOrEqual">
      <formula>4</formula>
    </cfRule>
    <cfRule type="cellIs" dxfId="2897" priority="3004" operator="between">
      <formula>2.9</formula>
      <formula>3.9</formula>
    </cfRule>
  </conditionalFormatting>
  <conditionalFormatting sqref="M31">
    <cfRule type="cellIs" dxfId="2896" priority="3000" operator="greaterThan">
      <formula>100</formula>
    </cfRule>
    <cfRule type="cellIs" dxfId="2895" priority="3001" operator="between">
      <formula>5.95</formula>
      <formula>100</formula>
    </cfRule>
    <cfRule type="cellIs" dxfId="2894" priority="3002" operator="between">
      <formula>4.9</formula>
      <formula>5.9</formula>
    </cfRule>
  </conditionalFormatting>
  <conditionalFormatting sqref="N31">
    <cfRule type="cellIs" dxfId="2893" priority="2998" operator="greaterThanOrEqual">
      <formula>8</formula>
    </cfRule>
    <cfRule type="cellIs" dxfId="2892" priority="2999" operator="between">
      <formula>6</formula>
      <formula>7.9</formula>
    </cfRule>
  </conditionalFormatting>
  <conditionalFormatting sqref="AK31">
    <cfRule type="cellIs" dxfId="2891" priority="2995" operator="greaterThan">
      <formula>100</formula>
    </cfRule>
    <cfRule type="cellIs" dxfId="2890" priority="2996" operator="between">
      <formula>5.95</formula>
      <formula>100</formula>
    </cfRule>
    <cfRule type="cellIs" dxfId="2889" priority="2997" operator="between">
      <formula>4.9</formula>
      <formula>5.9</formula>
    </cfRule>
  </conditionalFormatting>
  <conditionalFormatting sqref="AL31">
    <cfRule type="cellIs" dxfId="2888" priority="2993" operator="greaterThanOrEqual">
      <formula>8</formula>
    </cfRule>
    <cfRule type="cellIs" dxfId="2887" priority="2994" operator="between">
      <formula>6</formula>
      <formula>7.9</formula>
    </cfRule>
  </conditionalFormatting>
  <conditionalFormatting sqref="AL12:AL14">
    <cfRule type="cellIs" dxfId="2886" priority="2991" operator="greaterThanOrEqual">
      <formula>8</formula>
    </cfRule>
    <cfRule type="cellIs" dxfId="2885" priority="2992" operator="between">
      <formula>6</formula>
      <formula>7.9</formula>
    </cfRule>
  </conditionalFormatting>
  <conditionalFormatting sqref="AK12:AK14">
    <cfRule type="cellIs" dxfId="2884" priority="2988" operator="greaterThan">
      <formula>100</formula>
    </cfRule>
    <cfRule type="cellIs" dxfId="2883" priority="2989" operator="between">
      <formula>5.95</formula>
      <formula>100</formula>
    </cfRule>
    <cfRule type="cellIs" dxfId="2882" priority="2990" operator="between">
      <formula>4.9</formula>
      <formula>5.9</formula>
    </cfRule>
  </conditionalFormatting>
  <conditionalFormatting sqref="CG31">
    <cfRule type="cellIs" dxfId="2881" priority="2985" operator="greaterThan">
      <formula>100</formula>
    </cfRule>
    <cfRule type="cellIs" dxfId="2880" priority="2986" operator="between">
      <formula>5.95</formula>
      <formula>100</formula>
    </cfRule>
    <cfRule type="cellIs" dxfId="2879" priority="2987" operator="between">
      <formula>4.9</formula>
      <formula>5.9</formula>
    </cfRule>
  </conditionalFormatting>
  <conditionalFormatting sqref="CH31">
    <cfRule type="cellIs" dxfId="2878" priority="2983" operator="greaterThanOrEqual">
      <formula>8</formula>
    </cfRule>
    <cfRule type="cellIs" dxfId="2877" priority="2984" operator="between">
      <formula>6</formula>
      <formula>7.9</formula>
    </cfRule>
  </conditionalFormatting>
  <conditionalFormatting sqref="CG12:CG14">
    <cfRule type="cellIs" dxfId="2876" priority="2980" operator="greaterThan">
      <formula>100</formula>
    </cfRule>
    <cfRule type="cellIs" dxfId="2875" priority="2981" operator="between">
      <formula>5.95</formula>
      <formula>100</formula>
    </cfRule>
    <cfRule type="cellIs" dxfId="2874" priority="2982" operator="between">
      <formula>4.9</formula>
      <formula>5.9</formula>
    </cfRule>
  </conditionalFormatting>
  <conditionalFormatting sqref="CH12:CH14">
    <cfRule type="cellIs" dxfId="2873" priority="2978" operator="greaterThanOrEqual">
      <formula>8</formula>
    </cfRule>
    <cfRule type="cellIs" dxfId="2872" priority="2979" operator="between">
      <formula>6</formula>
      <formula>7.9</formula>
    </cfRule>
  </conditionalFormatting>
  <conditionalFormatting sqref="BR42">
    <cfRule type="cellIs" dxfId="2871" priority="2976" operator="greaterThanOrEqual">
      <formula>8</formula>
    </cfRule>
    <cfRule type="cellIs" dxfId="2870" priority="2977" operator="between">
      <formula>6</formula>
      <formula>7.9</formula>
    </cfRule>
  </conditionalFormatting>
  <conditionalFormatting sqref="BQ26">
    <cfRule type="cellIs" dxfId="2869" priority="2973" operator="greaterThan">
      <formula>100</formula>
    </cfRule>
    <cfRule type="cellIs" dxfId="2868" priority="2974" operator="between">
      <formula>5.95</formula>
      <formula>100</formula>
    </cfRule>
    <cfRule type="cellIs" dxfId="2867" priority="2975" operator="between">
      <formula>4.9</formula>
      <formula>5.9</formula>
    </cfRule>
  </conditionalFormatting>
  <conditionalFormatting sqref="H51">
    <cfRule type="cellIs" dxfId="2866" priority="2972" operator="lessThan">
      <formula>I51</formula>
    </cfRule>
  </conditionalFormatting>
  <conditionalFormatting sqref="BR43:BR48">
    <cfRule type="cellIs" dxfId="2865" priority="2970" operator="greaterThanOrEqual">
      <formula>8</formula>
    </cfRule>
    <cfRule type="cellIs" dxfId="2864" priority="2971" operator="between">
      <formula>6</formula>
      <formula>7.9</formula>
    </cfRule>
  </conditionalFormatting>
  <conditionalFormatting sqref="V46">
    <cfRule type="cellIs" dxfId="2863" priority="2965" operator="greaterThanOrEqual">
      <formula>8</formula>
    </cfRule>
    <cfRule type="cellIs" dxfId="2862" priority="2966" operator="between">
      <formula>6</formula>
      <formula>7.9</formula>
    </cfRule>
  </conditionalFormatting>
  <conditionalFormatting sqref="U46">
    <cfRule type="cellIs" dxfId="2861" priority="2967" operator="greaterThan">
      <formula>100</formula>
    </cfRule>
    <cfRule type="cellIs" dxfId="2860" priority="2968" operator="between">
      <formula>5.95</formula>
      <formula>100</formula>
    </cfRule>
    <cfRule type="cellIs" dxfId="2859" priority="2969" operator="between">
      <formula>4.9</formula>
      <formula>5.9</formula>
    </cfRule>
  </conditionalFormatting>
  <conditionalFormatting sqref="AD46">
    <cfRule type="cellIs" dxfId="2858" priority="2948" operator="greaterThanOrEqual">
      <formula>8</formula>
    </cfRule>
    <cfRule type="cellIs" dxfId="2857" priority="2949" operator="between">
      <formula>6</formula>
      <formula>7.9</formula>
    </cfRule>
  </conditionalFormatting>
  <conditionalFormatting sqref="AD47:AD48">
    <cfRule type="cellIs" dxfId="2856" priority="2960" operator="greaterThanOrEqual">
      <formula>8</formula>
    </cfRule>
    <cfRule type="cellIs" dxfId="2855" priority="2961" operator="between">
      <formula>6</formula>
      <formula>7.9</formula>
    </cfRule>
  </conditionalFormatting>
  <conditionalFormatting sqref="AC47:AC48">
    <cfRule type="cellIs" dxfId="2854" priority="2962" operator="greaterThan">
      <formula>100</formula>
    </cfRule>
    <cfRule type="cellIs" dxfId="2853" priority="2963" operator="between">
      <formula>5.95</formula>
      <formula>100</formula>
    </cfRule>
    <cfRule type="cellIs" dxfId="2852" priority="2964" operator="between">
      <formula>4.9</formula>
      <formula>5.9</formula>
    </cfRule>
  </conditionalFormatting>
  <conditionalFormatting sqref="CG32 BY20 BA51 AK19 U35 AC36 AK35 BA42 BA17:BA20 CG18:CG19 BB18:BB20 U18:V19 AC17:AD17 BA31:BB31 BI48:BJ48 CO36:CP36">
    <cfRule type="cellIs" dxfId="2851" priority="2958" operator="greaterThanOrEqual">
      <formula>8</formula>
    </cfRule>
    <cfRule type="cellIs" dxfId="2850" priority="2959" operator="between">
      <formula>6</formula>
      <formula>7.9</formula>
    </cfRule>
  </conditionalFormatting>
  <conditionalFormatting sqref="BJ49">
    <cfRule type="cellIs" dxfId="2849" priority="2956" operator="greaterThanOrEqual">
      <formula>8</formula>
    </cfRule>
    <cfRule type="cellIs" dxfId="2848" priority="2957" operator="between">
      <formula>6</formula>
      <formula>7.9</formula>
    </cfRule>
  </conditionalFormatting>
  <conditionalFormatting sqref="BI49">
    <cfRule type="cellIs" dxfId="2847" priority="2953" operator="greaterThan">
      <formula>100</formula>
    </cfRule>
    <cfRule type="cellIs" dxfId="2846" priority="2954" operator="between">
      <formula>5.95</formula>
      <formula>100</formula>
    </cfRule>
    <cfRule type="cellIs" dxfId="2845" priority="2955" operator="between">
      <formula>4.9</formula>
      <formula>5.9</formula>
    </cfRule>
  </conditionalFormatting>
  <conditionalFormatting sqref="AC46">
    <cfRule type="cellIs" dxfId="2844" priority="2950" operator="greaterThan">
      <formula>100</formula>
    </cfRule>
    <cfRule type="cellIs" dxfId="2843" priority="2951" operator="between">
      <formula>5.95</formula>
      <formula>100</formula>
    </cfRule>
    <cfRule type="cellIs" dxfId="2842" priority="2952" operator="between">
      <formula>4.9</formula>
      <formula>5.9</formula>
    </cfRule>
  </conditionalFormatting>
  <conditionalFormatting sqref="CP37">
    <cfRule type="cellIs" dxfId="2841" priority="2946" operator="greaterThanOrEqual">
      <formula>8</formula>
    </cfRule>
    <cfRule type="cellIs" dxfId="2840" priority="2947" operator="between">
      <formula>6</formula>
      <formula>7.9</formula>
    </cfRule>
  </conditionalFormatting>
  <conditionalFormatting sqref="CO37">
    <cfRule type="cellIs" dxfId="2839" priority="2944" operator="greaterThanOrEqual">
      <formula>8</formula>
    </cfRule>
    <cfRule type="cellIs" dxfId="2838" priority="2945" operator="between">
      <formula>6</formula>
      <formula>7.9</formula>
    </cfRule>
  </conditionalFormatting>
  <conditionalFormatting sqref="CO36">
    <cfRule type="cellIs" dxfId="2837" priority="2935" operator="greaterThanOrEqual">
      <formula>8</formula>
    </cfRule>
    <cfRule type="cellIs" dxfId="2836" priority="2936" operator="between">
      <formula>6</formula>
      <formula>7.9</formula>
    </cfRule>
  </conditionalFormatting>
  <conditionalFormatting sqref="CO37">
    <cfRule type="cellIs" dxfId="2835" priority="2941" operator="greaterThan">
      <formula>100</formula>
    </cfRule>
    <cfRule type="cellIs" dxfId="2834" priority="2942" operator="between">
      <formula>5.95</formula>
      <formula>100</formula>
    </cfRule>
    <cfRule type="cellIs" dxfId="2833" priority="2943" operator="between">
      <formula>4.9</formula>
      <formula>5.9</formula>
    </cfRule>
  </conditionalFormatting>
  <conditionalFormatting sqref="CP37">
    <cfRule type="cellIs" dxfId="2832" priority="2939" operator="greaterThanOrEqual">
      <formula>8</formula>
    </cfRule>
    <cfRule type="cellIs" dxfId="2831" priority="2940" operator="between">
      <formula>6</formula>
      <formula>7.9</formula>
    </cfRule>
  </conditionalFormatting>
  <conditionalFormatting sqref="CP36">
    <cfRule type="cellIs" dxfId="2830" priority="2937" operator="greaterThanOrEqual">
      <formula>8</formula>
    </cfRule>
    <cfRule type="cellIs" dxfId="2829" priority="2938" operator="between">
      <formula>6</formula>
      <formula>7.9</formula>
    </cfRule>
  </conditionalFormatting>
  <conditionalFormatting sqref="AL44">
    <cfRule type="cellIs" dxfId="2828" priority="2930" operator="greaterThanOrEqual">
      <formula>8</formula>
    </cfRule>
    <cfRule type="cellIs" dxfId="2827" priority="2931" operator="between">
      <formula>6</formula>
      <formula>7.9</formula>
    </cfRule>
  </conditionalFormatting>
  <conditionalFormatting sqref="AK44">
    <cfRule type="cellIs" dxfId="2826" priority="2932" operator="greaterThan">
      <formula>100</formula>
    </cfRule>
    <cfRule type="cellIs" dxfId="2825" priority="2933" operator="between">
      <formula>5.95</formula>
      <formula>100</formula>
    </cfRule>
    <cfRule type="cellIs" dxfId="2824" priority="2934" operator="between">
      <formula>4.9</formula>
      <formula>5.9</formula>
    </cfRule>
  </conditionalFormatting>
  <conditionalFormatting sqref="U45">
    <cfRule type="cellIs" dxfId="2823" priority="2927" operator="greaterThan">
      <formula>100</formula>
    </cfRule>
    <cfRule type="cellIs" dxfId="2822" priority="2928" operator="between">
      <formula>5.95</formula>
      <formula>100</formula>
    </cfRule>
    <cfRule type="cellIs" dxfId="2821" priority="2929" operator="between">
      <formula>4.9</formula>
      <formula>5.9</formula>
    </cfRule>
  </conditionalFormatting>
  <conditionalFormatting sqref="V45">
    <cfRule type="cellIs" dxfId="2820" priority="2925" operator="greaterThanOrEqual">
      <formula>8</formula>
    </cfRule>
    <cfRule type="cellIs" dxfId="2819" priority="2926" operator="between">
      <formula>6</formula>
      <formula>7.9</formula>
    </cfRule>
  </conditionalFormatting>
  <conditionalFormatting sqref="BB53">
    <cfRule type="cellIs" dxfId="2818" priority="2923" operator="greaterThanOrEqual">
      <formula>8</formula>
    </cfRule>
    <cfRule type="cellIs" dxfId="2817" priority="2924" operator="between">
      <formula>6</formula>
      <formula>7.9</formula>
    </cfRule>
  </conditionalFormatting>
  <conditionalFormatting sqref="AC48">
    <cfRule type="cellIs" dxfId="2816" priority="2920" operator="greaterThan">
      <formula>100</formula>
    </cfRule>
    <cfRule type="cellIs" dxfId="2815" priority="2921" operator="between">
      <formula>5.95</formula>
      <formula>100</formula>
    </cfRule>
    <cfRule type="cellIs" dxfId="2814" priority="2922" operator="between">
      <formula>4.9</formula>
      <formula>5.9</formula>
    </cfRule>
  </conditionalFormatting>
  <conditionalFormatting sqref="AD48">
    <cfRule type="cellIs" dxfId="2813" priority="2918" operator="greaterThanOrEqual">
      <formula>8</formula>
    </cfRule>
    <cfRule type="cellIs" dxfId="2812" priority="2919" operator="between">
      <formula>6</formula>
      <formula>7.9</formula>
    </cfRule>
  </conditionalFormatting>
  <conditionalFormatting sqref="K62">
    <cfRule type="colorScale" priority="2917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A62">
    <cfRule type="colorScale" priority="2916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BB9">
    <cfRule type="cellIs" dxfId="2811" priority="2914" operator="greaterThanOrEqual">
      <formula>8</formula>
    </cfRule>
    <cfRule type="cellIs" dxfId="2810" priority="2915" operator="between">
      <formula>6</formula>
      <formula>7.9</formula>
    </cfRule>
  </conditionalFormatting>
  <conditionalFormatting sqref="BA9">
    <cfRule type="cellIs" dxfId="2809" priority="2911" operator="greaterThan">
      <formula>100</formula>
    </cfRule>
    <cfRule type="cellIs" dxfId="2808" priority="2912" operator="between">
      <formula>5.95</formula>
      <formula>100</formula>
    </cfRule>
    <cfRule type="cellIs" dxfId="2807" priority="2913" operator="between">
      <formula>4.9</formula>
      <formula>5.9</formula>
    </cfRule>
  </conditionalFormatting>
  <conditionalFormatting sqref="M10">
    <cfRule type="cellIs" dxfId="2806" priority="2908" operator="greaterThan">
      <formula>100</formula>
    </cfRule>
    <cfRule type="cellIs" dxfId="2805" priority="2909" operator="between">
      <formula>5.95</formula>
      <formula>100</formula>
    </cfRule>
    <cfRule type="cellIs" dxfId="2804" priority="2910" operator="between">
      <formula>4.9</formula>
      <formula>5.9</formula>
    </cfRule>
  </conditionalFormatting>
  <conditionalFormatting sqref="N10">
    <cfRule type="cellIs" dxfId="2803" priority="2906" operator="greaterThanOrEqual">
      <formula>8</formula>
    </cfRule>
    <cfRule type="cellIs" dxfId="2802" priority="2907" operator="between">
      <formula>6</formula>
      <formula>7.9</formula>
    </cfRule>
  </conditionalFormatting>
  <conditionalFormatting sqref="M26">
    <cfRule type="cellIs" dxfId="2801" priority="2903" operator="greaterThan">
      <formula>100</formula>
    </cfRule>
    <cfRule type="cellIs" dxfId="2800" priority="2904" operator="between">
      <formula>5.95</formula>
      <formula>100</formula>
    </cfRule>
    <cfRule type="cellIs" dxfId="2799" priority="2905" operator="between">
      <formula>4.9</formula>
      <formula>5.9</formula>
    </cfRule>
  </conditionalFormatting>
  <conditionalFormatting sqref="N26">
    <cfRule type="cellIs" dxfId="2798" priority="2901" operator="greaterThanOrEqual">
      <formula>8</formula>
    </cfRule>
    <cfRule type="cellIs" dxfId="2797" priority="2902" operator="between">
      <formula>6</formula>
      <formula>7.9</formula>
    </cfRule>
  </conditionalFormatting>
  <conditionalFormatting sqref="BJ15">
    <cfRule type="cellIs" dxfId="2796" priority="2899" operator="greaterThanOrEqual">
      <formula>8</formula>
    </cfRule>
    <cfRule type="cellIs" dxfId="2795" priority="2900" operator="between">
      <formula>6</formula>
      <formula>7.9</formula>
    </cfRule>
  </conditionalFormatting>
  <conditionalFormatting sqref="BI15">
    <cfRule type="cellIs" dxfId="2794" priority="2897" operator="greaterThanOrEqual">
      <formula>4</formula>
    </cfRule>
    <cfRule type="cellIs" dxfId="2793" priority="2898" operator="between">
      <formula>2.9</formula>
      <formula>3.9</formula>
    </cfRule>
  </conditionalFormatting>
  <conditionalFormatting sqref="BJ20">
    <cfRule type="cellIs" dxfId="2792" priority="2895" operator="greaterThanOrEqual">
      <formula>8</formula>
    </cfRule>
    <cfRule type="cellIs" dxfId="2791" priority="2896" operator="between">
      <formula>6</formula>
      <formula>7.9</formula>
    </cfRule>
  </conditionalFormatting>
  <conditionalFormatting sqref="BI20">
    <cfRule type="cellIs" dxfId="2790" priority="2892" operator="greaterThan">
      <formula>100</formula>
    </cfRule>
    <cfRule type="cellIs" dxfId="2789" priority="2893" operator="between">
      <formula>5.95</formula>
      <formula>100</formula>
    </cfRule>
    <cfRule type="cellIs" dxfId="2788" priority="2894" operator="between">
      <formula>4.9</formula>
      <formula>5.9</formula>
    </cfRule>
  </conditionalFormatting>
  <conditionalFormatting sqref="BI20">
    <cfRule type="cellIs" dxfId="2787" priority="2890" operator="greaterThanOrEqual">
      <formula>4</formula>
    </cfRule>
    <cfRule type="cellIs" dxfId="2786" priority="2891" operator="between">
      <formula>2.9</formula>
      <formula>3.9</formula>
    </cfRule>
  </conditionalFormatting>
  <conditionalFormatting sqref="BI21">
    <cfRule type="cellIs" dxfId="2785" priority="2887" operator="greaterThan">
      <formula>100</formula>
    </cfRule>
    <cfRule type="cellIs" dxfId="2784" priority="2888" operator="between">
      <formula>5.95</formula>
      <formula>100</formula>
    </cfRule>
    <cfRule type="cellIs" dxfId="2783" priority="2889" operator="between">
      <formula>4.9</formula>
      <formula>5.9</formula>
    </cfRule>
  </conditionalFormatting>
  <conditionalFormatting sqref="BO62">
    <cfRule type="colorScale" priority="2886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BY19">
    <cfRule type="cellIs" dxfId="2782" priority="2862" operator="greaterThanOrEqual">
      <formula>8</formula>
    </cfRule>
    <cfRule type="cellIs" dxfId="2781" priority="2863" operator="between">
      <formula>6</formula>
      <formula>7.9</formula>
    </cfRule>
  </conditionalFormatting>
  <conditionalFormatting sqref="BJ19">
    <cfRule type="cellIs" dxfId="2780" priority="2884" operator="greaterThanOrEqual">
      <formula>8</formula>
    </cfRule>
    <cfRule type="cellIs" dxfId="2779" priority="2885" operator="between">
      <formula>6</formula>
      <formula>7.9</formula>
    </cfRule>
  </conditionalFormatting>
  <conditionalFormatting sqref="BI19">
    <cfRule type="cellIs" dxfId="2778" priority="2881" operator="greaterThan">
      <formula>100</formula>
    </cfRule>
    <cfRule type="cellIs" dxfId="2777" priority="2882" operator="between">
      <formula>5.95</formula>
      <formula>100</formula>
    </cfRule>
    <cfRule type="cellIs" dxfId="2776" priority="2883" operator="between">
      <formula>4.9</formula>
      <formula>5.9</formula>
    </cfRule>
  </conditionalFormatting>
  <conditionalFormatting sqref="BJ18">
    <cfRule type="cellIs" dxfId="2775" priority="2879" operator="greaterThanOrEqual">
      <formula>8</formula>
    </cfRule>
    <cfRule type="cellIs" dxfId="2774" priority="2880" operator="between">
      <formula>6</formula>
      <formula>7.9</formula>
    </cfRule>
  </conditionalFormatting>
  <conditionalFormatting sqref="BI18">
    <cfRule type="cellIs" dxfId="2773" priority="2876" operator="greaterThan">
      <formula>100</formula>
    </cfRule>
    <cfRule type="cellIs" dxfId="2772" priority="2877" operator="between">
      <formula>5.95</formula>
      <formula>100</formula>
    </cfRule>
    <cfRule type="cellIs" dxfId="2771" priority="2878" operator="between">
      <formula>4.9</formula>
      <formula>5.9</formula>
    </cfRule>
  </conditionalFormatting>
  <conditionalFormatting sqref="BI18">
    <cfRule type="cellIs" dxfId="2770" priority="2874" operator="greaterThanOrEqual">
      <formula>4</formula>
    </cfRule>
    <cfRule type="cellIs" dxfId="2769" priority="2875" operator="between">
      <formula>2.9</formula>
      <formula>3.9</formula>
    </cfRule>
  </conditionalFormatting>
  <conditionalFormatting sqref="BJ17">
    <cfRule type="cellIs" dxfId="2768" priority="2872" operator="greaterThanOrEqual">
      <formula>8</formula>
    </cfRule>
    <cfRule type="cellIs" dxfId="2767" priority="2873" operator="between">
      <formula>6</formula>
      <formula>7.9</formula>
    </cfRule>
  </conditionalFormatting>
  <conditionalFormatting sqref="BI17">
    <cfRule type="cellIs" dxfId="2766" priority="2870" operator="greaterThanOrEqual">
      <formula>4</formula>
    </cfRule>
    <cfRule type="cellIs" dxfId="2765" priority="2871" operator="between">
      <formula>2.9</formula>
      <formula>3.9</formula>
    </cfRule>
  </conditionalFormatting>
  <conditionalFormatting sqref="BJ16">
    <cfRule type="cellIs" dxfId="2764" priority="2868" operator="greaterThanOrEqual">
      <formula>8</formula>
    </cfRule>
    <cfRule type="cellIs" dxfId="2763" priority="2869" operator="between">
      <formula>6</formula>
      <formula>7.9</formula>
    </cfRule>
  </conditionalFormatting>
  <conditionalFormatting sqref="BI16">
    <cfRule type="cellIs" dxfId="2762" priority="2866" operator="greaterThanOrEqual">
      <formula>4</formula>
    </cfRule>
    <cfRule type="cellIs" dxfId="2761" priority="2867" operator="between">
      <formula>2.9</formula>
      <formula>3.9</formula>
    </cfRule>
  </conditionalFormatting>
  <conditionalFormatting sqref="BZ19">
    <cfRule type="cellIs" dxfId="2760" priority="2864" operator="greaterThanOrEqual">
      <formula>8</formula>
    </cfRule>
    <cfRule type="cellIs" dxfId="2759" priority="2865" operator="between">
      <formula>6</formula>
      <formula>7.9</formula>
    </cfRule>
  </conditionalFormatting>
  <conditionalFormatting sqref="BQ15 BQ19:BQ20">
    <cfRule type="cellIs" dxfId="2758" priority="2859" operator="greaterThan">
      <formula>100</formula>
    </cfRule>
    <cfRule type="cellIs" dxfId="2757" priority="2860" operator="between">
      <formula>5.95</formula>
      <formula>100</formula>
    </cfRule>
    <cfRule type="cellIs" dxfId="2756" priority="2861" operator="between">
      <formula>4.9</formula>
      <formula>5.9</formula>
    </cfRule>
  </conditionalFormatting>
  <conditionalFormatting sqref="BR15:BR17 BR19:BR20">
    <cfRule type="cellIs" dxfId="2755" priority="2857" operator="greaterThanOrEqual">
      <formula>8</formula>
    </cfRule>
    <cfRule type="cellIs" dxfId="2754" priority="2858" operator="between">
      <formula>6</formula>
      <formula>7.9</formula>
    </cfRule>
  </conditionalFormatting>
  <conditionalFormatting sqref="BR18 BQ16:BQ18">
    <cfRule type="cellIs" dxfId="2753" priority="2855" operator="greaterThanOrEqual">
      <formula>8</formula>
    </cfRule>
    <cfRule type="cellIs" dxfId="2752" priority="2856" operator="between">
      <formula>6</formula>
      <formula>7.9</formula>
    </cfRule>
  </conditionalFormatting>
  <conditionalFormatting sqref="BQ9:BQ12 BQ95">
    <cfRule type="cellIs" dxfId="2751" priority="2852" operator="greaterThan">
      <formula>100</formula>
    </cfRule>
    <cfRule type="cellIs" dxfId="2750" priority="2853" operator="between">
      <formula>5.95</formula>
      <formula>100</formula>
    </cfRule>
    <cfRule type="cellIs" dxfId="2749" priority="2854" operator="between">
      <formula>4.9</formula>
      <formula>5.9</formula>
    </cfRule>
  </conditionalFormatting>
  <conditionalFormatting sqref="BR9:BR12">
    <cfRule type="cellIs" dxfId="2748" priority="2850" operator="greaterThanOrEqual">
      <formula>8</formula>
    </cfRule>
    <cfRule type="cellIs" dxfId="2747" priority="2851" operator="between">
      <formula>6</formula>
      <formula>7.9</formula>
    </cfRule>
  </conditionalFormatting>
  <conditionalFormatting sqref="BQ13">
    <cfRule type="cellIs" dxfId="2746" priority="2847" operator="greaterThan">
      <formula>100</formula>
    </cfRule>
    <cfRule type="cellIs" dxfId="2745" priority="2848" operator="between">
      <formula>5.95</formula>
      <formula>100</formula>
    </cfRule>
    <cfRule type="cellIs" dxfId="2744" priority="2849" operator="between">
      <formula>4.9</formula>
      <formula>5.9</formula>
    </cfRule>
  </conditionalFormatting>
  <conditionalFormatting sqref="BR13">
    <cfRule type="cellIs" dxfId="2743" priority="2845" operator="greaterThanOrEqual">
      <formula>8</formula>
    </cfRule>
    <cfRule type="cellIs" dxfId="2742" priority="2846" operator="between">
      <formula>6</formula>
      <formula>7.9</formula>
    </cfRule>
  </conditionalFormatting>
  <conditionalFormatting sqref="CG56:CH56">
    <cfRule type="cellIs" dxfId="2741" priority="2842" operator="greaterThan">
      <formula>100</formula>
    </cfRule>
    <cfRule type="cellIs" dxfId="2740" priority="2843" operator="between">
      <formula>5.95</formula>
      <formula>100</formula>
    </cfRule>
    <cfRule type="cellIs" dxfId="2739" priority="2844" operator="between">
      <formula>4.9</formula>
      <formula>5.9</formula>
    </cfRule>
  </conditionalFormatting>
  <conditionalFormatting sqref="BO26">
    <cfRule type="colorScale" priority="2841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BG26">
    <cfRule type="colorScale" priority="2840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Y26">
    <cfRule type="colorScale" priority="2839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A26">
    <cfRule type="colorScale" priority="2838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K26">
    <cfRule type="colorScale" priority="2837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CM26">
    <cfRule type="colorScale" priority="2836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K90 AQ90 AY90 BW90 S90">
    <cfRule type="colorScale" priority="2835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A90 AI90 BG90 BO90 CE90 CM90">
    <cfRule type="colorScale" priority="2834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V47">
    <cfRule type="cellIs" dxfId="2738" priority="2829" operator="greaterThanOrEqual">
      <formula>8</formula>
    </cfRule>
    <cfRule type="cellIs" dxfId="2737" priority="2830" operator="between">
      <formula>6</formula>
      <formula>7.9</formula>
    </cfRule>
  </conditionalFormatting>
  <conditionalFormatting sqref="U47">
    <cfRule type="cellIs" dxfId="2736" priority="2831" operator="greaterThan">
      <formula>100</formula>
    </cfRule>
    <cfRule type="cellIs" dxfId="2735" priority="2832" operator="between">
      <formula>5.95</formula>
      <formula>100</formula>
    </cfRule>
    <cfRule type="cellIs" dxfId="2734" priority="2833" operator="between">
      <formula>4.9</formula>
      <formula>5.9</formula>
    </cfRule>
  </conditionalFormatting>
  <conditionalFormatting sqref="U46">
    <cfRule type="cellIs" dxfId="2733" priority="2826" operator="greaterThan">
      <formula>100</formula>
    </cfRule>
    <cfRule type="cellIs" dxfId="2732" priority="2827" operator="between">
      <formula>5.95</formula>
      <formula>100</formula>
    </cfRule>
    <cfRule type="cellIs" dxfId="2731" priority="2828" operator="between">
      <formula>4.9</formula>
      <formula>5.9</formula>
    </cfRule>
  </conditionalFormatting>
  <conditionalFormatting sqref="V46">
    <cfRule type="cellIs" dxfId="2730" priority="2824" operator="greaterThanOrEqual">
      <formula>8</formula>
    </cfRule>
    <cfRule type="cellIs" dxfId="2729" priority="2825" operator="between">
      <formula>6</formula>
      <formula>7.9</formula>
    </cfRule>
  </conditionalFormatting>
  <conditionalFormatting sqref="U39">
    <cfRule type="cellIs" dxfId="2728" priority="2821" operator="greaterThan">
      <formula>100</formula>
    </cfRule>
    <cfRule type="cellIs" dxfId="2727" priority="2822" operator="between">
      <formula>5.95</formula>
      <formula>100</formula>
    </cfRule>
    <cfRule type="cellIs" dxfId="2726" priority="2823" operator="between">
      <formula>4.9</formula>
      <formula>5.9</formula>
    </cfRule>
  </conditionalFormatting>
  <conditionalFormatting sqref="V39">
    <cfRule type="cellIs" dxfId="2725" priority="2819" operator="greaterThanOrEqual">
      <formula>8</formula>
    </cfRule>
    <cfRule type="cellIs" dxfId="2724" priority="2820" operator="between">
      <formula>6</formula>
      <formula>7.9</formula>
    </cfRule>
  </conditionalFormatting>
  <conditionalFormatting sqref="BA52">
    <cfRule type="cellIs" dxfId="2723" priority="2817" operator="greaterThanOrEqual">
      <formula>8</formula>
    </cfRule>
    <cfRule type="cellIs" dxfId="2722" priority="2818" operator="between">
      <formula>6</formula>
      <formula>7.9</formula>
    </cfRule>
  </conditionalFormatting>
  <conditionalFormatting sqref="BQ22">
    <cfRule type="cellIs" dxfId="2721" priority="2815" operator="greaterThanOrEqual">
      <formula>8</formula>
    </cfRule>
    <cfRule type="cellIs" dxfId="2720" priority="2816" operator="between">
      <formula>6</formula>
      <formula>7.9</formula>
    </cfRule>
  </conditionalFormatting>
  <conditionalFormatting sqref="U38">
    <cfRule type="cellIs" dxfId="2719" priority="2812" operator="greaterThan">
      <formula>100</formula>
    </cfRule>
    <cfRule type="cellIs" dxfId="2718" priority="2813" operator="between">
      <formula>5.95</formula>
      <formula>100</formula>
    </cfRule>
    <cfRule type="cellIs" dxfId="2717" priority="2814" operator="between">
      <formula>4.9</formula>
      <formula>5.9</formula>
    </cfRule>
  </conditionalFormatting>
  <conditionalFormatting sqref="V38">
    <cfRule type="cellIs" dxfId="2716" priority="2810" operator="greaterThanOrEqual">
      <formula>8</formula>
    </cfRule>
    <cfRule type="cellIs" dxfId="2715" priority="2811" operator="between">
      <formula>6</formula>
      <formula>7.9</formula>
    </cfRule>
  </conditionalFormatting>
  <conditionalFormatting sqref="U43">
    <cfRule type="cellIs" dxfId="2714" priority="2807" operator="greaterThan">
      <formula>100</formula>
    </cfRule>
    <cfRule type="cellIs" dxfId="2713" priority="2808" operator="between">
      <formula>5.95</formula>
      <formula>100</formula>
    </cfRule>
    <cfRule type="cellIs" dxfId="2712" priority="2809" operator="between">
      <formula>4.9</formula>
      <formula>5.9</formula>
    </cfRule>
  </conditionalFormatting>
  <conditionalFormatting sqref="V43">
    <cfRule type="cellIs" dxfId="2711" priority="2805" operator="greaterThanOrEqual">
      <formula>8</formula>
    </cfRule>
    <cfRule type="cellIs" dxfId="2710" priority="2806" operator="between">
      <formula>6</formula>
      <formula>7.9</formula>
    </cfRule>
  </conditionalFormatting>
  <conditionalFormatting sqref="AD44">
    <cfRule type="cellIs" dxfId="2709" priority="2795" operator="greaterThanOrEqual">
      <formula>8</formula>
    </cfRule>
    <cfRule type="cellIs" dxfId="2708" priority="2796" operator="between">
      <formula>6</formula>
      <formula>7.9</formula>
    </cfRule>
  </conditionalFormatting>
  <conditionalFormatting sqref="AD45">
    <cfRule type="cellIs" dxfId="2707" priority="2800" operator="greaterThanOrEqual">
      <formula>8</formula>
    </cfRule>
    <cfRule type="cellIs" dxfId="2706" priority="2801" operator="between">
      <formula>6</formula>
      <formula>7.9</formula>
    </cfRule>
  </conditionalFormatting>
  <conditionalFormatting sqref="AC45">
    <cfRule type="cellIs" dxfId="2705" priority="2802" operator="greaterThan">
      <formula>100</formula>
    </cfRule>
    <cfRule type="cellIs" dxfId="2704" priority="2803" operator="between">
      <formula>5.95</formula>
      <formula>100</formula>
    </cfRule>
    <cfRule type="cellIs" dxfId="2703" priority="2804" operator="between">
      <formula>4.9</formula>
      <formula>5.9</formula>
    </cfRule>
  </conditionalFormatting>
  <conditionalFormatting sqref="AC44">
    <cfRule type="cellIs" dxfId="2702" priority="2797" operator="greaterThan">
      <formula>100</formula>
    </cfRule>
    <cfRule type="cellIs" dxfId="2701" priority="2798" operator="between">
      <formula>5.95</formula>
      <formula>100</formula>
    </cfRule>
    <cfRule type="cellIs" dxfId="2700" priority="2799" operator="between">
      <formula>4.9</formula>
      <formula>5.9</formula>
    </cfRule>
  </conditionalFormatting>
  <conditionalFormatting sqref="AL43">
    <cfRule type="cellIs" dxfId="2699" priority="2785" operator="greaterThanOrEqual">
      <formula>8</formula>
    </cfRule>
    <cfRule type="cellIs" dxfId="2698" priority="2786" operator="between">
      <formula>6</formula>
      <formula>7.9</formula>
    </cfRule>
  </conditionalFormatting>
  <conditionalFormatting sqref="AL44">
    <cfRule type="cellIs" dxfId="2697" priority="2790" operator="greaterThanOrEqual">
      <formula>8</formula>
    </cfRule>
    <cfRule type="cellIs" dxfId="2696" priority="2791" operator="between">
      <formula>6</formula>
      <formula>7.9</formula>
    </cfRule>
  </conditionalFormatting>
  <conditionalFormatting sqref="AK44">
    <cfRule type="cellIs" dxfId="2695" priority="2792" operator="greaterThan">
      <formula>100</formula>
    </cfRule>
    <cfRule type="cellIs" dxfId="2694" priority="2793" operator="between">
      <formula>5.95</formula>
      <formula>100</formula>
    </cfRule>
    <cfRule type="cellIs" dxfId="2693" priority="2794" operator="between">
      <formula>4.9</formula>
      <formula>5.9</formula>
    </cfRule>
  </conditionalFormatting>
  <conditionalFormatting sqref="AK43">
    <cfRule type="cellIs" dxfId="2692" priority="2787" operator="greaterThan">
      <formula>100</formula>
    </cfRule>
    <cfRule type="cellIs" dxfId="2691" priority="2788" operator="between">
      <formula>5.95</formula>
      <formula>100</formula>
    </cfRule>
    <cfRule type="cellIs" dxfId="2690" priority="2789" operator="between">
      <formula>4.9</formula>
      <formula>5.9</formula>
    </cfRule>
  </conditionalFormatting>
  <conditionalFormatting sqref="BA50">
    <cfRule type="cellIs" dxfId="2689" priority="2783" operator="greaterThanOrEqual">
      <formula>8</formula>
    </cfRule>
    <cfRule type="cellIs" dxfId="2688" priority="2784" operator="between">
      <formula>6</formula>
      <formula>7.9</formula>
    </cfRule>
  </conditionalFormatting>
  <conditionalFormatting sqref="BB52">
    <cfRule type="cellIs" dxfId="2687" priority="2781" operator="greaterThanOrEqual">
      <formula>8</formula>
    </cfRule>
    <cfRule type="cellIs" dxfId="2686" priority="2782" operator="between">
      <formula>6</formula>
      <formula>7.9</formula>
    </cfRule>
  </conditionalFormatting>
  <conditionalFormatting sqref="BA51">
    <cfRule type="cellIs" dxfId="2685" priority="2779" operator="greaterThanOrEqual">
      <formula>8</formula>
    </cfRule>
    <cfRule type="cellIs" dxfId="2684" priority="2780" operator="between">
      <formula>6</formula>
      <formula>7.9</formula>
    </cfRule>
  </conditionalFormatting>
  <conditionalFormatting sqref="BB53">
    <cfRule type="cellIs" dxfId="2683" priority="2777" operator="greaterThanOrEqual">
      <formula>8</formula>
    </cfRule>
    <cfRule type="cellIs" dxfId="2682" priority="2778" operator="between">
      <formula>6</formula>
      <formula>7.9</formula>
    </cfRule>
  </conditionalFormatting>
  <conditionalFormatting sqref="BA52">
    <cfRule type="cellIs" dxfId="2681" priority="2775" operator="greaterThanOrEqual">
      <formula>8</formula>
    </cfRule>
    <cfRule type="cellIs" dxfId="2680" priority="2776" operator="between">
      <formula>6</formula>
      <formula>7.9</formula>
    </cfRule>
  </conditionalFormatting>
  <conditionalFormatting sqref="BA53 BA43">
    <cfRule type="cellIs" dxfId="2679" priority="2773" operator="greaterThanOrEqual">
      <formula>8</formula>
    </cfRule>
    <cfRule type="cellIs" dxfId="2678" priority="2774" operator="between">
      <formula>6</formula>
      <formula>7.9</formula>
    </cfRule>
  </conditionalFormatting>
  <conditionalFormatting sqref="BA51">
    <cfRule type="cellIs" dxfId="2677" priority="2771" operator="greaterThanOrEqual">
      <formula>8</formula>
    </cfRule>
    <cfRule type="cellIs" dxfId="2676" priority="2772" operator="between">
      <formula>6</formula>
      <formula>7.9</formula>
    </cfRule>
  </conditionalFormatting>
  <conditionalFormatting sqref="BB53">
    <cfRule type="cellIs" dxfId="2675" priority="2769" operator="greaterThanOrEqual">
      <formula>8</formula>
    </cfRule>
    <cfRule type="cellIs" dxfId="2674" priority="2770" operator="between">
      <formula>6</formula>
      <formula>7.9</formula>
    </cfRule>
  </conditionalFormatting>
  <conditionalFormatting sqref="BA52">
    <cfRule type="cellIs" dxfId="2673" priority="2767" operator="greaterThanOrEqual">
      <formula>8</formula>
    </cfRule>
    <cfRule type="cellIs" dxfId="2672" priority="2768" operator="between">
      <formula>6</formula>
      <formula>7.9</formula>
    </cfRule>
  </conditionalFormatting>
  <conditionalFormatting sqref="BI36">
    <cfRule type="cellIs" dxfId="2671" priority="2764" operator="greaterThan">
      <formula>100</formula>
    </cfRule>
    <cfRule type="cellIs" dxfId="2670" priority="2765" operator="between">
      <formula>5.95</formula>
      <formula>100</formula>
    </cfRule>
    <cfRule type="cellIs" dxfId="2669" priority="2766" operator="between">
      <formula>4.9</formula>
      <formula>5.9</formula>
    </cfRule>
  </conditionalFormatting>
  <conditionalFormatting sqref="BJ36">
    <cfRule type="cellIs" dxfId="2668" priority="2762" operator="greaterThanOrEqual">
      <formula>8</formula>
    </cfRule>
    <cfRule type="cellIs" dxfId="2667" priority="2763" operator="between">
      <formula>6</formula>
      <formula>7.9</formula>
    </cfRule>
  </conditionalFormatting>
  <conditionalFormatting sqref="BI37 BI46:BJ46">
    <cfRule type="cellIs" dxfId="2666" priority="2760" operator="greaterThanOrEqual">
      <formula>8</formula>
    </cfRule>
    <cfRule type="cellIs" dxfId="2665" priority="2761" operator="between">
      <formula>6</formula>
      <formula>7.9</formula>
    </cfRule>
  </conditionalFormatting>
  <conditionalFormatting sqref="BJ47">
    <cfRule type="cellIs" dxfId="2664" priority="2758" operator="greaterThanOrEqual">
      <formula>8</formula>
    </cfRule>
    <cfRule type="cellIs" dxfId="2663" priority="2759" operator="between">
      <formula>6</formula>
      <formula>7.9</formula>
    </cfRule>
  </conditionalFormatting>
  <conditionalFormatting sqref="BI47">
    <cfRule type="cellIs" dxfId="2662" priority="2755" operator="greaterThan">
      <formula>100</formula>
    </cfRule>
    <cfRule type="cellIs" dxfId="2661" priority="2756" operator="between">
      <formula>5.95</formula>
      <formula>100</formula>
    </cfRule>
    <cfRule type="cellIs" dxfId="2660" priority="2757" operator="between">
      <formula>4.9</formula>
      <formula>5.9</formula>
    </cfRule>
  </conditionalFormatting>
  <conditionalFormatting sqref="BQ34">
    <cfRule type="cellIs" dxfId="2659" priority="2752" operator="greaterThan">
      <formula>100</formula>
    </cfRule>
    <cfRule type="cellIs" dxfId="2658" priority="2753" operator="between">
      <formula>5.95</formula>
      <formula>100</formula>
    </cfRule>
    <cfRule type="cellIs" dxfId="2657" priority="2754" operator="between">
      <formula>4.9</formula>
      <formula>5.9</formula>
    </cfRule>
  </conditionalFormatting>
  <conditionalFormatting sqref="BR34">
    <cfRule type="cellIs" dxfId="2656" priority="2750" operator="greaterThanOrEqual">
      <formula>8</formula>
    </cfRule>
    <cfRule type="cellIs" dxfId="2655" priority="2751" operator="between">
      <formula>6</formula>
      <formula>7.9</formula>
    </cfRule>
  </conditionalFormatting>
  <conditionalFormatting sqref="BQ45:BQ48">
    <cfRule type="cellIs" dxfId="2654" priority="2747" operator="greaterThan">
      <formula>100</formula>
    </cfRule>
    <cfRule type="cellIs" dxfId="2653" priority="2748" operator="between">
      <formula>5.95</formula>
      <formula>100</formula>
    </cfRule>
    <cfRule type="cellIs" dxfId="2652" priority="2749" operator="between">
      <formula>4.9</formula>
      <formula>5.9</formula>
    </cfRule>
  </conditionalFormatting>
  <conditionalFormatting sqref="BR40">
    <cfRule type="cellIs" dxfId="2651" priority="2745" operator="greaterThanOrEqual">
      <formula>8</formula>
    </cfRule>
    <cfRule type="cellIs" dxfId="2650" priority="2746" operator="between">
      <formula>6</formula>
      <formula>7.9</formula>
    </cfRule>
  </conditionalFormatting>
  <conditionalFormatting sqref="CG50:CH50">
    <cfRule type="cellIs" dxfId="2649" priority="2742" operator="greaterThan">
      <formula>100</formula>
    </cfRule>
    <cfRule type="cellIs" dxfId="2648" priority="2743" operator="between">
      <formula>5.95</formula>
      <formula>100</formula>
    </cfRule>
    <cfRule type="cellIs" dxfId="2647" priority="2744" operator="between">
      <formula>4.9</formula>
      <formula>5.9</formula>
    </cfRule>
  </conditionalFormatting>
  <conditionalFormatting sqref="CG51:CH51">
    <cfRule type="cellIs" dxfId="2646" priority="2739" operator="greaterThan">
      <formula>100</formula>
    </cfRule>
    <cfRule type="cellIs" dxfId="2645" priority="2740" operator="between">
      <formula>5.95</formula>
      <formula>100</formula>
    </cfRule>
    <cfRule type="cellIs" dxfId="2644" priority="2741" operator="between">
      <formula>4.9</formula>
      <formula>5.9</formula>
    </cfRule>
  </conditionalFormatting>
  <conditionalFormatting sqref="AY87:AY88 S84:S88 K76:K83 CM70 CM68 S78:S79 CM73:CM77 AY81:AY83 BG63 BW72:BW83 K63:K68">
    <cfRule type="colorScale" priority="2738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I86:AI88 BG86:BG88 BO87:BO88 CE86:CE88 CM86:CM88">
    <cfRule type="colorScale" priority="2737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Y84:AY85">
    <cfRule type="colorScale" priority="2736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CM84:CM85 BW84:BW88 BO85:BO86 BG84:BG85 AY86 CE85">
    <cfRule type="colorScale" priority="2735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S80:S83">
    <cfRule type="colorScale" priority="2734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S76">
    <cfRule type="colorScale" priority="2733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S77">
    <cfRule type="colorScale" priority="2732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BG80:BG83">
    <cfRule type="colorScale" priority="2731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CM67">
    <cfRule type="colorScale" priority="2730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CM78:CM83">
    <cfRule type="colorScale" priority="2729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CM69">
    <cfRule type="colorScale" priority="2728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K84:K88">
    <cfRule type="colorScale" priority="2727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A86:AA88 AA63:AA66 AA73:AA77">
    <cfRule type="colorScale" priority="2726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A78:AA85">
    <cfRule type="colorScale" priority="2725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S76">
    <cfRule type="colorScale" priority="2724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CM65">
    <cfRule type="colorScale" priority="2723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A67">
    <cfRule type="colorScale" priority="2722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CE84">
    <cfRule type="colorScale" priority="2721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Y63">
    <cfRule type="colorScale" priority="2720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BQ43">
    <cfRule type="cellIs" dxfId="2643" priority="2717" operator="greaterThan">
      <formula>100</formula>
    </cfRule>
    <cfRule type="cellIs" dxfId="2642" priority="2718" operator="between">
      <formula>5.95</formula>
      <formula>100</formula>
    </cfRule>
    <cfRule type="cellIs" dxfId="2641" priority="2719" operator="between">
      <formula>4.9</formula>
      <formula>5.9</formula>
    </cfRule>
  </conditionalFormatting>
  <conditionalFormatting sqref="BR43">
    <cfRule type="cellIs" dxfId="2640" priority="2715" operator="greaterThanOrEqual">
      <formula>8</formula>
    </cfRule>
    <cfRule type="cellIs" dxfId="2639" priority="2716" operator="between">
      <formula>6</formula>
      <formula>7.9</formula>
    </cfRule>
  </conditionalFormatting>
  <conditionalFormatting sqref="BR43">
    <cfRule type="cellIs" dxfId="2638" priority="2713" operator="greaterThanOrEqual">
      <formula>8</formula>
    </cfRule>
    <cfRule type="cellIs" dxfId="2637" priority="2714" operator="between">
      <formula>6</formula>
      <formula>7.9</formula>
    </cfRule>
  </conditionalFormatting>
  <conditionalFormatting sqref="M38:M46">
    <cfRule type="cellIs" dxfId="2636" priority="2710" operator="greaterThan">
      <formula>100</formula>
    </cfRule>
    <cfRule type="cellIs" dxfId="2635" priority="2711" operator="between">
      <formula>5.95</formula>
      <formula>100</formula>
    </cfRule>
    <cfRule type="cellIs" dxfId="2634" priority="2712" operator="between">
      <formula>4.9</formula>
      <formula>5.9</formula>
    </cfRule>
  </conditionalFormatting>
  <conditionalFormatting sqref="N38:N46">
    <cfRule type="cellIs" dxfId="2633" priority="2708" operator="greaterThanOrEqual">
      <formula>8</formula>
    </cfRule>
    <cfRule type="cellIs" dxfId="2632" priority="2709" operator="between">
      <formula>6</formula>
      <formula>7.9</formula>
    </cfRule>
  </conditionalFormatting>
  <conditionalFormatting sqref="CG49:CH49">
    <cfRule type="cellIs" dxfId="2631" priority="2705" operator="greaterThan">
      <formula>100</formula>
    </cfRule>
    <cfRule type="cellIs" dxfId="2630" priority="2706" operator="between">
      <formula>5.95</formula>
      <formula>100</formula>
    </cfRule>
    <cfRule type="cellIs" dxfId="2629" priority="2707" operator="between">
      <formula>4.9</formula>
      <formula>5.9</formula>
    </cfRule>
  </conditionalFormatting>
  <conditionalFormatting sqref="CG50:CH50">
    <cfRule type="cellIs" dxfId="2628" priority="2702" operator="greaterThan">
      <formula>100</formula>
    </cfRule>
    <cfRule type="cellIs" dxfId="2627" priority="2703" operator="between">
      <formula>5.95</formula>
      <formula>100</formula>
    </cfRule>
    <cfRule type="cellIs" dxfId="2626" priority="2704" operator="between">
      <formula>4.9</formula>
      <formula>5.9</formula>
    </cfRule>
  </conditionalFormatting>
  <conditionalFormatting sqref="CG51:CH51">
    <cfRule type="cellIs" dxfId="2625" priority="2699" operator="greaterThan">
      <formula>100</formula>
    </cfRule>
    <cfRule type="cellIs" dxfId="2624" priority="2700" operator="between">
      <formula>5.95</formula>
      <formula>100</formula>
    </cfRule>
    <cfRule type="cellIs" dxfId="2623" priority="2701" operator="between">
      <formula>4.9</formula>
      <formula>5.9</formula>
    </cfRule>
  </conditionalFormatting>
  <conditionalFormatting sqref="CG47">
    <cfRule type="cellIs" dxfId="2622" priority="2696" operator="greaterThan">
      <formula>100</formula>
    </cfRule>
    <cfRule type="cellIs" dxfId="2621" priority="2697" operator="between">
      <formula>5.95</formula>
      <formula>100</formula>
    </cfRule>
    <cfRule type="cellIs" dxfId="2620" priority="2698" operator="between">
      <formula>4.9</formula>
      <formula>5.9</formula>
    </cfRule>
  </conditionalFormatting>
  <conditionalFormatting sqref="CH47">
    <cfRule type="cellIs" dxfId="2619" priority="2694" operator="greaterThanOrEqual">
      <formula>8</formula>
    </cfRule>
    <cfRule type="cellIs" dxfId="2618" priority="2695" operator="between">
      <formula>6</formula>
      <formula>7.9</formula>
    </cfRule>
  </conditionalFormatting>
  <conditionalFormatting sqref="CG51:CH51">
    <cfRule type="cellIs" dxfId="2617" priority="2691" operator="greaterThan">
      <formula>100</formula>
    </cfRule>
    <cfRule type="cellIs" dxfId="2616" priority="2692" operator="between">
      <formula>5.95</formula>
      <formula>100</formula>
    </cfRule>
    <cfRule type="cellIs" dxfId="2615" priority="2693" operator="between">
      <formula>4.9</formula>
      <formula>5.9</formula>
    </cfRule>
  </conditionalFormatting>
  <conditionalFormatting sqref="CG50:CH50">
    <cfRule type="cellIs" dxfId="2614" priority="2688" operator="greaterThan">
      <formula>100</formula>
    </cfRule>
    <cfRule type="cellIs" dxfId="2613" priority="2689" operator="between">
      <formula>5.95</formula>
      <formula>100</formula>
    </cfRule>
    <cfRule type="cellIs" dxfId="2612" priority="2690" operator="between">
      <formula>4.9</formula>
      <formula>5.9</formula>
    </cfRule>
  </conditionalFormatting>
  <conditionalFormatting sqref="CG51:CH51">
    <cfRule type="cellIs" dxfId="2611" priority="2685" operator="greaterThan">
      <formula>100</formula>
    </cfRule>
    <cfRule type="cellIs" dxfId="2610" priority="2686" operator="between">
      <formula>5.95</formula>
      <formula>100</formula>
    </cfRule>
    <cfRule type="cellIs" dxfId="2609" priority="2687" operator="between">
      <formula>4.9</formula>
      <formula>5.9</formula>
    </cfRule>
  </conditionalFormatting>
  <conditionalFormatting sqref="CG53:CH53">
    <cfRule type="cellIs" dxfId="2608" priority="2682" operator="greaterThan">
      <formula>100</formula>
    </cfRule>
    <cfRule type="cellIs" dxfId="2607" priority="2683" operator="between">
      <formula>5.95</formula>
      <formula>100</formula>
    </cfRule>
    <cfRule type="cellIs" dxfId="2606" priority="2684" operator="between">
      <formula>4.9</formula>
      <formula>5.9</formula>
    </cfRule>
  </conditionalFormatting>
  <conditionalFormatting sqref="CG43:CG46">
    <cfRule type="cellIs" dxfId="2605" priority="2679" operator="greaterThan">
      <formula>100</formula>
    </cfRule>
    <cfRule type="cellIs" dxfId="2604" priority="2680" operator="between">
      <formula>5.95</formula>
      <formula>100</formula>
    </cfRule>
    <cfRule type="cellIs" dxfId="2603" priority="2681" operator="between">
      <formula>4.9</formula>
      <formula>5.9</formula>
    </cfRule>
  </conditionalFormatting>
  <conditionalFormatting sqref="CH43:CH46">
    <cfRule type="cellIs" dxfId="2602" priority="2677" operator="greaterThanOrEqual">
      <formula>8</formula>
    </cfRule>
    <cfRule type="cellIs" dxfId="2601" priority="2678" operator="between">
      <formula>6</formula>
      <formula>7.9</formula>
    </cfRule>
  </conditionalFormatting>
  <conditionalFormatting sqref="M45">
    <cfRule type="cellIs" dxfId="2600" priority="2674" operator="greaterThan">
      <formula>100</formula>
    </cfRule>
    <cfRule type="cellIs" dxfId="2599" priority="2675" operator="between">
      <formula>5.95</formula>
      <formula>100</formula>
    </cfRule>
    <cfRule type="cellIs" dxfId="2598" priority="2676" operator="between">
      <formula>4.9</formula>
      <formula>5.9</formula>
    </cfRule>
  </conditionalFormatting>
  <conditionalFormatting sqref="N45">
    <cfRule type="cellIs" dxfId="2597" priority="2672" operator="greaterThanOrEqual">
      <formula>8</formula>
    </cfRule>
    <cfRule type="cellIs" dxfId="2596" priority="2673" operator="between">
      <formula>6</formula>
      <formula>7.9</formula>
    </cfRule>
  </conditionalFormatting>
  <conditionalFormatting sqref="M46">
    <cfRule type="cellIs" dxfId="2595" priority="2669" operator="greaterThan">
      <formula>100</formula>
    </cfRule>
    <cfRule type="cellIs" dxfId="2594" priority="2670" operator="between">
      <formula>5.95</formula>
      <formula>100</formula>
    </cfRule>
    <cfRule type="cellIs" dxfId="2593" priority="2671" operator="between">
      <formula>4.9</formula>
      <formula>5.9</formula>
    </cfRule>
  </conditionalFormatting>
  <conditionalFormatting sqref="N46">
    <cfRule type="cellIs" dxfId="2592" priority="2667" operator="greaterThanOrEqual">
      <formula>8</formula>
    </cfRule>
    <cfRule type="cellIs" dxfId="2591" priority="2668" operator="between">
      <formula>6</formula>
      <formula>7.9</formula>
    </cfRule>
  </conditionalFormatting>
  <conditionalFormatting sqref="M44">
    <cfRule type="cellIs" dxfId="2590" priority="2664" operator="greaterThan">
      <formula>100</formula>
    </cfRule>
    <cfRule type="cellIs" dxfId="2589" priority="2665" operator="between">
      <formula>5.95</formula>
      <formula>100</formula>
    </cfRule>
    <cfRule type="cellIs" dxfId="2588" priority="2666" operator="between">
      <formula>4.9</formula>
      <formula>5.9</formula>
    </cfRule>
  </conditionalFormatting>
  <conditionalFormatting sqref="N44">
    <cfRule type="cellIs" dxfId="2587" priority="2662" operator="greaterThanOrEqual">
      <formula>8</formula>
    </cfRule>
    <cfRule type="cellIs" dxfId="2586" priority="2663" operator="between">
      <formula>6</formula>
      <formula>7.9</formula>
    </cfRule>
  </conditionalFormatting>
  <conditionalFormatting sqref="M41">
    <cfRule type="cellIs" dxfId="2585" priority="2659" operator="greaterThan">
      <formula>100</formula>
    </cfRule>
    <cfRule type="cellIs" dxfId="2584" priority="2660" operator="between">
      <formula>5.95</formula>
      <formula>100</formula>
    </cfRule>
    <cfRule type="cellIs" dxfId="2583" priority="2661" operator="between">
      <formula>4.9</formula>
      <formula>5.9</formula>
    </cfRule>
  </conditionalFormatting>
  <conditionalFormatting sqref="N41">
    <cfRule type="cellIs" dxfId="2582" priority="2657" operator="greaterThanOrEqual">
      <formula>8</formula>
    </cfRule>
    <cfRule type="cellIs" dxfId="2581" priority="2658" operator="between">
      <formula>6</formula>
      <formula>7.9</formula>
    </cfRule>
  </conditionalFormatting>
  <conditionalFormatting sqref="M41">
    <cfRule type="cellIs" dxfId="2580" priority="2654" operator="greaterThan">
      <formula>100</formula>
    </cfRule>
    <cfRule type="cellIs" dxfId="2579" priority="2655" operator="between">
      <formula>5.95</formula>
      <formula>100</formula>
    </cfRule>
    <cfRule type="cellIs" dxfId="2578" priority="2656" operator="between">
      <formula>4.9</formula>
      <formula>5.9</formula>
    </cfRule>
  </conditionalFormatting>
  <conditionalFormatting sqref="N41">
    <cfRule type="cellIs" dxfId="2577" priority="2652" operator="greaterThanOrEqual">
      <formula>8</formula>
    </cfRule>
    <cfRule type="cellIs" dxfId="2576" priority="2653" operator="between">
      <formula>6</formula>
      <formula>7.9</formula>
    </cfRule>
  </conditionalFormatting>
  <conditionalFormatting sqref="BR41">
    <cfRule type="cellIs" dxfId="2575" priority="2650" operator="greaterThanOrEqual">
      <formula>8</formula>
    </cfRule>
    <cfRule type="cellIs" dxfId="2574" priority="2651" operator="between">
      <formula>6</formula>
      <formula>7.9</formula>
    </cfRule>
  </conditionalFormatting>
  <conditionalFormatting sqref="BR39">
    <cfRule type="cellIs" dxfId="2573" priority="2648" operator="greaterThanOrEqual">
      <formula>8</formula>
    </cfRule>
    <cfRule type="cellIs" dxfId="2572" priority="2649" operator="between">
      <formula>6</formula>
      <formula>7.9</formula>
    </cfRule>
  </conditionalFormatting>
  <conditionalFormatting sqref="BQ42">
    <cfRule type="cellIs" dxfId="2571" priority="2645" operator="greaterThan">
      <formula>100</formula>
    </cfRule>
    <cfRule type="cellIs" dxfId="2570" priority="2646" operator="between">
      <formula>5.95</formula>
      <formula>100</formula>
    </cfRule>
    <cfRule type="cellIs" dxfId="2569" priority="2647" operator="between">
      <formula>4.9</formula>
      <formula>5.9</formula>
    </cfRule>
  </conditionalFormatting>
  <conditionalFormatting sqref="BR42">
    <cfRule type="cellIs" dxfId="2568" priority="2643" operator="greaterThanOrEqual">
      <formula>8</formula>
    </cfRule>
    <cfRule type="cellIs" dxfId="2567" priority="2644" operator="between">
      <formula>6</formula>
      <formula>7.9</formula>
    </cfRule>
  </conditionalFormatting>
  <conditionalFormatting sqref="BR42">
    <cfRule type="cellIs" dxfId="2566" priority="2641" operator="greaterThanOrEqual">
      <formula>8</formula>
    </cfRule>
    <cfRule type="cellIs" dxfId="2565" priority="2642" operator="between">
      <formula>6</formula>
      <formula>7.9</formula>
    </cfRule>
  </conditionalFormatting>
  <conditionalFormatting sqref="AA68">
    <cfRule type="colorScale" priority="2640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CG53">
    <cfRule type="cellIs" dxfId="2564" priority="2637" operator="greaterThan">
      <formula>100</formula>
    </cfRule>
    <cfRule type="cellIs" dxfId="2563" priority="2638" operator="between">
      <formula>5.95</formula>
      <formula>100</formula>
    </cfRule>
    <cfRule type="cellIs" dxfId="2562" priority="2639" operator="between">
      <formula>4.9</formula>
      <formula>5.9</formula>
    </cfRule>
  </conditionalFormatting>
  <conditionalFormatting sqref="CH53">
    <cfRule type="cellIs" dxfId="2561" priority="2635" operator="greaterThanOrEqual">
      <formula>8</formula>
    </cfRule>
    <cfRule type="cellIs" dxfId="2560" priority="2636" operator="between">
      <formula>6</formula>
      <formula>7.9</formula>
    </cfRule>
  </conditionalFormatting>
  <conditionalFormatting sqref="CG53:CH53">
    <cfRule type="cellIs" dxfId="2559" priority="2632" operator="greaterThan">
      <formula>100</formula>
    </cfRule>
    <cfRule type="cellIs" dxfId="2558" priority="2633" operator="between">
      <formula>5.95</formula>
      <formula>100</formula>
    </cfRule>
    <cfRule type="cellIs" dxfId="2557" priority="2634" operator="between">
      <formula>4.9</formula>
      <formula>5.9</formula>
    </cfRule>
  </conditionalFormatting>
  <conditionalFormatting sqref="CG53:CH53">
    <cfRule type="cellIs" dxfId="2556" priority="2629" operator="greaterThan">
      <formula>100</formula>
    </cfRule>
    <cfRule type="cellIs" dxfId="2555" priority="2630" operator="between">
      <formula>5.95</formula>
      <formula>100</formula>
    </cfRule>
    <cfRule type="cellIs" dxfId="2554" priority="2631" operator="between">
      <formula>4.9</formula>
      <formula>5.9</formula>
    </cfRule>
  </conditionalFormatting>
  <conditionalFormatting sqref="CG53:CH53">
    <cfRule type="cellIs" dxfId="2553" priority="2626" operator="greaterThan">
      <formula>100</formula>
    </cfRule>
    <cfRule type="cellIs" dxfId="2552" priority="2627" operator="between">
      <formula>5.95</formula>
      <formula>100</formula>
    </cfRule>
    <cfRule type="cellIs" dxfId="2551" priority="2628" operator="between">
      <formula>4.9</formula>
      <formula>5.9</formula>
    </cfRule>
  </conditionalFormatting>
  <conditionalFormatting sqref="CG52:CH52">
    <cfRule type="cellIs" dxfId="2550" priority="2623" operator="greaterThan">
      <formula>100</formula>
    </cfRule>
    <cfRule type="cellIs" dxfId="2549" priority="2624" operator="between">
      <formula>5.95</formula>
      <formula>100</formula>
    </cfRule>
    <cfRule type="cellIs" dxfId="2548" priority="2625" operator="between">
      <formula>4.9</formula>
      <formula>5.9</formula>
    </cfRule>
  </conditionalFormatting>
  <conditionalFormatting sqref="CG52:CH52">
    <cfRule type="cellIs" dxfId="2547" priority="2620" operator="greaterThan">
      <formula>100</formula>
    </cfRule>
    <cfRule type="cellIs" dxfId="2546" priority="2621" operator="between">
      <formula>5.95</formula>
      <formula>100</formula>
    </cfRule>
    <cfRule type="cellIs" dxfId="2545" priority="2622" operator="between">
      <formula>4.9</formula>
      <formula>5.9</formula>
    </cfRule>
  </conditionalFormatting>
  <conditionalFormatting sqref="BQ51:BR51">
    <cfRule type="cellIs" dxfId="2544" priority="2617" operator="greaterThan">
      <formula>100</formula>
    </cfRule>
    <cfRule type="cellIs" dxfId="2543" priority="2618" operator="between">
      <formula>5.95</formula>
      <formula>100</formula>
    </cfRule>
    <cfRule type="cellIs" dxfId="2542" priority="2619" operator="between">
      <formula>4.9</formula>
      <formula>5.9</formula>
    </cfRule>
  </conditionalFormatting>
  <conditionalFormatting sqref="BQ51:BR51">
    <cfRule type="cellIs" dxfId="2541" priority="2614" operator="greaterThan">
      <formula>100</formula>
    </cfRule>
    <cfRule type="cellIs" dxfId="2540" priority="2615" operator="between">
      <formula>5.95</formula>
      <formula>100</formula>
    </cfRule>
    <cfRule type="cellIs" dxfId="2539" priority="2616" operator="between">
      <formula>4.9</formula>
      <formula>5.9</formula>
    </cfRule>
  </conditionalFormatting>
  <conditionalFormatting sqref="CG54:CH54">
    <cfRule type="cellIs" dxfId="2538" priority="2611" operator="greaterThan">
      <formula>100</formula>
    </cfRule>
    <cfRule type="cellIs" dxfId="2537" priority="2612" operator="between">
      <formula>5.95</formula>
      <formula>100</formula>
    </cfRule>
    <cfRule type="cellIs" dxfId="2536" priority="2613" operator="between">
      <formula>4.9</formula>
      <formula>5.9</formula>
    </cfRule>
  </conditionalFormatting>
  <conditionalFormatting sqref="BQ50">
    <cfRule type="cellIs" dxfId="2535" priority="2608" operator="greaterThan">
      <formula>100</formula>
    </cfRule>
    <cfRule type="cellIs" dxfId="2534" priority="2609" operator="between">
      <formula>5.95</formula>
      <formula>100</formula>
    </cfRule>
    <cfRule type="cellIs" dxfId="2533" priority="2610" operator="between">
      <formula>4.9</formula>
      <formula>5.9</formula>
    </cfRule>
  </conditionalFormatting>
  <conditionalFormatting sqref="BR50">
    <cfRule type="cellIs" dxfId="2532" priority="2606" operator="greaterThanOrEqual">
      <formula>8</formula>
    </cfRule>
    <cfRule type="cellIs" dxfId="2531" priority="2607" operator="between">
      <formula>6</formula>
      <formula>7.9</formula>
    </cfRule>
  </conditionalFormatting>
  <conditionalFormatting sqref="BQ49:BR49">
    <cfRule type="cellIs" dxfId="2530" priority="2603" operator="greaterThan">
      <formula>100</formula>
    </cfRule>
    <cfRule type="cellIs" dxfId="2529" priority="2604" operator="between">
      <formula>5.95</formula>
      <formula>100</formula>
    </cfRule>
    <cfRule type="cellIs" dxfId="2528" priority="2605" operator="between">
      <formula>4.9</formula>
      <formula>5.9</formula>
    </cfRule>
  </conditionalFormatting>
  <conditionalFormatting sqref="BQ49:BR49">
    <cfRule type="cellIs" dxfId="2527" priority="2600" operator="greaterThan">
      <formula>100</formula>
    </cfRule>
    <cfRule type="cellIs" dxfId="2526" priority="2601" operator="between">
      <formula>5.95</formula>
      <formula>100</formula>
    </cfRule>
    <cfRule type="cellIs" dxfId="2525" priority="2602" operator="between">
      <formula>4.9</formula>
      <formula>5.9</formula>
    </cfRule>
  </conditionalFormatting>
  <conditionalFormatting sqref="BA41">
    <cfRule type="cellIs" dxfId="2524" priority="2598" operator="greaterThanOrEqual">
      <formula>8</formula>
    </cfRule>
    <cfRule type="cellIs" dxfId="2523" priority="2599" operator="between">
      <formula>6</formula>
      <formula>7.9</formula>
    </cfRule>
  </conditionalFormatting>
  <conditionalFormatting sqref="BA42">
    <cfRule type="cellIs" dxfId="2522" priority="2596" operator="greaterThanOrEqual">
      <formula>8</formula>
    </cfRule>
    <cfRule type="cellIs" dxfId="2521" priority="2597" operator="between">
      <formula>6</formula>
      <formula>7.9</formula>
    </cfRule>
  </conditionalFormatting>
  <conditionalFormatting sqref="BA49">
    <cfRule type="cellIs" dxfId="2520" priority="2582" operator="greaterThanOrEqual">
      <formula>8</formula>
    </cfRule>
    <cfRule type="cellIs" dxfId="2519" priority="2583" operator="between">
      <formula>6</formula>
      <formula>7.9</formula>
    </cfRule>
  </conditionalFormatting>
  <conditionalFormatting sqref="BA49">
    <cfRule type="cellIs" dxfId="2518" priority="2594" operator="greaterThanOrEqual">
      <formula>8</formula>
    </cfRule>
    <cfRule type="cellIs" dxfId="2517" priority="2595" operator="between">
      <formula>6</formula>
      <formula>7.9</formula>
    </cfRule>
  </conditionalFormatting>
  <conditionalFormatting sqref="BA50">
    <cfRule type="cellIs" dxfId="2516" priority="2592" operator="greaterThanOrEqual">
      <formula>8</formula>
    </cfRule>
    <cfRule type="cellIs" dxfId="2515" priority="2593" operator="between">
      <formula>6</formula>
      <formula>7.9</formula>
    </cfRule>
  </conditionalFormatting>
  <conditionalFormatting sqref="BA48">
    <cfRule type="cellIs" dxfId="2514" priority="2590" operator="greaterThanOrEqual">
      <formula>8</formula>
    </cfRule>
    <cfRule type="cellIs" dxfId="2513" priority="2591" operator="between">
      <formula>6</formula>
      <formula>7.9</formula>
    </cfRule>
  </conditionalFormatting>
  <conditionalFormatting sqref="BA49">
    <cfRule type="cellIs" dxfId="2512" priority="2588" operator="greaterThanOrEqual">
      <formula>8</formula>
    </cfRule>
    <cfRule type="cellIs" dxfId="2511" priority="2589" operator="between">
      <formula>6</formula>
      <formula>7.9</formula>
    </cfRule>
  </conditionalFormatting>
  <conditionalFormatting sqref="BA50">
    <cfRule type="cellIs" dxfId="2510" priority="2586" operator="greaterThanOrEqual">
      <formula>8</formula>
    </cfRule>
    <cfRule type="cellIs" dxfId="2509" priority="2587" operator="between">
      <formula>6</formula>
      <formula>7.9</formula>
    </cfRule>
  </conditionalFormatting>
  <conditionalFormatting sqref="BA51">
    <cfRule type="cellIs" dxfId="2508" priority="2584" operator="greaterThanOrEqual">
      <formula>8</formula>
    </cfRule>
    <cfRule type="cellIs" dxfId="2507" priority="2585" operator="between">
      <formula>6</formula>
      <formula>7.9</formula>
    </cfRule>
  </conditionalFormatting>
  <conditionalFormatting sqref="BA50">
    <cfRule type="cellIs" dxfId="2506" priority="2580" operator="greaterThanOrEqual">
      <formula>8</formula>
    </cfRule>
    <cfRule type="cellIs" dxfId="2505" priority="2581" operator="between">
      <formula>6</formula>
      <formula>7.9</formula>
    </cfRule>
  </conditionalFormatting>
  <conditionalFormatting sqref="BB51">
    <cfRule type="cellIs" dxfId="2504" priority="2578" operator="greaterThanOrEqual">
      <formula>8</formula>
    </cfRule>
    <cfRule type="cellIs" dxfId="2503" priority="2579" operator="between">
      <formula>6</formula>
      <formula>7.9</formula>
    </cfRule>
  </conditionalFormatting>
  <conditionalFormatting sqref="BB52">
    <cfRule type="cellIs" dxfId="2502" priority="2576" operator="greaterThanOrEqual">
      <formula>8</formula>
    </cfRule>
    <cfRule type="cellIs" dxfId="2501" priority="2577" operator="between">
      <formula>6</formula>
      <formula>7.9</formula>
    </cfRule>
  </conditionalFormatting>
  <conditionalFormatting sqref="BB50">
    <cfRule type="cellIs" dxfId="2500" priority="2574" operator="greaterThanOrEqual">
      <formula>8</formula>
    </cfRule>
    <cfRule type="cellIs" dxfId="2499" priority="2575" operator="between">
      <formula>6</formula>
      <formula>7.9</formula>
    </cfRule>
  </conditionalFormatting>
  <conditionalFormatting sqref="BB51">
    <cfRule type="cellIs" dxfId="2498" priority="2572" operator="greaterThanOrEqual">
      <formula>8</formula>
    </cfRule>
    <cfRule type="cellIs" dxfId="2497" priority="2573" operator="between">
      <formula>6</formula>
      <formula>7.9</formula>
    </cfRule>
  </conditionalFormatting>
  <conditionalFormatting sqref="BB52">
    <cfRule type="cellIs" dxfId="2496" priority="2570" operator="greaterThanOrEqual">
      <formula>8</formula>
    </cfRule>
    <cfRule type="cellIs" dxfId="2495" priority="2571" operator="between">
      <formula>6</formula>
      <formula>7.9</formula>
    </cfRule>
  </conditionalFormatting>
  <conditionalFormatting sqref="BB53">
    <cfRule type="cellIs" dxfId="2494" priority="2568" operator="greaterThanOrEqual">
      <formula>8</formula>
    </cfRule>
    <cfRule type="cellIs" dxfId="2493" priority="2569" operator="between">
      <formula>6</formula>
      <formula>7.9</formula>
    </cfRule>
  </conditionalFormatting>
  <conditionalFormatting sqref="BB51">
    <cfRule type="cellIs" dxfId="2492" priority="2566" operator="greaterThanOrEqual">
      <formula>8</formula>
    </cfRule>
    <cfRule type="cellIs" dxfId="2491" priority="2567" operator="between">
      <formula>6</formula>
      <formula>7.9</formula>
    </cfRule>
  </conditionalFormatting>
  <conditionalFormatting sqref="BB52">
    <cfRule type="cellIs" dxfId="2490" priority="2564" operator="greaterThanOrEqual">
      <formula>8</formula>
    </cfRule>
    <cfRule type="cellIs" dxfId="2489" priority="2565" operator="between">
      <formula>6</formula>
      <formula>7.9</formula>
    </cfRule>
  </conditionalFormatting>
  <conditionalFormatting sqref="BI53">
    <cfRule type="cellIs" dxfId="2488" priority="2561" operator="greaterThan">
      <formula>100</formula>
    </cfRule>
    <cfRule type="cellIs" dxfId="2487" priority="2562" operator="between">
      <formula>5.95</formula>
      <formula>100</formula>
    </cfRule>
    <cfRule type="cellIs" dxfId="2486" priority="2563" operator="between">
      <formula>4.9</formula>
      <formula>5.9</formula>
    </cfRule>
  </conditionalFormatting>
  <conditionalFormatting sqref="BJ53">
    <cfRule type="cellIs" dxfId="2485" priority="2559" operator="greaterThanOrEqual">
      <formula>8</formula>
    </cfRule>
    <cfRule type="cellIs" dxfId="2484" priority="2560" operator="between">
      <formula>6</formula>
      <formula>7.9</formula>
    </cfRule>
  </conditionalFormatting>
  <conditionalFormatting sqref="BI51:BJ51">
    <cfRule type="cellIs" dxfId="2483" priority="2557" operator="greaterThanOrEqual">
      <formula>8</formula>
    </cfRule>
    <cfRule type="cellIs" dxfId="2482" priority="2558" operator="between">
      <formula>6</formula>
      <formula>7.9</formula>
    </cfRule>
  </conditionalFormatting>
  <conditionalFormatting sqref="BJ52">
    <cfRule type="cellIs" dxfId="2481" priority="2555" operator="greaterThanOrEqual">
      <formula>8</formula>
    </cfRule>
    <cfRule type="cellIs" dxfId="2480" priority="2556" operator="between">
      <formula>6</formula>
      <formula>7.9</formula>
    </cfRule>
  </conditionalFormatting>
  <conditionalFormatting sqref="BI52">
    <cfRule type="cellIs" dxfId="2479" priority="2552" operator="greaterThan">
      <formula>100</formula>
    </cfRule>
    <cfRule type="cellIs" dxfId="2478" priority="2553" operator="between">
      <formula>5.95</formula>
      <formula>100</formula>
    </cfRule>
    <cfRule type="cellIs" dxfId="2477" priority="2554" operator="between">
      <formula>4.9</formula>
      <formula>5.9</formula>
    </cfRule>
  </conditionalFormatting>
  <conditionalFormatting sqref="BI40">
    <cfRule type="cellIs" dxfId="2476" priority="2550" operator="greaterThanOrEqual">
      <formula>8</formula>
    </cfRule>
    <cfRule type="cellIs" dxfId="2475" priority="2551" operator="between">
      <formula>6</formula>
      <formula>7.9</formula>
    </cfRule>
  </conditionalFormatting>
  <conditionalFormatting sqref="BI47">
    <cfRule type="cellIs" dxfId="2474" priority="2548" operator="greaterThanOrEqual">
      <formula>8</formula>
    </cfRule>
    <cfRule type="cellIs" dxfId="2473" priority="2549" operator="between">
      <formula>6</formula>
      <formula>7.9</formula>
    </cfRule>
  </conditionalFormatting>
  <conditionalFormatting sqref="BI48">
    <cfRule type="cellIs" dxfId="2472" priority="2545" operator="greaterThan">
      <formula>100</formula>
    </cfRule>
    <cfRule type="cellIs" dxfId="2471" priority="2546" operator="between">
      <formula>5.95</formula>
      <formula>100</formula>
    </cfRule>
    <cfRule type="cellIs" dxfId="2470" priority="2547" operator="between">
      <formula>4.9</formula>
      <formula>5.9</formula>
    </cfRule>
  </conditionalFormatting>
  <conditionalFormatting sqref="BJ47">
    <cfRule type="cellIs" dxfId="2469" priority="2543" operator="greaterThanOrEqual">
      <formula>8</formula>
    </cfRule>
    <cfRule type="cellIs" dxfId="2468" priority="2544" operator="between">
      <formula>6</formula>
      <formula>7.9</formula>
    </cfRule>
  </conditionalFormatting>
  <conditionalFormatting sqref="BJ48">
    <cfRule type="cellIs" dxfId="2467" priority="2541" operator="greaterThanOrEqual">
      <formula>8</formula>
    </cfRule>
    <cfRule type="cellIs" dxfId="2466" priority="2542" operator="between">
      <formula>6</formula>
      <formula>7.9</formula>
    </cfRule>
  </conditionalFormatting>
  <conditionalFormatting sqref="BQ44">
    <cfRule type="cellIs" dxfId="2465" priority="2538" operator="greaterThan">
      <formula>100</formula>
    </cfRule>
    <cfRule type="cellIs" dxfId="2464" priority="2539" operator="between">
      <formula>5.95</formula>
      <formula>100</formula>
    </cfRule>
    <cfRule type="cellIs" dxfId="2463" priority="2540" operator="between">
      <formula>4.9</formula>
      <formula>5.9</formula>
    </cfRule>
  </conditionalFormatting>
  <conditionalFormatting sqref="BQ43">
    <cfRule type="cellIs" dxfId="2462" priority="2535" operator="greaterThan">
      <formula>100</formula>
    </cfRule>
    <cfRule type="cellIs" dxfId="2461" priority="2536" operator="between">
      <formula>5.95</formula>
      <formula>100</formula>
    </cfRule>
    <cfRule type="cellIs" dxfId="2460" priority="2537" operator="between">
      <formula>4.9</formula>
      <formula>5.9</formula>
    </cfRule>
  </conditionalFormatting>
  <conditionalFormatting sqref="BR43">
    <cfRule type="cellIs" dxfId="2459" priority="2533" operator="greaterThanOrEqual">
      <formula>8</formula>
    </cfRule>
    <cfRule type="cellIs" dxfId="2458" priority="2534" operator="between">
      <formula>6</formula>
      <formula>7.9</formula>
    </cfRule>
  </conditionalFormatting>
  <conditionalFormatting sqref="BR41">
    <cfRule type="cellIs" dxfId="2457" priority="2531" operator="greaterThanOrEqual">
      <formula>8</formula>
    </cfRule>
    <cfRule type="cellIs" dxfId="2456" priority="2532" operator="between">
      <formula>6</formula>
      <formula>7.9</formula>
    </cfRule>
  </conditionalFormatting>
  <conditionalFormatting sqref="BR44">
    <cfRule type="cellIs" dxfId="2455" priority="2529" operator="greaterThanOrEqual">
      <formula>8</formula>
    </cfRule>
    <cfRule type="cellIs" dxfId="2454" priority="2530" operator="between">
      <formula>6</formula>
      <formula>7.9</formula>
    </cfRule>
  </conditionalFormatting>
  <conditionalFormatting sqref="BR44">
    <cfRule type="cellIs" dxfId="2453" priority="2527" operator="greaterThanOrEqual">
      <formula>8</formula>
    </cfRule>
    <cfRule type="cellIs" dxfId="2452" priority="2528" operator="between">
      <formula>6</formula>
      <formula>7.9</formula>
    </cfRule>
  </conditionalFormatting>
  <conditionalFormatting sqref="BR42">
    <cfRule type="cellIs" dxfId="2451" priority="2525" operator="greaterThanOrEqual">
      <formula>8</formula>
    </cfRule>
    <cfRule type="cellIs" dxfId="2450" priority="2526" operator="between">
      <formula>6</formula>
      <formula>7.9</formula>
    </cfRule>
  </conditionalFormatting>
  <conditionalFormatting sqref="BR40">
    <cfRule type="cellIs" dxfId="2449" priority="2523" operator="greaterThanOrEqual">
      <formula>8</formula>
    </cfRule>
    <cfRule type="cellIs" dxfId="2448" priority="2524" operator="between">
      <formula>6</formula>
      <formula>7.9</formula>
    </cfRule>
  </conditionalFormatting>
  <conditionalFormatting sqref="BR43">
    <cfRule type="cellIs" dxfId="2447" priority="2521" operator="greaterThanOrEqual">
      <formula>8</formula>
    </cfRule>
    <cfRule type="cellIs" dxfId="2446" priority="2522" operator="between">
      <formula>6</formula>
      <formula>7.9</formula>
    </cfRule>
  </conditionalFormatting>
  <conditionalFormatting sqref="BR43">
    <cfRule type="cellIs" dxfId="2445" priority="2519" operator="greaterThanOrEqual">
      <formula>8</formula>
    </cfRule>
    <cfRule type="cellIs" dxfId="2444" priority="2520" operator="between">
      <formula>6</formula>
      <formula>7.9</formula>
    </cfRule>
  </conditionalFormatting>
  <conditionalFormatting sqref="S63:S67 S71:S75">
    <cfRule type="colorScale" priority="2518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S68">
    <cfRule type="colorScale" priority="2517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S69:S70">
    <cfRule type="colorScale" priority="2516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BW58:BW60">
    <cfRule type="colorScale" priority="2514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BW61:BW62">
    <cfRule type="colorScale" priority="2515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BW57">
    <cfRule type="colorScale" priority="2513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BY52:BY56 BY26:BY47">
    <cfRule type="cellIs" dxfId="2443" priority="2510" operator="greaterThan">
      <formula>100</formula>
    </cfRule>
    <cfRule type="cellIs" dxfId="2442" priority="2511" operator="between">
      <formula>5.95</formula>
      <formula>100</formula>
    </cfRule>
    <cfRule type="cellIs" dxfId="2441" priority="2512" operator="between">
      <formula>4.9</formula>
      <formula>5.9</formula>
    </cfRule>
  </conditionalFormatting>
  <conditionalFormatting sqref="BZ52:BZ56 BZ26:BZ47">
    <cfRule type="cellIs" dxfId="2440" priority="2508" operator="greaterThanOrEqual">
      <formula>8</formula>
    </cfRule>
    <cfRule type="cellIs" dxfId="2439" priority="2509" operator="between">
      <formula>6</formula>
      <formula>7.9</formula>
    </cfRule>
  </conditionalFormatting>
  <conditionalFormatting sqref="BY51">
    <cfRule type="cellIs" dxfId="2438" priority="2505" operator="greaterThan">
      <formula>100</formula>
    </cfRule>
    <cfRule type="cellIs" dxfId="2437" priority="2506" operator="between">
      <formula>5.95</formula>
      <formula>100</formula>
    </cfRule>
    <cfRule type="cellIs" dxfId="2436" priority="2507" operator="between">
      <formula>4.9</formula>
      <formula>5.9</formula>
    </cfRule>
  </conditionalFormatting>
  <conditionalFormatting sqref="BZ51">
    <cfRule type="cellIs" dxfId="2435" priority="2503" operator="greaterThanOrEqual">
      <formula>8</formula>
    </cfRule>
    <cfRule type="cellIs" dxfId="2434" priority="2504" operator="between">
      <formula>6</formula>
      <formula>7.9</formula>
    </cfRule>
  </conditionalFormatting>
  <conditionalFormatting sqref="BY50">
    <cfRule type="cellIs" dxfId="2433" priority="2500" operator="greaterThan">
      <formula>100</formula>
    </cfRule>
    <cfRule type="cellIs" dxfId="2432" priority="2501" operator="between">
      <formula>5.95</formula>
      <formula>100</formula>
    </cfRule>
    <cfRule type="cellIs" dxfId="2431" priority="2502" operator="between">
      <formula>4.9</formula>
      <formula>5.9</formula>
    </cfRule>
  </conditionalFormatting>
  <conditionalFormatting sqref="BZ50">
    <cfRule type="cellIs" dxfId="2430" priority="2498" operator="greaterThanOrEqual">
      <formula>8</formula>
    </cfRule>
    <cfRule type="cellIs" dxfId="2429" priority="2499" operator="between">
      <formula>6</formula>
      <formula>7.9</formula>
    </cfRule>
  </conditionalFormatting>
  <conditionalFormatting sqref="BY37:BZ45">
    <cfRule type="cellIs" dxfId="2428" priority="2496" operator="greaterThanOrEqual">
      <formula>8</formula>
    </cfRule>
    <cfRule type="cellIs" dxfId="2427" priority="2497" operator="between">
      <formula>6</formula>
      <formula>7.9</formula>
    </cfRule>
  </conditionalFormatting>
  <conditionalFormatting sqref="BW26">
    <cfRule type="colorScale" priority="2495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BY37">
    <cfRule type="cellIs" dxfId="2426" priority="2492" operator="greaterThan">
      <formula>100</formula>
    </cfRule>
    <cfRule type="cellIs" dxfId="2425" priority="2493" operator="between">
      <formula>5.95</formula>
      <formula>100</formula>
    </cfRule>
    <cfRule type="cellIs" dxfId="2424" priority="2494" operator="between">
      <formula>4.9</formula>
      <formula>5.9</formula>
    </cfRule>
  </conditionalFormatting>
  <conditionalFormatting sqref="BZ37">
    <cfRule type="cellIs" dxfId="2423" priority="2490" operator="greaterThanOrEqual">
      <formula>8</formula>
    </cfRule>
    <cfRule type="cellIs" dxfId="2422" priority="2491" operator="between">
      <formula>6</formula>
      <formula>7.9</formula>
    </cfRule>
  </conditionalFormatting>
  <conditionalFormatting sqref="BY37:BZ37">
    <cfRule type="cellIs" dxfId="2421" priority="2488" operator="greaterThanOrEqual">
      <formula>8</formula>
    </cfRule>
    <cfRule type="cellIs" dxfId="2420" priority="2489" operator="between">
      <formula>6</formula>
      <formula>7.9</formula>
    </cfRule>
  </conditionalFormatting>
  <conditionalFormatting sqref="BY38">
    <cfRule type="cellIs" dxfId="2419" priority="2485" operator="greaterThan">
      <formula>100</formula>
    </cfRule>
    <cfRule type="cellIs" dxfId="2418" priority="2486" operator="between">
      <formula>5.95</formula>
      <formula>100</formula>
    </cfRule>
    <cfRule type="cellIs" dxfId="2417" priority="2487" operator="between">
      <formula>4.9</formula>
      <formula>5.9</formula>
    </cfRule>
  </conditionalFormatting>
  <conditionalFormatting sqref="BY38">
    <cfRule type="cellIs" dxfId="2416" priority="2483" operator="greaterThanOrEqual">
      <formula>8</formula>
    </cfRule>
    <cfRule type="cellIs" dxfId="2415" priority="2484" operator="between">
      <formula>6</formula>
      <formula>7.9</formula>
    </cfRule>
  </conditionalFormatting>
  <conditionalFormatting sqref="BZ38">
    <cfRule type="cellIs" dxfId="2414" priority="2481" operator="greaterThanOrEqual">
      <formula>8</formula>
    </cfRule>
    <cfRule type="cellIs" dxfId="2413" priority="2482" operator="between">
      <formula>6</formula>
      <formula>7.9</formula>
    </cfRule>
  </conditionalFormatting>
  <conditionalFormatting sqref="BZ38">
    <cfRule type="cellIs" dxfId="2412" priority="2479" operator="greaterThanOrEqual">
      <formula>8</formula>
    </cfRule>
    <cfRule type="cellIs" dxfId="2411" priority="2480" operator="between">
      <formula>6</formula>
      <formula>7.9</formula>
    </cfRule>
  </conditionalFormatting>
  <conditionalFormatting sqref="AI63">
    <cfRule type="colorScale" priority="2478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BO63:BO70">
    <cfRule type="colorScale" priority="2477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BO80:BO81 BO83">
    <cfRule type="colorScale" priority="2476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BO82">
    <cfRule type="colorScale" priority="2475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BO84">
    <cfRule type="colorScale" priority="2474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CG55">
    <cfRule type="cellIs" dxfId="2410" priority="2471" operator="greaterThan">
      <formula>100</formula>
    </cfRule>
    <cfRule type="cellIs" dxfId="2409" priority="2472" operator="between">
      <formula>5.95</formula>
      <formula>100</formula>
    </cfRule>
    <cfRule type="cellIs" dxfId="2408" priority="2473" operator="between">
      <formula>4.9</formula>
      <formula>5.9</formula>
    </cfRule>
  </conditionalFormatting>
  <conditionalFormatting sqref="CH55">
    <cfRule type="cellIs" dxfId="2407" priority="2469" operator="greaterThanOrEqual">
      <formula>8</formula>
    </cfRule>
    <cfRule type="cellIs" dxfId="2406" priority="2470" operator="between">
      <formula>6</formula>
      <formula>7.9</formula>
    </cfRule>
  </conditionalFormatting>
  <conditionalFormatting sqref="BY47">
    <cfRule type="cellIs" dxfId="2405" priority="2466" operator="greaterThan">
      <formula>100</formula>
    </cfRule>
    <cfRule type="cellIs" dxfId="2404" priority="2467" operator="between">
      <formula>5.95</formula>
      <formula>100</formula>
    </cfRule>
    <cfRule type="cellIs" dxfId="2403" priority="2468" operator="between">
      <formula>4.9</formula>
      <formula>5.9</formula>
    </cfRule>
  </conditionalFormatting>
  <conditionalFormatting sqref="BZ47">
    <cfRule type="cellIs" dxfId="2402" priority="2464" operator="greaterThanOrEqual">
      <formula>8</formula>
    </cfRule>
    <cfRule type="cellIs" dxfId="2401" priority="2465" operator="between">
      <formula>6</formula>
      <formula>7.9</formula>
    </cfRule>
  </conditionalFormatting>
  <conditionalFormatting sqref="P49">
    <cfRule type="cellIs" dxfId="2400" priority="2463" operator="lessThan">
      <formula>Q49</formula>
    </cfRule>
  </conditionalFormatting>
  <conditionalFormatting sqref="P50">
    <cfRule type="cellIs" dxfId="2399" priority="2460" operator="greaterThan">
      <formula>Q50</formula>
    </cfRule>
    <cfRule type="cellIs" dxfId="2398" priority="2462" operator="lessThan">
      <formula>Q50</formula>
    </cfRule>
  </conditionalFormatting>
  <conditionalFormatting sqref="P52">
    <cfRule type="cellIs" dxfId="2397" priority="2459" operator="greaterThan">
      <formula>Q52</formula>
    </cfRule>
    <cfRule type="cellIs" dxfId="2396" priority="2461" operator="lessThan">
      <formula>Q52</formula>
    </cfRule>
  </conditionalFormatting>
  <conditionalFormatting sqref="P51">
    <cfRule type="cellIs" dxfId="2395" priority="2458" operator="lessThan">
      <formula>Q51</formula>
    </cfRule>
  </conditionalFormatting>
  <conditionalFormatting sqref="X49">
    <cfRule type="cellIs" dxfId="2394" priority="2457" operator="lessThan">
      <formula>Y49</formula>
    </cfRule>
  </conditionalFormatting>
  <conditionalFormatting sqref="X50">
    <cfRule type="cellIs" dxfId="2393" priority="2454" operator="greaterThan">
      <formula>Y50</formula>
    </cfRule>
    <cfRule type="cellIs" dxfId="2392" priority="2456" operator="lessThan">
      <formula>Y50</formula>
    </cfRule>
  </conditionalFormatting>
  <conditionalFormatting sqref="X52">
    <cfRule type="cellIs" dxfId="2391" priority="2453" operator="greaterThan">
      <formula>Y52</formula>
    </cfRule>
    <cfRule type="cellIs" dxfId="2390" priority="2455" operator="lessThan">
      <formula>Y52</formula>
    </cfRule>
  </conditionalFormatting>
  <conditionalFormatting sqref="X51">
    <cfRule type="cellIs" dxfId="2389" priority="2452" operator="lessThan">
      <formula>Y51</formula>
    </cfRule>
  </conditionalFormatting>
  <conditionalFormatting sqref="AF49">
    <cfRule type="cellIs" dxfId="2388" priority="2451" operator="lessThan">
      <formula>AG49</formula>
    </cfRule>
  </conditionalFormatting>
  <conditionalFormatting sqref="AF50">
    <cfRule type="cellIs" dxfId="2387" priority="2448" operator="greaterThan">
      <formula>AG50</formula>
    </cfRule>
    <cfRule type="cellIs" dxfId="2386" priority="2450" operator="lessThan">
      <formula>AG50</formula>
    </cfRule>
  </conditionalFormatting>
  <conditionalFormatting sqref="AF52">
    <cfRule type="cellIs" dxfId="2385" priority="2447" operator="greaterThan">
      <formula>AG52</formula>
    </cfRule>
    <cfRule type="cellIs" dxfId="2384" priority="2449" operator="lessThan">
      <formula>AG52</formula>
    </cfRule>
  </conditionalFormatting>
  <conditionalFormatting sqref="AF51">
    <cfRule type="cellIs" dxfId="2383" priority="2446" operator="lessThan">
      <formula>AG51</formula>
    </cfRule>
  </conditionalFormatting>
  <conditionalFormatting sqref="AV49">
    <cfRule type="cellIs" dxfId="2382" priority="2445" operator="lessThan">
      <formula>AW49</formula>
    </cfRule>
  </conditionalFormatting>
  <conditionalFormatting sqref="AV50">
    <cfRule type="cellIs" dxfId="2381" priority="2442" operator="greaterThan">
      <formula>AW50</formula>
    </cfRule>
    <cfRule type="cellIs" dxfId="2380" priority="2444" operator="lessThan">
      <formula>AW50</formula>
    </cfRule>
  </conditionalFormatting>
  <conditionalFormatting sqref="AV52">
    <cfRule type="cellIs" dxfId="2379" priority="2441" operator="greaterThan">
      <formula>AW52</formula>
    </cfRule>
    <cfRule type="cellIs" dxfId="2378" priority="2443" operator="lessThan">
      <formula>AW52</formula>
    </cfRule>
  </conditionalFormatting>
  <conditionalFormatting sqref="AV51">
    <cfRule type="cellIs" dxfId="2377" priority="2440" operator="lessThan">
      <formula>AW51</formula>
    </cfRule>
  </conditionalFormatting>
  <conditionalFormatting sqref="BD49">
    <cfRule type="cellIs" dxfId="2376" priority="2439" operator="lessThan">
      <formula>BE49</formula>
    </cfRule>
  </conditionalFormatting>
  <conditionalFormatting sqref="BD50">
    <cfRule type="cellIs" dxfId="2375" priority="2436" operator="greaterThan">
      <formula>BE50</formula>
    </cfRule>
    <cfRule type="cellIs" dxfId="2374" priority="2438" operator="lessThan">
      <formula>BE50</formula>
    </cfRule>
  </conditionalFormatting>
  <conditionalFormatting sqref="BD52">
    <cfRule type="cellIs" dxfId="2373" priority="2435" operator="greaterThan">
      <formula>BE52</formula>
    </cfRule>
    <cfRule type="cellIs" dxfId="2372" priority="2437" operator="lessThan">
      <formula>BE52</formula>
    </cfRule>
  </conditionalFormatting>
  <conditionalFormatting sqref="BD51">
    <cfRule type="cellIs" dxfId="2371" priority="2434" operator="lessThan">
      <formula>BE51</formula>
    </cfRule>
  </conditionalFormatting>
  <conditionalFormatting sqref="BL49">
    <cfRule type="cellIs" dxfId="2370" priority="2433" operator="lessThan">
      <formula>BM49</formula>
    </cfRule>
  </conditionalFormatting>
  <conditionalFormatting sqref="BL50">
    <cfRule type="cellIs" dxfId="2369" priority="2430" operator="greaterThan">
      <formula>BM50</formula>
    </cfRule>
    <cfRule type="cellIs" dxfId="2368" priority="2432" operator="lessThan">
      <formula>BM50</formula>
    </cfRule>
  </conditionalFormatting>
  <conditionalFormatting sqref="BL52">
    <cfRule type="cellIs" dxfId="2367" priority="2429" operator="greaterThan">
      <formula>BM52</formula>
    </cfRule>
    <cfRule type="cellIs" dxfId="2366" priority="2431" operator="lessThan">
      <formula>BM52</formula>
    </cfRule>
  </conditionalFormatting>
  <conditionalFormatting sqref="BL51">
    <cfRule type="cellIs" dxfId="2365" priority="2428" operator="lessThan">
      <formula>BM51</formula>
    </cfRule>
  </conditionalFormatting>
  <conditionalFormatting sqref="BT49">
    <cfRule type="cellIs" dxfId="2364" priority="2427" operator="lessThan">
      <formula>BU49</formula>
    </cfRule>
  </conditionalFormatting>
  <conditionalFormatting sqref="BT50">
    <cfRule type="cellIs" dxfId="2363" priority="2424" operator="greaterThan">
      <formula>BU50</formula>
    </cfRule>
    <cfRule type="cellIs" dxfId="2362" priority="2426" operator="lessThan">
      <formula>BU50</formula>
    </cfRule>
  </conditionalFormatting>
  <conditionalFormatting sqref="BT52">
    <cfRule type="cellIs" dxfId="2361" priority="2423" operator="greaterThan">
      <formula>BU52</formula>
    </cfRule>
    <cfRule type="cellIs" dxfId="2360" priority="2425" operator="lessThan">
      <formula>BU52</formula>
    </cfRule>
  </conditionalFormatting>
  <conditionalFormatting sqref="BT51">
    <cfRule type="cellIs" dxfId="2359" priority="2422" operator="lessThan">
      <formula>BU51</formula>
    </cfRule>
  </conditionalFormatting>
  <conditionalFormatting sqref="CB49">
    <cfRule type="cellIs" dxfId="2358" priority="2421" operator="lessThan">
      <formula>CC49</formula>
    </cfRule>
  </conditionalFormatting>
  <conditionalFormatting sqref="CB50">
    <cfRule type="cellIs" dxfId="2357" priority="2418" operator="greaterThan">
      <formula>CC50</formula>
    </cfRule>
    <cfRule type="cellIs" dxfId="2356" priority="2420" operator="lessThan">
      <formula>CC50</formula>
    </cfRule>
  </conditionalFormatting>
  <conditionalFormatting sqref="CB52">
    <cfRule type="cellIs" dxfId="2355" priority="2417" operator="greaterThan">
      <formula>CC52</formula>
    </cfRule>
    <cfRule type="cellIs" dxfId="2354" priority="2419" operator="lessThan">
      <formula>CC52</formula>
    </cfRule>
  </conditionalFormatting>
  <conditionalFormatting sqref="CB51">
    <cfRule type="cellIs" dxfId="2353" priority="2416" operator="lessThan">
      <formula>CC51</formula>
    </cfRule>
  </conditionalFormatting>
  <conditionalFormatting sqref="CJ49">
    <cfRule type="cellIs" dxfId="2352" priority="2415" operator="lessThan">
      <formula>CK49</formula>
    </cfRule>
  </conditionalFormatting>
  <conditionalFormatting sqref="CJ50">
    <cfRule type="cellIs" dxfId="2351" priority="2412" operator="greaterThan">
      <formula>CK50</formula>
    </cfRule>
    <cfRule type="cellIs" dxfId="2350" priority="2414" operator="lessThan">
      <formula>CK50</formula>
    </cfRule>
  </conditionalFormatting>
  <conditionalFormatting sqref="CJ52">
    <cfRule type="cellIs" dxfId="2349" priority="2411" operator="greaterThan">
      <formula>CK52</formula>
    </cfRule>
    <cfRule type="cellIs" dxfId="2348" priority="2413" operator="lessThan">
      <formula>CK52</formula>
    </cfRule>
  </conditionalFormatting>
  <conditionalFormatting sqref="CJ51">
    <cfRule type="cellIs" dxfId="2347" priority="2410" operator="lessThan">
      <formula>CK51</formula>
    </cfRule>
  </conditionalFormatting>
  <conditionalFormatting sqref="BY48">
    <cfRule type="cellIs" dxfId="2346" priority="2407" operator="greaterThan">
      <formula>100</formula>
    </cfRule>
    <cfRule type="cellIs" dxfId="2345" priority="2408" operator="between">
      <formula>5.95</formula>
      <formula>100</formula>
    </cfRule>
    <cfRule type="cellIs" dxfId="2344" priority="2409" operator="between">
      <formula>4.9</formula>
      <formula>5.9</formula>
    </cfRule>
  </conditionalFormatting>
  <conditionalFormatting sqref="BZ48">
    <cfRule type="cellIs" dxfId="2343" priority="2405" operator="greaterThanOrEqual">
      <formula>8</formula>
    </cfRule>
    <cfRule type="cellIs" dxfId="2342" priority="2406" operator="between">
      <formula>6</formula>
      <formula>7.9</formula>
    </cfRule>
  </conditionalFormatting>
  <conditionalFormatting sqref="BY48">
    <cfRule type="cellIs" dxfId="2341" priority="2402" operator="greaterThan">
      <formula>100</formula>
    </cfRule>
    <cfRule type="cellIs" dxfId="2340" priority="2403" operator="between">
      <formula>5.95</formula>
      <formula>100</formula>
    </cfRule>
    <cfRule type="cellIs" dxfId="2339" priority="2404" operator="between">
      <formula>4.9</formula>
      <formula>5.9</formula>
    </cfRule>
  </conditionalFormatting>
  <conditionalFormatting sqref="BZ48">
    <cfRule type="cellIs" dxfId="2338" priority="2400" operator="greaterThanOrEqual">
      <formula>8</formula>
    </cfRule>
    <cfRule type="cellIs" dxfId="2337" priority="2401" operator="between">
      <formula>6</formula>
      <formula>7.9</formula>
    </cfRule>
  </conditionalFormatting>
  <conditionalFormatting sqref="BY48">
    <cfRule type="cellIs" dxfId="2336" priority="2397" operator="greaterThan">
      <formula>100</formula>
    </cfRule>
    <cfRule type="cellIs" dxfId="2335" priority="2398" operator="between">
      <formula>5.95</formula>
      <formula>100</formula>
    </cfRule>
    <cfRule type="cellIs" dxfId="2334" priority="2399" operator="between">
      <formula>4.9</formula>
      <formula>5.9</formula>
    </cfRule>
  </conditionalFormatting>
  <conditionalFormatting sqref="BZ48">
    <cfRule type="cellIs" dxfId="2333" priority="2395" operator="greaterThanOrEqual">
      <formula>8</formula>
    </cfRule>
    <cfRule type="cellIs" dxfId="2332" priority="2396" operator="between">
      <formula>6</formula>
      <formula>7.9</formula>
    </cfRule>
  </conditionalFormatting>
  <conditionalFormatting sqref="M42">
    <cfRule type="cellIs" dxfId="2331" priority="2392" operator="greaterThan">
      <formula>100</formula>
    </cfRule>
    <cfRule type="cellIs" dxfId="2330" priority="2393" operator="between">
      <formula>5.95</formula>
      <formula>100</formula>
    </cfRule>
    <cfRule type="cellIs" dxfId="2329" priority="2394" operator="between">
      <formula>4.9</formula>
      <formula>5.9</formula>
    </cfRule>
  </conditionalFormatting>
  <conditionalFormatting sqref="N42">
    <cfRule type="cellIs" dxfId="2328" priority="2390" operator="greaterThanOrEqual">
      <formula>8</formula>
    </cfRule>
    <cfRule type="cellIs" dxfId="2327" priority="2391" operator="between">
      <formula>6</formula>
      <formula>7.9</formula>
    </cfRule>
  </conditionalFormatting>
  <conditionalFormatting sqref="BY49:BZ49">
    <cfRule type="cellIs" dxfId="2326" priority="2388" operator="greaterThanOrEqual">
      <formula>8</formula>
    </cfRule>
    <cfRule type="cellIs" dxfId="2325" priority="2389" operator="between">
      <formula>6</formula>
      <formula>7.9</formula>
    </cfRule>
  </conditionalFormatting>
  <conditionalFormatting sqref="CO35">
    <cfRule type="cellIs" dxfId="2324" priority="2385" operator="greaterThan">
      <formula>100</formula>
    </cfRule>
    <cfRule type="cellIs" dxfId="2323" priority="2386" operator="between">
      <formula>5.95</formula>
      <formula>100</formula>
    </cfRule>
    <cfRule type="cellIs" dxfId="2322" priority="2387" operator="between">
      <formula>4.9</formula>
      <formula>5.9</formula>
    </cfRule>
  </conditionalFormatting>
  <conditionalFormatting sqref="CP35">
    <cfRule type="cellIs" dxfId="2321" priority="2383" operator="greaterThanOrEqual">
      <formula>8</formula>
    </cfRule>
    <cfRule type="cellIs" dxfId="2320" priority="2384" operator="between">
      <formula>6</formula>
      <formula>7.9</formula>
    </cfRule>
  </conditionalFormatting>
  <conditionalFormatting sqref="BA54">
    <cfRule type="cellIs" dxfId="2319" priority="2380" operator="greaterThan">
      <formula>100</formula>
    </cfRule>
    <cfRule type="cellIs" dxfId="2318" priority="2381" operator="between">
      <formula>5.95</formula>
      <formula>100</formula>
    </cfRule>
    <cfRule type="cellIs" dxfId="2317" priority="2382" operator="between">
      <formula>4.9</formula>
      <formula>5.9</formula>
    </cfRule>
  </conditionalFormatting>
  <conditionalFormatting sqref="BB54">
    <cfRule type="cellIs" dxfId="2316" priority="2378" operator="greaterThanOrEqual">
      <formula>8</formula>
    </cfRule>
    <cfRule type="cellIs" dxfId="2315" priority="2379" operator="between">
      <formula>6</formula>
      <formula>7.9</formula>
    </cfRule>
  </conditionalFormatting>
  <conditionalFormatting sqref="BA54:BB54">
    <cfRule type="cellIs" dxfId="2314" priority="2376" operator="greaterThanOrEqual">
      <formula>8</formula>
    </cfRule>
    <cfRule type="cellIs" dxfId="2313" priority="2377" operator="between">
      <formula>6</formula>
      <formula>7.9</formula>
    </cfRule>
  </conditionalFormatting>
  <conditionalFormatting sqref="BA52">
    <cfRule type="cellIs" dxfId="2312" priority="2374" operator="greaterThanOrEqual">
      <formula>8</formula>
    </cfRule>
    <cfRule type="cellIs" dxfId="2311" priority="2375" operator="between">
      <formula>6</formula>
      <formula>7.9</formula>
    </cfRule>
  </conditionalFormatting>
  <conditionalFormatting sqref="BB54">
    <cfRule type="cellIs" dxfId="2310" priority="2372" operator="greaterThanOrEqual">
      <formula>8</formula>
    </cfRule>
    <cfRule type="cellIs" dxfId="2309" priority="2373" operator="between">
      <formula>6</formula>
      <formula>7.9</formula>
    </cfRule>
  </conditionalFormatting>
  <conditionalFormatting sqref="BA53 BA43">
    <cfRule type="cellIs" dxfId="2308" priority="2370" operator="greaterThanOrEqual">
      <formula>8</formula>
    </cfRule>
    <cfRule type="cellIs" dxfId="2307" priority="2371" operator="between">
      <formula>6</formula>
      <formula>7.9</formula>
    </cfRule>
  </conditionalFormatting>
  <conditionalFormatting sqref="BA51">
    <cfRule type="cellIs" dxfId="2306" priority="2368" operator="greaterThanOrEqual">
      <formula>8</formula>
    </cfRule>
    <cfRule type="cellIs" dxfId="2305" priority="2369" operator="between">
      <formula>6</formula>
      <formula>7.9</formula>
    </cfRule>
  </conditionalFormatting>
  <conditionalFormatting sqref="BB53">
    <cfRule type="cellIs" dxfId="2304" priority="2366" operator="greaterThanOrEqual">
      <formula>8</formula>
    </cfRule>
    <cfRule type="cellIs" dxfId="2303" priority="2367" operator="between">
      <formula>6</formula>
      <formula>7.9</formula>
    </cfRule>
  </conditionalFormatting>
  <conditionalFormatting sqref="BA52">
    <cfRule type="cellIs" dxfId="2302" priority="2364" operator="greaterThanOrEqual">
      <formula>8</formula>
    </cfRule>
    <cfRule type="cellIs" dxfId="2301" priority="2365" operator="between">
      <formula>6</formula>
      <formula>7.9</formula>
    </cfRule>
  </conditionalFormatting>
  <conditionalFormatting sqref="BB54">
    <cfRule type="cellIs" dxfId="2300" priority="2362" operator="greaterThanOrEqual">
      <formula>8</formula>
    </cfRule>
    <cfRule type="cellIs" dxfId="2299" priority="2363" operator="between">
      <formula>6</formula>
      <formula>7.9</formula>
    </cfRule>
  </conditionalFormatting>
  <conditionalFormatting sqref="BA53">
    <cfRule type="cellIs" dxfId="2298" priority="2360" operator="greaterThanOrEqual">
      <formula>8</formula>
    </cfRule>
    <cfRule type="cellIs" dxfId="2297" priority="2361" operator="between">
      <formula>6</formula>
      <formula>7.9</formula>
    </cfRule>
  </conditionalFormatting>
  <conditionalFormatting sqref="BA54 BA45">
    <cfRule type="cellIs" dxfId="2296" priority="2358" operator="greaterThanOrEqual">
      <formula>8</formula>
    </cfRule>
    <cfRule type="cellIs" dxfId="2295" priority="2359" operator="between">
      <formula>6</formula>
      <formula>7.9</formula>
    </cfRule>
  </conditionalFormatting>
  <conditionalFormatting sqref="BA52">
    <cfRule type="cellIs" dxfId="2294" priority="2356" operator="greaterThanOrEqual">
      <formula>8</formula>
    </cfRule>
    <cfRule type="cellIs" dxfId="2293" priority="2357" operator="between">
      <formula>6</formula>
      <formula>7.9</formula>
    </cfRule>
  </conditionalFormatting>
  <conditionalFormatting sqref="BB54">
    <cfRule type="cellIs" dxfId="2292" priority="2354" operator="greaterThanOrEqual">
      <formula>8</formula>
    </cfRule>
    <cfRule type="cellIs" dxfId="2291" priority="2355" operator="between">
      <formula>6</formula>
      <formula>7.9</formula>
    </cfRule>
  </conditionalFormatting>
  <conditionalFormatting sqref="BA53">
    <cfRule type="cellIs" dxfId="2290" priority="2352" operator="greaterThanOrEqual">
      <formula>8</formula>
    </cfRule>
    <cfRule type="cellIs" dxfId="2289" priority="2353" operator="between">
      <formula>6</formula>
      <formula>7.9</formula>
    </cfRule>
  </conditionalFormatting>
  <conditionalFormatting sqref="BA43">
    <cfRule type="cellIs" dxfId="2288" priority="2350" operator="greaterThanOrEqual">
      <formula>8</formula>
    </cfRule>
    <cfRule type="cellIs" dxfId="2287" priority="2351" operator="between">
      <formula>6</formula>
      <formula>7.9</formula>
    </cfRule>
  </conditionalFormatting>
  <conditionalFormatting sqref="BA50">
    <cfRule type="cellIs" dxfId="2286" priority="2348" operator="greaterThanOrEqual">
      <formula>8</formula>
    </cfRule>
    <cfRule type="cellIs" dxfId="2285" priority="2349" operator="between">
      <formula>6</formula>
      <formula>7.9</formula>
    </cfRule>
  </conditionalFormatting>
  <conditionalFormatting sqref="BA51">
    <cfRule type="cellIs" dxfId="2284" priority="2346" operator="greaterThanOrEqual">
      <formula>8</formula>
    </cfRule>
    <cfRule type="cellIs" dxfId="2283" priority="2347" operator="between">
      <formula>6</formula>
      <formula>7.9</formula>
    </cfRule>
  </conditionalFormatting>
  <conditionalFormatting sqref="BA49">
    <cfRule type="cellIs" dxfId="2282" priority="2344" operator="greaterThanOrEqual">
      <formula>8</formula>
    </cfRule>
    <cfRule type="cellIs" dxfId="2281" priority="2345" operator="between">
      <formula>6</formula>
      <formula>7.9</formula>
    </cfRule>
  </conditionalFormatting>
  <conditionalFormatting sqref="BA50">
    <cfRule type="cellIs" dxfId="2280" priority="2342" operator="greaterThanOrEqual">
      <formula>8</formula>
    </cfRule>
    <cfRule type="cellIs" dxfId="2279" priority="2343" operator="between">
      <formula>6</formula>
      <formula>7.9</formula>
    </cfRule>
  </conditionalFormatting>
  <conditionalFormatting sqref="BA51">
    <cfRule type="cellIs" dxfId="2278" priority="2340" operator="greaterThanOrEqual">
      <formula>8</formula>
    </cfRule>
    <cfRule type="cellIs" dxfId="2277" priority="2341" operator="between">
      <formula>6</formula>
      <formula>7.9</formula>
    </cfRule>
  </conditionalFormatting>
  <conditionalFormatting sqref="BA52">
    <cfRule type="cellIs" dxfId="2276" priority="2338" operator="greaterThanOrEqual">
      <formula>8</formula>
    </cfRule>
    <cfRule type="cellIs" dxfId="2275" priority="2339" operator="between">
      <formula>6</formula>
      <formula>7.9</formula>
    </cfRule>
  </conditionalFormatting>
  <conditionalFormatting sqref="BA50">
    <cfRule type="cellIs" dxfId="2274" priority="2336" operator="greaterThanOrEqual">
      <formula>8</formula>
    </cfRule>
    <cfRule type="cellIs" dxfId="2273" priority="2337" operator="between">
      <formula>6</formula>
      <formula>7.9</formula>
    </cfRule>
  </conditionalFormatting>
  <conditionalFormatting sqref="BA51">
    <cfRule type="cellIs" dxfId="2272" priority="2334" operator="greaterThanOrEqual">
      <formula>8</formula>
    </cfRule>
    <cfRule type="cellIs" dxfId="2271" priority="2335" operator="between">
      <formula>6</formula>
      <formula>7.9</formula>
    </cfRule>
  </conditionalFormatting>
  <conditionalFormatting sqref="BB52">
    <cfRule type="cellIs" dxfId="2270" priority="2332" operator="greaterThanOrEqual">
      <formula>8</formula>
    </cfRule>
    <cfRule type="cellIs" dxfId="2269" priority="2333" operator="between">
      <formula>6</formula>
      <formula>7.9</formula>
    </cfRule>
  </conditionalFormatting>
  <conditionalFormatting sqref="BB53">
    <cfRule type="cellIs" dxfId="2268" priority="2330" operator="greaterThanOrEqual">
      <formula>8</formula>
    </cfRule>
    <cfRule type="cellIs" dxfId="2267" priority="2331" operator="between">
      <formula>6</formula>
      <formula>7.9</formula>
    </cfRule>
  </conditionalFormatting>
  <conditionalFormatting sqref="BB51">
    <cfRule type="cellIs" dxfId="2266" priority="2328" operator="greaterThanOrEqual">
      <formula>8</formula>
    </cfRule>
    <cfRule type="cellIs" dxfId="2265" priority="2329" operator="between">
      <formula>6</formula>
      <formula>7.9</formula>
    </cfRule>
  </conditionalFormatting>
  <conditionalFormatting sqref="BB52">
    <cfRule type="cellIs" dxfId="2264" priority="2326" operator="greaterThanOrEqual">
      <formula>8</formula>
    </cfRule>
    <cfRule type="cellIs" dxfId="2263" priority="2327" operator="between">
      <formula>6</formula>
      <formula>7.9</formula>
    </cfRule>
  </conditionalFormatting>
  <conditionalFormatting sqref="BB53">
    <cfRule type="cellIs" dxfId="2262" priority="2324" operator="greaterThanOrEqual">
      <formula>8</formula>
    </cfRule>
    <cfRule type="cellIs" dxfId="2261" priority="2325" operator="between">
      <formula>6</formula>
      <formula>7.9</formula>
    </cfRule>
  </conditionalFormatting>
  <conditionalFormatting sqref="BB54">
    <cfRule type="cellIs" dxfId="2260" priority="2322" operator="greaterThanOrEqual">
      <formula>8</formula>
    </cfRule>
    <cfRule type="cellIs" dxfId="2259" priority="2323" operator="between">
      <formula>6</formula>
      <formula>7.9</formula>
    </cfRule>
  </conditionalFormatting>
  <conditionalFormatting sqref="BB52">
    <cfRule type="cellIs" dxfId="2258" priority="2320" operator="greaterThanOrEqual">
      <formula>8</formula>
    </cfRule>
    <cfRule type="cellIs" dxfId="2257" priority="2321" operator="between">
      <formula>6</formula>
      <formula>7.9</formula>
    </cfRule>
  </conditionalFormatting>
  <conditionalFormatting sqref="BB53">
    <cfRule type="cellIs" dxfId="2256" priority="2318" operator="greaterThanOrEqual">
      <formula>8</formula>
    </cfRule>
    <cfRule type="cellIs" dxfId="2255" priority="2319" operator="between">
      <formula>6</formula>
      <formula>7.9</formula>
    </cfRule>
  </conditionalFormatting>
  <conditionalFormatting sqref="BA37">
    <cfRule type="cellIs" dxfId="2254" priority="2315" operator="greaterThan">
      <formula>100</formula>
    </cfRule>
    <cfRule type="cellIs" dxfId="2253" priority="2316" operator="between">
      <formula>5.95</formula>
      <formula>100</formula>
    </cfRule>
    <cfRule type="cellIs" dxfId="2252" priority="2317" operator="between">
      <formula>4.9</formula>
      <formula>5.9</formula>
    </cfRule>
  </conditionalFormatting>
  <conditionalFormatting sqref="BB37">
    <cfRule type="cellIs" dxfId="2251" priority="2313" operator="greaterThanOrEqual">
      <formula>8</formula>
    </cfRule>
    <cfRule type="cellIs" dxfId="2250" priority="2314" operator="between">
      <formula>6</formula>
      <formula>7.9</formula>
    </cfRule>
  </conditionalFormatting>
  <conditionalFormatting sqref="AK37">
    <cfRule type="cellIs" dxfId="2249" priority="2256" operator="greaterThan">
      <formula>100</formula>
    </cfRule>
    <cfRule type="cellIs" dxfId="2248" priority="2257" operator="between">
      <formula>5.95</formula>
      <formula>100</formula>
    </cfRule>
    <cfRule type="cellIs" dxfId="2247" priority="2258" operator="between">
      <formula>4.9</formula>
      <formula>5.9</formula>
    </cfRule>
  </conditionalFormatting>
  <conditionalFormatting sqref="AL37">
    <cfRule type="cellIs" dxfId="2246" priority="2254" operator="greaterThanOrEqual">
      <formula>8</formula>
    </cfRule>
    <cfRule type="cellIs" dxfId="2245" priority="2255" operator="between">
      <formula>6</formula>
      <formula>7.9</formula>
    </cfRule>
  </conditionalFormatting>
  <conditionalFormatting sqref="BA44">
    <cfRule type="cellIs" dxfId="2244" priority="2310" operator="greaterThan">
      <formula>100</formula>
    </cfRule>
    <cfRule type="cellIs" dxfId="2243" priority="2311" operator="between">
      <formula>5.95</formula>
      <formula>100</formula>
    </cfRule>
    <cfRule type="cellIs" dxfId="2242" priority="2312" operator="between">
      <formula>4.9</formula>
      <formula>5.9</formula>
    </cfRule>
  </conditionalFormatting>
  <conditionalFormatting sqref="BB44">
    <cfRule type="cellIs" dxfId="2241" priority="2308" operator="greaterThanOrEqual">
      <formula>8</formula>
    </cfRule>
    <cfRule type="cellIs" dxfId="2240" priority="2309" operator="between">
      <formula>6</formula>
      <formula>7.9</formula>
    </cfRule>
  </conditionalFormatting>
  <conditionalFormatting sqref="BA44">
    <cfRule type="cellIs" dxfId="2239" priority="2306" operator="greaterThanOrEqual">
      <formula>8</formula>
    </cfRule>
    <cfRule type="cellIs" dxfId="2238" priority="2307" operator="between">
      <formula>6</formula>
      <formula>7.9</formula>
    </cfRule>
  </conditionalFormatting>
  <conditionalFormatting sqref="BA44">
    <cfRule type="cellIs" dxfId="2237" priority="2304" operator="greaterThanOrEqual">
      <formula>8</formula>
    </cfRule>
    <cfRule type="cellIs" dxfId="2236" priority="2305" operator="between">
      <formula>6</formula>
      <formula>7.9</formula>
    </cfRule>
  </conditionalFormatting>
  <conditionalFormatting sqref="BA44">
    <cfRule type="cellIs" dxfId="2235" priority="2302" operator="greaterThanOrEqual">
      <formula>8</formula>
    </cfRule>
    <cfRule type="cellIs" dxfId="2234" priority="2303" operator="between">
      <formula>6</formula>
      <formula>7.9</formula>
    </cfRule>
  </conditionalFormatting>
  <conditionalFormatting sqref="BY49">
    <cfRule type="cellIs" dxfId="2233" priority="2299" operator="greaterThan">
      <formula>100</formula>
    </cfRule>
    <cfRule type="cellIs" dxfId="2232" priority="2300" operator="between">
      <formula>5.95</formula>
      <formula>100</formula>
    </cfRule>
    <cfRule type="cellIs" dxfId="2231" priority="2301" operator="between">
      <formula>4.9</formula>
      <formula>5.9</formula>
    </cfRule>
  </conditionalFormatting>
  <conditionalFormatting sqref="BZ49">
    <cfRule type="cellIs" dxfId="2230" priority="2297" operator="greaterThanOrEqual">
      <formula>8</formula>
    </cfRule>
    <cfRule type="cellIs" dxfId="2229" priority="2298" operator="between">
      <formula>6</formula>
      <formula>7.9</formula>
    </cfRule>
  </conditionalFormatting>
  <conditionalFormatting sqref="BY37">
    <cfRule type="cellIs" dxfId="2228" priority="2294" operator="greaterThan">
      <formula>100</formula>
    </cfRule>
    <cfRule type="cellIs" dxfId="2227" priority="2295" operator="between">
      <formula>5.95</formula>
      <formula>100</formula>
    </cfRule>
    <cfRule type="cellIs" dxfId="2226" priority="2296" operator="between">
      <formula>4.9</formula>
      <formula>5.9</formula>
    </cfRule>
  </conditionalFormatting>
  <conditionalFormatting sqref="BY37">
    <cfRule type="cellIs" dxfId="2225" priority="2292" operator="greaterThanOrEqual">
      <formula>8</formula>
    </cfRule>
    <cfRule type="cellIs" dxfId="2224" priority="2293" operator="between">
      <formula>6</formula>
      <formula>7.9</formula>
    </cfRule>
  </conditionalFormatting>
  <conditionalFormatting sqref="BZ37">
    <cfRule type="cellIs" dxfId="2223" priority="2290" operator="greaterThanOrEqual">
      <formula>8</formula>
    </cfRule>
    <cfRule type="cellIs" dxfId="2222" priority="2291" operator="between">
      <formula>6</formula>
      <formula>7.9</formula>
    </cfRule>
  </conditionalFormatting>
  <conditionalFormatting sqref="BZ37">
    <cfRule type="cellIs" dxfId="2221" priority="2288" operator="greaterThanOrEqual">
      <formula>8</formula>
    </cfRule>
    <cfRule type="cellIs" dxfId="2220" priority="2289" operator="between">
      <formula>6</formula>
      <formula>7.9</formula>
    </cfRule>
  </conditionalFormatting>
  <conditionalFormatting sqref="BY46">
    <cfRule type="cellIs" dxfId="2219" priority="2285" operator="greaterThan">
      <formula>100</formula>
    </cfRule>
    <cfRule type="cellIs" dxfId="2218" priority="2286" operator="between">
      <formula>5.95</formula>
      <formula>100</formula>
    </cfRule>
    <cfRule type="cellIs" dxfId="2217" priority="2287" operator="between">
      <formula>4.9</formula>
      <formula>5.9</formula>
    </cfRule>
  </conditionalFormatting>
  <conditionalFormatting sqref="BZ46">
    <cfRule type="cellIs" dxfId="2216" priority="2283" operator="greaterThanOrEqual">
      <formula>8</formula>
    </cfRule>
    <cfRule type="cellIs" dxfId="2215" priority="2284" operator="between">
      <formula>6</formula>
      <formula>7.9</formula>
    </cfRule>
  </conditionalFormatting>
  <conditionalFormatting sqref="BY47">
    <cfRule type="cellIs" dxfId="2214" priority="2280" operator="greaterThan">
      <formula>100</formula>
    </cfRule>
    <cfRule type="cellIs" dxfId="2213" priority="2281" operator="between">
      <formula>5.95</formula>
      <formula>100</formula>
    </cfRule>
    <cfRule type="cellIs" dxfId="2212" priority="2282" operator="between">
      <formula>4.9</formula>
      <formula>5.9</formula>
    </cfRule>
  </conditionalFormatting>
  <conditionalFormatting sqref="BZ47">
    <cfRule type="cellIs" dxfId="2211" priority="2278" operator="greaterThanOrEqual">
      <formula>8</formula>
    </cfRule>
    <cfRule type="cellIs" dxfId="2210" priority="2279" operator="between">
      <formula>6</formula>
      <formula>7.9</formula>
    </cfRule>
  </conditionalFormatting>
  <conditionalFormatting sqref="BY47">
    <cfRule type="cellIs" dxfId="2209" priority="2275" operator="greaterThan">
      <formula>100</formula>
    </cfRule>
    <cfRule type="cellIs" dxfId="2208" priority="2276" operator="between">
      <formula>5.95</formula>
      <formula>100</formula>
    </cfRule>
    <cfRule type="cellIs" dxfId="2207" priority="2277" operator="between">
      <formula>4.9</formula>
      <formula>5.9</formula>
    </cfRule>
  </conditionalFormatting>
  <conditionalFormatting sqref="BZ47">
    <cfRule type="cellIs" dxfId="2206" priority="2273" operator="greaterThanOrEqual">
      <formula>8</formula>
    </cfRule>
    <cfRule type="cellIs" dxfId="2205" priority="2274" operator="between">
      <formula>6</formula>
      <formula>7.9</formula>
    </cfRule>
  </conditionalFormatting>
  <conditionalFormatting sqref="BY47">
    <cfRule type="cellIs" dxfId="2204" priority="2270" operator="greaterThan">
      <formula>100</formula>
    </cfRule>
    <cfRule type="cellIs" dxfId="2203" priority="2271" operator="between">
      <formula>5.95</formula>
      <formula>100</formula>
    </cfRule>
    <cfRule type="cellIs" dxfId="2202" priority="2272" operator="between">
      <formula>4.9</formula>
      <formula>5.9</formula>
    </cfRule>
  </conditionalFormatting>
  <conditionalFormatting sqref="BZ47">
    <cfRule type="cellIs" dxfId="2201" priority="2268" operator="greaterThanOrEqual">
      <formula>8</formula>
    </cfRule>
    <cfRule type="cellIs" dxfId="2200" priority="2269" operator="between">
      <formula>6</formula>
      <formula>7.9</formula>
    </cfRule>
  </conditionalFormatting>
  <conditionalFormatting sqref="BY48:BZ48">
    <cfRule type="cellIs" dxfId="2199" priority="2266" operator="greaterThanOrEqual">
      <formula>8</formula>
    </cfRule>
    <cfRule type="cellIs" dxfId="2198" priority="2267" operator="between">
      <formula>6</formula>
      <formula>7.9</formula>
    </cfRule>
  </conditionalFormatting>
  <conditionalFormatting sqref="AK41">
    <cfRule type="cellIs" dxfId="2197" priority="2264" operator="greaterThanOrEqual">
      <formula>8</formula>
    </cfRule>
    <cfRule type="cellIs" dxfId="2196" priority="2265" operator="between">
      <formula>6</formula>
      <formula>7.9</formula>
    </cfRule>
  </conditionalFormatting>
  <conditionalFormatting sqref="AL44">
    <cfRule type="cellIs" dxfId="2195" priority="2259" operator="greaterThanOrEqual">
      <formula>8</formula>
    </cfRule>
    <cfRule type="cellIs" dxfId="2194" priority="2260" operator="between">
      <formula>6</formula>
      <formula>7.9</formula>
    </cfRule>
  </conditionalFormatting>
  <conditionalFormatting sqref="AK44">
    <cfRule type="cellIs" dxfId="2193" priority="2261" operator="greaterThan">
      <formula>100</formula>
    </cfRule>
    <cfRule type="cellIs" dxfId="2192" priority="2262" operator="between">
      <formula>5.95</formula>
      <formula>100</formula>
    </cfRule>
    <cfRule type="cellIs" dxfId="2191" priority="2263" operator="between">
      <formula>4.9</formula>
      <formula>5.9</formula>
    </cfRule>
  </conditionalFormatting>
  <conditionalFormatting sqref="AL48">
    <cfRule type="cellIs" dxfId="2190" priority="2251" operator="greaterThan">
      <formula>100</formula>
    </cfRule>
    <cfRule type="cellIs" dxfId="2189" priority="2252" operator="between">
      <formula>5.95</formula>
      <formula>100</formula>
    </cfRule>
    <cfRule type="cellIs" dxfId="2188" priority="2253" operator="between">
      <formula>4.9</formula>
      <formula>5.9</formula>
    </cfRule>
  </conditionalFormatting>
  <conditionalFormatting sqref="AM48">
    <cfRule type="cellIs" dxfId="2187" priority="2249" operator="greaterThanOrEqual">
      <formula>8</formula>
    </cfRule>
    <cfRule type="cellIs" dxfId="2186" priority="2250" operator="between">
      <formula>6</formula>
      <formula>7.9</formula>
    </cfRule>
  </conditionalFormatting>
  <conditionalFormatting sqref="M42">
    <cfRule type="cellIs" dxfId="2185" priority="2246" operator="greaterThan">
      <formula>100</formula>
    </cfRule>
    <cfRule type="cellIs" dxfId="2184" priority="2247" operator="between">
      <formula>5.95</formula>
      <formula>100</formula>
    </cfRule>
    <cfRule type="cellIs" dxfId="2183" priority="2248" operator="between">
      <formula>4.9</formula>
      <formula>5.9</formula>
    </cfRule>
  </conditionalFormatting>
  <conditionalFormatting sqref="N42">
    <cfRule type="cellIs" dxfId="2182" priority="2244" operator="greaterThanOrEqual">
      <formula>8</formula>
    </cfRule>
    <cfRule type="cellIs" dxfId="2181" priority="2245" operator="between">
      <formula>6</formula>
      <formula>7.9</formula>
    </cfRule>
  </conditionalFormatting>
  <conditionalFormatting sqref="M42">
    <cfRule type="cellIs" dxfId="2180" priority="2241" operator="greaterThan">
      <formula>100</formula>
    </cfRule>
    <cfRule type="cellIs" dxfId="2179" priority="2242" operator="between">
      <formula>5.95</formula>
      <formula>100</formula>
    </cfRule>
    <cfRule type="cellIs" dxfId="2178" priority="2243" operator="between">
      <formula>4.9</formula>
      <formula>5.9</formula>
    </cfRule>
  </conditionalFormatting>
  <conditionalFormatting sqref="N42">
    <cfRule type="cellIs" dxfId="2177" priority="2239" operator="greaterThanOrEqual">
      <formula>8</formula>
    </cfRule>
    <cfRule type="cellIs" dxfId="2176" priority="2240" operator="between">
      <formula>6</formula>
      <formula>7.9</formula>
    </cfRule>
  </conditionalFormatting>
  <conditionalFormatting sqref="M43">
    <cfRule type="cellIs" dxfId="2175" priority="2236" operator="greaterThan">
      <formula>100</formula>
    </cfRule>
    <cfRule type="cellIs" dxfId="2174" priority="2237" operator="between">
      <formula>5.95</formula>
      <formula>100</formula>
    </cfRule>
    <cfRule type="cellIs" dxfId="2173" priority="2238" operator="between">
      <formula>4.9</formula>
      <formula>5.9</formula>
    </cfRule>
  </conditionalFormatting>
  <conditionalFormatting sqref="N43">
    <cfRule type="cellIs" dxfId="2172" priority="2234" operator="greaterThanOrEqual">
      <formula>8</formula>
    </cfRule>
    <cfRule type="cellIs" dxfId="2171" priority="2235" operator="between">
      <formula>6</formula>
      <formula>7.9</formula>
    </cfRule>
  </conditionalFormatting>
  <conditionalFormatting sqref="AK39">
    <cfRule type="cellIs" dxfId="2170" priority="2232" operator="greaterThanOrEqual">
      <formula>8</formula>
    </cfRule>
    <cfRule type="cellIs" dxfId="2169" priority="2233" operator="between">
      <formula>6</formula>
      <formula>7.9</formula>
    </cfRule>
  </conditionalFormatting>
  <conditionalFormatting sqref="AL43">
    <cfRule type="cellIs" dxfId="2168" priority="2222" operator="greaterThanOrEqual">
      <formula>8</formula>
    </cfRule>
    <cfRule type="cellIs" dxfId="2167" priority="2223" operator="between">
      <formula>6</formula>
      <formula>7.9</formula>
    </cfRule>
  </conditionalFormatting>
  <conditionalFormatting sqref="AL44">
    <cfRule type="cellIs" dxfId="2166" priority="2227" operator="greaterThanOrEqual">
      <formula>8</formula>
    </cfRule>
    <cfRule type="cellIs" dxfId="2165" priority="2228" operator="between">
      <formula>6</formula>
      <formula>7.9</formula>
    </cfRule>
  </conditionalFormatting>
  <conditionalFormatting sqref="AK44">
    <cfRule type="cellIs" dxfId="2164" priority="2229" operator="greaterThan">
      <formula>100</formula>
    </cfRule>
    <cfRule type="cellIs" dxfId="2163" priority="2230" operator="between">
      <formula>5.95</formula>
      <formula>100</formula>
    </cfRule>
    <cfRule type="cellIs" dxfId="2162" priority="2231" operator="between">
      <formula>4.9</formula>
      <formula>5.9</formula>
    </cfRule>
  </conditionalFormatting>
  <conditionalFormatting sqref="AK43">
    <cfRule type="cellIs" dxfId="2161" priority="2224" operator="greaterThan">
      <formula>100</formula>
    </cfRule>
    <cfRule type="cellIs" dxfId="2160" priority="2225" operator="between">
      <formula>5.95</formula>
      <formula>100</formula>
    </cfRule>
    <cfRule type="cellIs" dxfId="2159" priority="2226" operator="between">
      <formula>4.9</formula>
      <formula>5.9</formula>
    </cfRule>
  </conditionalFormatting>
  <conditionalFormatting sqref="AL42">
    <cfRule type="cellIs" dxfId="2158" priority="2212" operator="greaterThanOrEqual">
      <formula>8</formula>
    </cfRule>
    <cfRule type="cellIs" dxfId="2157" priority="2213" operator="between">
      <formula>6</formula>
      <formula>7.9</formula>
    </cfRule>
  </conditionalFormatting>
  <conditionalFormatting sqref="AL43">
    <cfRule type="cellIs" dxfId="2156" priority="2217" operator="greaterThanOrEqual">
      <formula>8</formula>
    </cfRule>
    <cfRule type="cellIs" dxfId="2155" priority="2218" operator="between">
      <formula>6</formula>
      <formula>7.9</formula>
    </cfRule>
  </conditionalFormatting>
  <conditionalFormatting sqref="AK43">
    <cfRule type="cellIs" dxfId="2154" priority="2219" operator="greaterThan">
      <formula>100</formula>
    </cfRule>
    <cfRule type="cellIs" dxfId="2153" priority="2220" operator="between">
      <formula>5.95</formula>
      <formula>100</formula>
    </cfRule>
    <cfRule type="cellIs" dxfId="2152" priority="2221" operator="between">
      <formula>4.9</formula>
      <formula>5.9</formula>
    </cfRule>
  </conditionalFormatting>
  <conditionalFormatting sqref="AK42">
    <cfRule type="cellIs" dxfId="2151" priority="2214" operator="greaterThan">
      <formula>100</formula>
    </cfRule>
    <cfRule type="cellIs" dxfId="2150" priority="2215" operator="between">
      <formula>5.95</formula>
      <formula>100</formula>
    </cfRule>
    <cfRule type="cellIs" dxfId="2149" priority="2216" operator="between">
      <formula>4.9</formula>
      <formula>5.9</formula>
    </cfRule>
  </conditionalFormatting>
  <conditionalFormatting sqref="AL44">
    <cfRule type="cellIs" dxfId="2148" priority="2207" operator="greaterThanOrEqual">
      <formula>8</formula>
    </cfRule>
    <cfRule type="cellIs" dxfId="2147" priority="2208" operator="between">
      <formula>6</formula>
      <formula>7.9</formula>
    </cfRule>
  </conditionalFormatting>
  <conditionalFormatting sqref="AK44">
    <cfRule type="cellIs" dxfId="2146" priority="2209" operator="greaterThan">
      <formula>100</formula>
    </cfRule>
    <cfRule type="cellIs" dxfId="2145" priority="2210" operator="between">
      <formula>5.95</formula>
      <formula>100</formula>
    </cfRule>
    <cfRule type="cellIs" dxfId="2144" priority="2211" operator="between">
      <formula>4.9</formula>
      <formula>5.9</formula>
    </cfRule>
  </conditionalFormatting>
  <conditionalFormatting sqref="AL43">
    <cfRule type="cellIs" dxfId="2143" priority="2197" operator="greaterThanOrEqual">
      <formula>8</formula>
    </cfRule>
    <cfRule type="cellIs" dxfId="2142" priority="2198" operator="between">
      <formula>6</formula>
      <formula>7.9</formula>
    </cfRule>
  </conditionalFormatting>
  <conditionalFormatting sqref="AL44">
    <cfRule type="cellIs" dxfId="2141" priority="2202" operator="greaterThanOrEqual">
      <formula>8</formula>
    </cfRule>
    <cfRule type="cellIs" dxfId="2140" priority="2203" operator="between">
      <formula>6</formula>
      <formula>7.9</formula>
    </cfRule>
  </conditionalFormatting>
  <conditionalFormatting sqref="AK44">
    <cfRule type="cellIs" dxfId="2139" priority="2204" operator="greaterThan">
      <formula>100</formula>
    </cfRule>
    <cfRule type="cellIs" dxfId="2138" priority="2205" operator="between">
      <formula>5.95</formula>
      <formula>100</formula>
    </cfRule>
    <cfRule type="cellIs" dxfId="2137" priority="2206" operator="between">
      <formula>4.9</formula>
      <formula>5.9</formula>
    </cfRule>
  </conditionalFormatting>
  <conditionalFormatting sqref="AK43">
    <cfRule type="cellIs" dxfId="2136" priority="2199" operator="greaterThan">
      <formula>100</formula>
    </cfRule>
    <cfRule type="cellIs" dxfId="2135" priority="2200" operator="between">
      <formula>5.95</formula>
      <formula>100</formula>
    </cfRule>
    <cfRule type="cellIs" dxfId="2134" priority="2201" operator="between">
      <formula>4.9</formula>
      <formula>5.9</formula>
    </cfRule>
  </conditionalFormatting>
  <conditionalFormatting sqref="AK45">
    <cfRule type="cellIs" dxfId="2133" priority="2194" operator="greaterThan">
      <formula>100</formula>
    </cfRule>
    <cfRule type="cellIs" dxfId="2132" priority="2195" operator="between">
      <formula>5.95</formula>
      <formula>100</formula>
    </cfRule>
    <cfRule type="cellIs" dxfId="2131" priority="2196" operator="between">
      <formula>4.9</formula>
      <formula>5.9</formula>
    </cfRule>
  </conditionalFormatting>
  <conditionalFormatting sqref="AL45">
    <cfRule type="cellIs" dxfId="2130" priority="2192" operator="greaterThanOrEqual">
      <formula>8</formula>
    </cfRule>
    <cfRule type="cellIs" dxfId="2129" priority="2193" operator="between">
      <formula>6</formula>
      <formula>7.9</formula>
    </cfRule>
  </conditionalFormatting>
  <conditionalFormatting sqref="BA50 BA41">
    <cfRule type="cellIs" dxfId="2128" priority="2190" operator="greaterThanOrEqual">
      <formula>8</formula>
    </cfRule>
    <cfRule type="cellIs" dxfId="2127" priority="2191" operator="between">
      <formula>6</formula>
      <formula>7.9</formula>
    </cfRule>
  </conditionalFormatting>
  <conditionalFormatting sqref="BB52">
    <cfRule type="cellIs" dxfId="2126" priority="2188" operator="greaterThanOrEqual">
      <formula>8</formula>
    </cfRule>
    <cfRule type="cellIs" dxfId="2125" priority="2189" operator="between">
      <formula>6</formula>
      <formula>7.9</formula>
    </cfRule>
  </conditionalFormatting>
  <conditionalFormatting sqref="BA51">
    <cfRule type="cellIs" dxfId="2124" priority="2186" operator="greaterThanOrEqual">
      <formula>8</formula>
    </cfRule>
    <cfRule type="cellIs" dxfId="2123" priority="2187" operator="between">
      <formula>6</formula>
      <formula>7.9</formula>
    </cfRule>
  </conditionalFormatting>
  <conditionalFormatting sqref="BA49">
    <cfRule type="cellIs" dxfId="2122" priority="2184" operator="greaterThanOrEqual">
      <formula>8</formula>
    </cfRule>
    <cfRule type="cellIs" dxfId="2121" priority="2185" operator="between">
      <formula>6</formula>
      <formula>7.9</formula>
    </cfRule>
  </conditionalFormatting>
  <conditionalFormatting sqref="BB51">
    <cfRule type="cellIs" dxfId="2120" priority="2182" operator="greaterThanOrEqual">
      <formula>8</formula>
    </cfRule>
    <cfRule type="cellIs" dxfId="2119" priority="2183" operator="between">
      <formula>6</formula>
      <formula>7.9</formula>
    </cfRule>
  </conditionalFormatting>
  <conditionalFormatting sqref="BA50">
    <cfRule type="cellIs" dxfId="2118" priority="2180" operator="greaterThanOrEqual">
      <formula>8</formula>
    </cfRule>
    <cfRule type="cellIs" dxfId="2117" priority="2181" operator="between">
      <formula>6</formula>
      <formula>7.9</formula>
    </cfRule>
  </conditionalFormatting>
  <conditionalFormatting sqref="BB52">
    <cfRule type="cellIs" dxfId="2116" priority="2178" operator="greaterThanOrEqual">
      <formula>8</formula>
    </cfRule>
    <cfRule type="cellIs" dxfId="2115" priority="2179" operator="between">
      <formula>6</formula>
      <formula>7.9</formula>
    </cfRule>
  </conditionalFormatting>
  <conditionalFormatting sqref="BA51">
    <cfRule type="cellIs" dxfId="2114" priority="2176" operator="greaterThanOrEqual">
      <formula>8</formula>
    </cfRule>
    <cfRule type="cellIs" dxfId="2113" priority="2177" operator="between">
      <formula>6</formula>
      <formula>7.9</formula>
    </cfRule>
  </conditionalFormatting>
  <conditionalFormatting sqref="BA52 BA42">
    <cfRule type="cellIs" dxfId="2112" priority="2174" operator="greaterThanOrEqual">
      <formula>8</formula>
    </cfRule>
    <cfRule type="cellIs" dxfId="2111" priority="2175" operator="between">
      <formula>6</formula>
      <formula>7.9</formula>
    </cfRule>
  </conditionalFormatting>
  <conditionalFormatting sqref="BA50">
    <cfRule type="cellIs" dxfId="2110" priority="2172" operator="greaterThanOrEqual">
      <formula>8</formula>
    </cfRule>
    <cfRule type="cellIs" dxfId="2109" priority="2173" operator="between">
      <formula>6</formula>
      <formula>7.9</formula>
    </cfRule>
  </conditionalFormatting>
  <conditionalFormatting sqref="BB52">
    <cfRule type="cellIs" dxfId="2108" priority="2170" operator="greaterThanOrEqual">
      <formula>8</formula>
    </cfRule>
    <cfRule type="cellIs" dxfId="2107" priority="2171" operator="between">
      <formula>6</formula>
      <formula>7.9</formula>
    </cfRule>
  </conditionalFormatting>
  <conditionalFormatting sqref="BA51">
    <cfRule type="cellIs" dxfId="2106" priority="2168" operator="greaterThanOrEqual">
      <formula>8</formula>
    </cfRule>
    <cfRule type="cellIs" dxfId="2105" priority="2169" operator="between">
      <formula>6</formula>
      <formula>7.9</formula>
    </cfRule>
  </conditionalFormatting>
  <conditionalFormatting sqref="BA40">
    <cfRule type="cellIs" dxfId="2104" priority="2166" operator="greaterThanOrEqual">
      <formula>8</formula>
    </cfRule>
    <cfRule type="cellIs" dxfId="2103" priority="2167" operator="between">
      <formula>6</formula>
      <formula>7.9</formula>
    </cfRule>
  </conditionalFormatting>
  <conditionalFormatting sqref="BA41">
    <cfRule type="cellIs" dxfId="2102" priority="2164" operator="greaterThanOrEqual">
      <formula>8</formula>
    </cfRule>
    <cfRule type="cellIs" dxfId="2101" priority="2165" operator="between">
      <formula>6</formula>
      <formula>7.9</formula>
    </cfRule>
  </conditionalFormatting>
  <conditionalFormatting sqref="BA48">
    <cfRule type="cellIs" dxfId="2100" priority="2150" operator="greaterThanOrEqual">
      <formula>8</formula>
    </cfRule>
    <cfRule type="cellIs" dxfId="2099" priority="2151" operator="between">
      <formula>6</formula>
      <formula>7.9</formula>
    </cfRule>
  </conditionalFormatting>
  <conditionalFormatting sqref="BA48">
    <cfRule type="cellIs" dxfId="2098" priority="2162" operator="greaterThanOrEqual">
      <formula>8</formula>
    </cfRule>
    <cfRule type="cellIs" dxfId="2097" priority="2163" operator="between">
      <formula>6</formula>
      <formula>7.9</formula>
    </cfRule>
  </conditionalFormatting>
  <conditionalFormatting sqref="BA49">
    <cfRule type="cellIs" dxfId="2096" priority="2160" operator="greaterThanOrEqual">
      <formula>8</formula>
    </cfRule>
    <cfRule type="cellIs" dxfId="2095" priority="2161" operator="between">
      <formula>6</formula>
      <formula>7.9</formula>
    </cfRule>
  </conditionalFormatting>
  <conditionalFormatting sqref="BA47">
    <cfRule type="cellIs" dxfId="2094" priority="2158" operator="greaterThanOrEqual">
      <formula>8</formula>
    </cfRule>
    <cfRule type="cellIs" dxfId="2093" priority="2159" operator="between">
      <formula>6</formula>
      <formula>7.9</formula>
    </cfRule>
  </conditionalFormatting>
  <conditionalFormatting sqref="BA48">
    <cfRule type="cellIs" dxfId="2092" priority="2156" operator="greaterThanOrEqual">
      <formula>8</formula>
    </cfRule>
    <cfRule type="cellIs" dxfId="2091" priority="2157" operator="between">
      <formula>6</formula>
      <formula>7.9</formula>
    </cfRule>
  </conditionalFormatting>
  <conditionalFormatting sqref="BA49">
    <cfRule type="cellIs" dxfId="2090" priority="2154" operator="greaterThanOrEqual">
      <formula>8</formula>
    </cfRule>
    <cfRule type="cellIs" dxfId="2089" priority="2155" operator="between">
      <formula>6</formula>
      <formula>7.9</formula>
    </cfRule>
  </conditionalFormatting>
  <conditionalFormatting sqref="BA50">
    <cfRule type="cellIs" dxfId="2088" priority="2152" operator="greaterThanOrEqual">
      <formula>8</formula>
    </cfRule>
    <cfRule type="cellIs" dxfId="2087" priority="2153" operator="between">
      <formula>6</formula>
      <formula>7.9</formula>
    </cfRule>
  </conditionalFormatting>
  <conditionalFormatting sqref="BA49">
    <cfRule type="cellIs" dxfId="2086" priority="2148" operator="greaterThanOrEqual">
      <formula>8</formula>
    </cfRule>
    <cfRule type="cellIs" dxfId="2085" priority="2149" operator="between">
      <formula>6</formula>
      <formula>7.9</formula>
    </cfRule>
  </conditionalFormatting>
  <conditionalFormatting sqref="BB50">
    <cfRule type="cellIs" dxfId="2084" priority="2146" operator="greaterThanOrEqual">
      <formula>8</formula>
    </cfRule>
    <cfRule type="cellIs" dxfId="2083" priority="2147" operator="between">
      <formula>6</formula>
      <formula>7.9</formula>
    </cfRule>
  </conditionalFormatting>
  <conditionalFormatting sqref="BB51">
    <cfRule type="cellIs" dxfId="2082" priority="2144" operator="greaterThanOrEqual">
      <formula>8</formula>
    </cfRule>
    <cfRule type="cellIs" dxfId="2081" priority="2145" operator="between">
      <formula>6</formula>
      <formula>7.9</formula>
    </cfRule>
  </conditionalFormatting>
  <conditionalFormatting sqref="BB49">
    <cfRule type="cellIs" dxfId="2080" priority="2142" operator="greaterThanOrEqual">
      <formula>8</formula>
    </cfRule>
    <cfRule type="cellIs" dxfId="2079" priority="2143" operator="between">
      <formula>6</formula>
      <formula>7.9</formula>
    </cfRule>
  </conditionalFormatting>
  <conditionalFormatting sqref="BB50">
    <cfRule type="cellIs" dxfId="2078" priority="2140" operator="greaterThanOrEqual">
      <formula>8</formula>
    </cfRule>
    <cfRule type="cellIs" dxfId="2077" priority="2141" operator="between">
      <formula>6</formula>
      <formula>7.9</formula>
    </cfRule>
  </conditionalFormatting>
  <conditionalFormatting sqref="BB51">
    <cfRule type="cellIs" dxfId="2076" priority="2138" operator="greaterThanOrEqual">
      <formula>8</formula>
    </cfRule>
    <cfRule type="cellIs" dxfId="2075" priority="2139" operator="between">
      <formula>6</formula>
      <formula>7.9</formula>
    </cfRule>
  </conditionalFormatting>
  <conditionalFormatting sqref="BB52">
    <cfRule type="cellIs" dxfId="2074" priority="2136" operator="greaterThanOrEqual">
      <formula>8</formula>
    </cfRule>
    <cfRule type="cellIs" dxfId="2073" priority="2137" operator="between">
      <formula>6</formula>
      <formula>7.9</formula>
    </cfRule>
  </conditionalFormatting>
  <conditionalFormatting sqref="BB50">
    <cfRule type="cellIs" dxfId="2072" priority="2134" operator="greaterThanOrEqual">
      <formula>8</formula>
    </cfRule>
    <cfRule type="cellIs" dxfId="2071" priority="2135" operator="between">
      <formula>6</formula>
      <formula>7.9</formula>
    </cfRule>
  </conditionalFormatting>
  <conditionalFormatting sqref="BB51">
    <cfRule type="cellIs" dxfId="2070" priority="2132" operator="greaterThanOrEqual">
      <formula>8</formula>
    </cfRule>
    <cfRule type="cellIs" dxfId="2069" priority="2133" operator="between">
      <formula>6</formula>
      <formula>7.9</formula>
    </cfRule>
  </conditionalFormatting>
  <conditionalFormatting sqref="BA53">
    <cfRule type="cellIs" dxfId="2068" priority="2129" operator="greaterThan">
      <formula>100</formula>
    </cfRule>
    <cfRule type="cellIs" dxfId="2067" priority="2130" operator="between">
      <formula>5.95</formula>
      <formula>100</formula>
    </cfRule>
    <cfRule type="cellIs" dxfId="2066" priority="2131" operator="between">
      <formula>4.9</formula>
      <formula>5.9</formula>
    </cfRule>
  </conditionalFormatting>
  <conditionalFormatting sqref="BB53">
    <cfRule type="cellIs" dxfId="2065" priority="2127" operator="greaterThanOrEqual">
      <formula>8</formula>
    </cfRule>
    <cfRule type="cellIs" dxfId="2064" priority="2128" operator="between">
      <formula>6</formula>
      <formula>7.9</formula>
    </cfRule>
  </conditionalFormatting>
  <conditionalFormatting sqref="BA53:BB53">
    <cfRule type="cellIs" dxfId="2063" priority="2125" operator="greaterThanOrEqual">
      <formula>8</formula>
    </cfRule>
    <cfRule type="cellIs" dxfId="2062" priority="2126" operator="between">
      <formula>6</formula>
      <formula>7.9</formula>
    </cfRule>
  </conditionalFormatting>
  <conditionalFormatting sqref="BA51">
    <cfRule type="cellIs" dxfId="2061" priority="2123" operator="greaterThanOrEqual">
      <formula>8</formula>
    </cfRule>
    <cfRule type="cellIs" dxfId="2060" priority="2124" operator="between">
      <formula>6</formula>
      <formula>7.9</formula>
    </cfRule>
  </conditionalFormatting>
  <conditionalFormatting sqref="BB53">
    <cfRule type="cellIs" dxfId="2059" priority="2121" operator="greaterThanOrEqual">
      <formula>8</formula>
    </cfRule>
    <cfRule type="cellIs" dxfId="2058" priority="2122" operator="between">
      <formula>6</formula>
      <formula>7.9</formula>
    </cfRule>
  </conditionalFormatting>
  <conditionalFormatting sqref="BA52 BA42">
    <cfRule type="cellIs" dxfId="2057" priority="2119" operator="greaterThanOrEqual">
      <formula>8</formula>
    </cfRule>
    <cfRule type="cellIs" dxfId="2056" priority="2120" operator="between">
      <formula>6</formula>
      <formula>7.9</formula>
    </cfRule>
  </conditionalFormatting>
  <conditionalFormatting sqref="BA50">
    <cfRule type="cellIs" dxfId="2055" priority="2117" operator="greaterThanOrEqual">
      <formula>8</formula>
    </cfRule>
    <cfRule type="cellIs" dxfId="2054" priority="2118" operator="between">
      <formula>6</formula>
      <formula>7.9</formula>
    </cfRule>
  </conditionalFormatting>
  <conditionalFormatting sqref="BB52">
    <cfRule type="cellIs" dxfId="2053" priority="2115" operator="greaterThanOrEqual">
      <formula>8</formula>
    </cfRule>
    <cfRule type="cellIs" dxfId="2052" priority="2116" operator="between">
      <formula>6</formula>
      <formula>7.9</formula>
    </cfRule>
  </conditionalFormatting>
  <conditionalFormatting sqref="BA51">
    <cfRule type="cellIs" dxfId="2051" priority="2113" operator="greaterThanOrEqual">
      <formula>8</formula>
    </cfRule>
    <cfRule type="cellIs" dxfId="2050" priority="2114" operator="between">
      <formula>6</formula>
      <formula>7.9</formula>
    </cfRule>
  </conditionalFormatting>
  <conditionalFormatting sqref="BB53">
    <cfRule type="cellIs" dxfId="2049" priority="2111" operator="greaterThanOrEqual">
      <formula>8</formula>
    </cfRule>
    <cfRule type="cellIs" dxfId="2048" priority="2112" operator="between">
      <formula>6</formula>
      <formula>7.9</formula>
    </cfRule>
  </conditionalFormatting>
  <conditionalFormatting sqref="BA52">
    <cfRule type="cellIs" dxfId="2047" priority="2109" operator="greaterThanOrEqual">
      <formula>8</formula>
    </cfRule>
    <cfRule type="cellIs" dxfId="2046" priority="2110" operator="between">
      <formula>6</formula>
      <formula>7.9</formula>
    </cfRule>
  </conditionalFormatting>
  <conditionalFormatting sqref="BA53 BA44">
    <cfRule type="cellIs" dxfId="2045" priority="2107" operator="greaterThanOrEqual">
      <formula>8</formula>
    </cfRule>
    <cfRule type="cellIs" dxfId="2044" priority="2108" operator="between">
      <formula>6</formula>
      <formula>7.9</formula>
    </cfRule>
  </conditionalFormatting>
  <conditionalFormatting sqref="BA51">
    <cfRule type="cellIs" dxfId="2043" priority="2105" operator="greaterThanOrEqual">
      <formula>8</formula>
    </cfRule>
    <cfRule type="cellIs" dxfId="2042" priority="2106" operator="between">
      <formula>6</formula>
      <formula>7.9</formula>
    </cfRule>
  </conditionalFormatting>
  <conditionalFormatting sqref="BB53">
    <cfRule type="cellIs" dxfId="2041" priority="2103" operator="greaterThanOrEqual">
      <formula>8</formula>
    </cfRule>
    <cfRule type="cellIs" dxfId="2040" priority="2104" operator="between">
      <formula>6</formula>
      <formula>7.9</formula>
    </cfRule>
  </conditionalFormatting>
  <conditionalFormatting sqref="BA52">
    <cfRule type="cellIs" dxfId="2039" priority="2101" operator="greaterThanOrEqual">
      <formula>8</formula>
    </cfRule>
    <cfRule type="cellIs" dxfId="2038" priority="2102" operator="between">
      <formula>6</formula>
      <formula>7.9</formula>
    </cfRule>
  </conditionalFormatting>
  <conditionalFormatting sqref="BA42">
    <cfRule type="cellIs" dxfId="2037" priority="2099" operator="greaterThanOrEqual">
      <formula>8</formula>
    </cfRule>
    <cfRule type="cellIs" dxfId="2036" priority="2100" operator="between">
      <formula>6</formula>
      <formula>7.9</formula>
    </cfRule>
  </conditionalFormatting>
  <conditionalFormatting sqref="BA49">
    <cfRule type="cellIs" dxfId="2035" priority="2097" operator="greaterThanOrEqual">
      <formula>8</formula>
    </cfRule>
    <cfRule type="cellIs" dxfId="2034" priority="2098" operator="between">
      <formula>6</formula>
      <formula>7.9</formula>
    </cfRule>
  </conditionalFormatting>
  <conditionalFormatting sqref="BA50">
    <cfRule type="cellIs" dxfId="2033" priority="2095" operator="greaterThanOrEqual">
      <formula>8</formula>
    </cfRule>
    <cfRule type="cellIs" dxfId="2032" priority="2096" operator="between">
      <formula>6</formula>
      <formula>7.9</formula>
    </cfRule>
  </conditionalFormatting>
  <conditionalFormatting sqref="BA48">
    <cfRule type="cellIs" dxfId="2031" priority="2093" operator="greaterThanOrEqual">
      <formula>8</formula>
    </cfRule>
    <cfRule type="cellIs" dxfId="2030" priority="2094" operator="between">
      <formula>6</formula>
      <formula>7.9</formula>
    </cfRule>
  </conditionalFormatting>
  <conditionalFormatting sqref="BA49">
    <cfRule type="cellIs" dxfId="2029" priority="2091" operator="greaterThanOrEqual">
      <formula>8</formula>
    </cfRule>
    <cfRule type="cellIs" dxfId="2028" priority="2092" operator="between">
      <formula>6</formula>
      <formula>7.9</formula>
    </cfRule>
  </conditionalFormatting>
  <conditionalFormatting sqref="BA50">
    <cfRule type="cellIs" dxfId="2027" priority="2089" operator="greaterThanOrEqual">
      <formula>8</formula>
    </cfRule>
    <cfRule type="cellIs" dxfId="2026" priority="2090" operator="between">
      <formula>6</formula>
      <formula>7.9</formula>
    </cfRule>
  </conditionalFormatting>
  <conditionalFormatting sqref="BA51">
    <cfRule type="cellIs" dxfId="2025" priority="2087" operator="greaterThanOrEqual">
      <formula>8</formula>
    </cfRule>
    <cfRule type="cellIs" dxfId="2024" priority="2088" operator="between">
      <formula>6</formula>
      <formula>7.9</formula>
    </cfRule>
  </conditionalFormatting>
  <conditionalFormatting sqref="BA49">
    <cfRule type="cellIs" dxfId="2023" priority="2085" operator="greaterThanOrEqual">
      <formula>8</formula>
    </cfRule>
    <cfRule type="cellIs" dxfId="2022" priority="2086" operator="between">
      <formula>6</formula>
      <formula>7.9</formula>
    </cfRule>
  </conditionalFormatting>
  <conditionalFormatting sqref="BA50">
    <cfRule type="cellIs" dxfId="2021" priority="2083" operator="greaterThanOrEqual">
      <formula>8</formula>
    </cfRule>
    <cfRule type="cellIs" dxfId="2020" priority="2084" operator="between">
      <formula>6</formula>
      <formula>7.9</formula>
    </cfRule>
  </conditionalFormatting>
  <conditionalFormatting sqref="BB51">
    <cfRule type="cellIs" dxfId="2019" priority="2081" operator="greaterThanOrEqual">
      <formula>8</formula>
    </cfRule>
    <cfRule type="cellIs" dxfId="2018" priority="2082" operator="between">
      <formula>6</formula>
      <formula>7.9</formula>
    </cfRule>
  </conditionalFormatting>
  <conditionalFormatting sqref="BB52">
    <cfRule type="cellIs" dxfId="2017" priority="2079" operator="greaterThanOrEqual">
      <formula>8</formula>
    </cfRule>
    <cfRule type="cellIs" dxfId="2016" priority="2080" operator="between">
      <formula>6</formula>
      <formula>7.9</formula>
    </cfRule>
  </conditionalFormatting>
  <conditionalFormatting sqref="BB50">
    <cfRule type="cellIs" dxfId="2015" priority="2077" operator="greaterThanOrEqual">
      <formula>8</formula>
    </cfRule>
    <cfRule type="cellIs" dxfId="2014" priority="2078" operator="between">
      <formula>6</formula>
      <formula>7.9</formula>
    </cfRule>
  </conditionalFormatting>
  <conditionalFormatting sqref="BB51">
    <cfRule type="cellIs" dxfId="2013" priority="2075" operator="greaterThanOrEqual">
      <formula>8</formula>
    </cfRule>
    <cfRule type="cellIs" dxfId="2012" priority="2076" operator="between">
      <formula>6</formula>
      <formula>7.9</formula>
    </cfRule>
  </conditionalFormatting>
  <conditionalFormatting sqref="BB52">
    <cfRule type="cellIs" dxfId="2011" priority="2073" operator="greaterThanOrEqual">
      <formula>8</formula>
    </cfRule>
    <cfRule type="cellIs" dxfId="2010" priority="2074" operator="between">
      <formula>6</formula>
      <formula>7.9</formula>
    </cfRule>
  </conditionalFormatting>
  <conditionalFormatting sqref="BB53">
    <cfRule type="cellIs" dxfId="2009" priority="2071" operator="greaterThanOrEqual">
      <formula>8</formula>
    </cfRule>
    <cfRule type="cellIs" dxfId="2008" priority="2072" operator="between">
      <formula>6</formula>
      <formula>7.9</formula>
    </cfRule>
  </conditionalFormatting>
  <conditionalFormatting sqref="BB51">
    <cfRule type="cellIs" dxfId="2007" priority="2069" operator="greaterThanOrEqual">
      <formula>8</formula>
    </cfRule>
    <cfRule type="cellIs" dxfId="2006" priority="2070" operator="between">
      <formula>6</formula>
      <formula>7.9</formula>
    </cfRule>
  </conditionalFormatting>
  <conditionalFormatting sqref="BB52">
    <cfRule type="cellIs" dxfId="2005" priority="2067" operator="greaterThanOrEqual">
      <formula>8</formula>
    </cfRule>
    <cfRule type="cellIs" dxfId="2004" priority="2068" operator="between">
      <formula>6</formula>
      <formula>7.9</formula>
    </cfRule>
  </conditionalFormatting>
  <conditionalFormatting sqref="BA54">
    <cfRule type="cellIs" dxfId="2003" priority="2064" operator="greaterThan">
      <formula>100</formula>
    </cfRule>
    <cfRule type="cellIs" dxfId="2002" priority="2065" operator="between">
      <formula>5.95</formula>
      <formula>100</formula>
    </cfRule>
    <cfRule type="cellIs" dxfId="2001" priority="2066" operator="between">
      <formula>4.9</formula>
      <formula>5.9</formula>
    </cfRule>
  </conditionalFormatting>
  <conditionalFormatting sqref="BB54">
    <cfRule type="cellIs" dxfId="2000" priority="2062" operator="greaterThanOrEqual">
      <formula>8</formula>
    </cfRule>
    <cfRule type="cellIs" dxfId="1999" priority="2063" operator="between">
      <formula>6</formula>
      <formula>7.9</formula>
    </cfRule>
  </conditionalFormatting>
  <conditionalFormatting sqref="BA43">
    <cfRule type="cellIs" dxfId="1998" priority="2059" operator="greaterThan">
      <formula>100</formula>
    </cfRule>
    <cfRule type="cellIs" dxfId="1997" priority="2060" operator="between">
      <formula>5.95</formula>
      <formula>100</formula>
    </cfRule>
    <cfRule type="cellIs" dxfId="1996" priority="2061" operator="between">
      <formula>4.9</formula>
      <formula>5.9</formula>
    </cfRule>
  </conditionalFormatting>
  <conditionalFormatting sqref="BB43">
    <cfRule type="cellIs" dxfId="1995" priority="2057" operator="greaterThanOrEqual">
      <formula>8</formula>
    </cfRule>
    <cfRule type="cellIs" dxfId="1994" priority="2058" operator="between">
      <formula>6</formula>
      <formula>7.9</formula>
    </cfRule>
  </conditionalFormatting>
  <conditionalFormatting sqref="BA43">
    <cfRule type="cellIs" dxfId="1993" priority="2055" operator="greaterThanOrEqual">
      <formula>8</formula>
    </cfRule>
    <cfRule type="cellIs" dxfId="1992" priority="2056" operator="between">
      <formula>6</formula>
      <formula>7.9</formula>
    </cfRule>
  </conditionalFormatting>
  <conditionalFormatting sqref="BA43">
    <cfRule type="cellIs" dxfId="1991" priority="2053" operator="greaterThanOrEqual">
      <formula>8</formula>
    </cfRule>
    <cfRule type="cellIs" dxfId="1990" priority="2054" operator="between">
      <formula>6</formula>
      <formula>7.9</formula>
    </cfRule>
  </conditionalFormatting>
  <conditionalFormatting sqref="BA43">
    <cfRule type="cellIs" dxfId="1989" priority="2051" operator="greaterThanOrEqual">
      <formula>8</formula>
    </cfRule>
    <cfRule type="cellIs" dxfId="1988" priority="2052" operator="between">
      <formula>6</formula>
      <formula>7.9</formula>
    </cfRule>
  </conditionalFormatting>
  <conditionalFormatting sqref="S91">
    <cfRule type="colorScale" priority="2050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K91">
    <cfRule type="colorScale" priority="2049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A91">
    <cfRule type="colorScale" priority="2048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I91">
    <cfRule type="colorScale" priority="2047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Q91">
    <cfRule type="colorScale" priority="2046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Y91">
    <cfRule type="colorScale" priority="2045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BG91">
    <cfRule type="colorScale" priority="2044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BO91">
    <cfRule type="colorScale" priority="2043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BW91">
    <cfRule type="colorScale" priority="2042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CE91">
    <cfRule type="colorScale" priority="2041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CM91">
    <cfRule type="colorScale" priority="2040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CM66">
    <cfRule type="colorScale" priority="2039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BI49">
    <cfRule type="cellIs" dxfId="1987" priority="2036" operator="greaterThan">
      <formula>100</formula>
    </cfRule>
    <cfRule type="cellIs" dxfId="1986" priority="2037" operator="between">
      <formula>5.95</formula>
      <formula>100</formula>
    </cfRule>
    <cfRule type="cellIs" dxfId="1985" priority="2038" operator="between">
      <formula>4.9</formula>
      <formula>5.9</formula>
    </cfRule>
  </conditionalFormatting>
  <conditionalFormatting sqref="BJ49">
    <cfRule type="cellIs" dxfId="1984" priority="2034" operator="greaterThanOrEqual">
      <formula>8</formula>
    </cfRule>
    <cfRule type="cellIs" dxfId="1983" priority="2035" operator="between">
      <formula>6</formula>
      <formula>7.9</formula>
    </cfRule>
  </conditionalFormatting>
  <conditionalFormatting sqref="BI47:BJ47">
    <cfRule type="cellIs" dxfId="1982" priority="2032" operator="greaterThanOrEqual">
      <formula>8</formula>
    </cfRule>
    <cfRule type="cellIs" dxfId="1981" priority="2033" operator="between">
      <formula>6</formula>
      <formula>7.9</formula>
    </cfRule>
  </conditionalFormatting>
  <conditionalFormatting sqref="BJ48">
    <cfRule type="cellIs" dxfId="1980" priority="2030" operator="greaterThanOrEqual">
      <formula>8</formula>
    </cfRule>
    <cfRule type="cellIs" dxfId="1979" priority="2031" operator="between">
      <formula>6</formula>
      <formula>7.9</formula>
    </cfRule>
  </conditionalFormatting>
  <conditionalFormatting sqref="BI48">
    <cfRule type="cellIs" dxfId="1978" priority="2027" operator="greaterThan">
      <formula>100</formula>
    </cfRule>
    <cfRule type="cellIs" dxfId="1977" priority="2028" operator="between">
      <formula>5.95</formula>
      <formula>100</formula>
    </cfRule>
    <cfRule type="cellIs" dxfId="1976" priority="2029" operator="between">
      <formula>4.9</formula>
      <formula>5.9</formula>
    </cfRule>
  </conditionalFormatting>
  <conditionalFormatting sqref="BI45:BJ45">
    <cfRule type="cellIs" dxfId="1975" priority="2025" operator="greaterThanOrEqual">
      <formula>8</formula>
    </cfRule>
    <cfRule type="cellIs" dxfId="1974" priority="2026" operator="between">
      <formula>6</formula>
      <formula>7.9</formula>
    </cfRule>
  </conditionalFormatting>
  <conditionalFormatting sqref="BJ46">
    <cfRule type="cellIs" dxfId="1973" priority="2023" operator="greaterThanOrEqual">
      <formula>8</formula>
    </cfRule>
    <cfRule type="cellIs" dxfId="1972" priority="2024" operator="between">
      <formula>6</formula>
      <formula>7.9</formula>
    </cfRule>
  </conditionalFormatting>
  <conditionalFormatting sqref="BI46">
    <cfRule type="cellIs" dxfId="1971" priority="2020" operator="greaterThan">
      <formula>100</formula>
    </cfRule>
    <cfRule type="cellIs" dxfId="1970" priority="2021" operator="between">
      <formula>5.95</formula>
      <formula>100</formula>
    </cfRule>
    <cfRule type="cellIs" dxfId="1969" priority="2022" operator="between">
      <formula>4.9</formula>
      <formula>5.9</formula>
    </cfRule>
  </conditionalFormatting>
  <conditionalFormatting sqref="BI50:BJ50">
    <cfRule type="cellIs" dxfId="1968" priority="2018" operator="greaterThanOrEqual">
      <formula>8</formula>
    </cfRule>
    <cfRule type="cellIs" dxfId="1967" priority="2019" operator="between">
      <formula>6</formula>
      <formula>7.9</formula>
    </cfRule>
  </conditionalFormatting>
  <conditionalFormatting sqref="BI46">
    <cfRule type="cellIs" dxfId="1966" priority="2016" operator="greaterThanOrEqual">
      <formula>8</formula>
    </cfRule>
    <cfRule type="cellIs" dxfId="1965" priority="2017" operator="between">
      <formula>6</formula>
      <formula>7.9</formula>
    </cfRule>
  </conditionalFormatting>
  <conditionalFormatting sqref="BI47">
    <cfRule type="cellIs" dxfId="1964" priority="2013" operator="greaterThan">
      <formula>100</formula>
    </cfRule>
    <cfRule type="cellIs" dxfId="1963" priority="2014" operator="between">
      <formula>5.95</formula>
      <formula>100</formula>
    </cfRule>
    <cfRule type="cellIs" dxfId="1962" priority="2015" operator="between">
      <formula>4.9</formula>
      <formula>5.9</formula>
    </cfRule>
  </conditionalFormatting>
  <conditionalFormatting sqref="BJ46">
    <cfRule type="cellIs" dxfId="1961" priority="2011" operator="greaterThanOrEqual">
      <formula>8</formula>
    </cfRule>
    <cfRule type="cellIs" dxfId="1960" priority="2012" operator="between">
      <formula>6</formula>
      <formula>7.9</formula>
    </cfRule>
  </conditionalFormatting>
  <conditionalFormatting sqref="BJ47">
    <cfRule type="cellIs" dxfId="1959" priority="2009" operator="greaterThanOrEqual">
      <formula>8</formula>
    </cfRule>
    <cfRule type="cellIs" dxfId="1958" priority="2010" operator="between">
      <formula>6</formula>
      <formula>7.9</formula>
    </cfRule>
  </conditionalFormatting>
  <conditionalFormatting sqref="CG29">
    <cfRule type="cellIs" dxfId="1957" priority="2006" operator="greaterThan">
      <formula>100</formula>
    </cfRule>
    <cfRule type="cellIs" dxfId="1956" priority="2007" operator="between">
      <formula>5.95</formula>
      <formula>100</formula>
    </cfRule>
    <cfRule type="cellIs" dxfId="1955" priority="2008" operator="between">
      <formula>4.9</formula>
      <formula>5.9</formula>
    </cfRule>
  </conditionalFormatting>
  <conditionalFormatting sqref="CH29">
    <cfRule type="cellIs" dxfId="1954" priority="2004" operator="greaterThanOrEqual">
      <formula>8</formula>
    </cfRule>
    <cfRule type="cellIs" dxfId="1953" priority="2005" operator="between">
      <formula>6</formula>
      <formula>7.9</formula>
    </cfRule>
  </conditionalFormatting>
  <conditionalFormatting sqref="AL18">
    <cfRule type="cellIs" dxfId="1952" priority="2002" operator="greaterThanOrEqual">
      <formula>8</formula>
    </cfRule>
    <cfRule type="cellIs" dxfId="1951" priority="2003" operator="between">
      <formula>6</formula>
      <formula>7.9</formula>
    </cfRule>
  </conditionalFormatting>
  <conditionalFormatting sqref="AK18">
    <cfRule type="cellIs" dxfId="1950" priority="2000" operator="greaterThanOrEqual">
      <formula>8</formula>
    </cfRule>
    <cfRule type="cellIs" dxfId="1949" priority="2001" operator="between">
      <formula>6</formula>
      <formula>7.9</formula>
    </cfRule>
  </conditionalFormatting>
  <conditionalFormatting sqref="BY46">
    <cfRule type="cellIs" dxfId="1948" priority="1997" operator="greaterThan">
      <formula>100</formula>
    </cfRule>
    <cfRule type="cellIs" dxfId="1947" priority="1998" operator="between">
      <formula>5.95</formula>
      <formula>100</formula>
    </cfRule>
    <cfRule type="cellIs" dxfId="1946" priority="1999" operator="between">
      <formula>4.9</formula>
      <formula>5.9</formula>
    </cfRule>
  </conditionalFormatting>
  <conditionalFormatting sqref="BZ46">
    <cfRule type="cellIs" dxfId="1945" priority="1995" operator="greaterThanOrEqual">
      <formula>8</formula>
    </cfRule>
    <cfRule type="cellIs" dxfId="1944" priority="1996" operator="between">
      <formula>6</formula>
      <formula>7.9</formula>
    </cfRule>
  </conditionalFormatting>
  <conditionalFormatting sqref="BY47">
    <cfRule type="cellIs" dxfId="1943" priority="1992" operator="greaterThan">
      <formula>100</formula>
    </cfRule>
    <cfRule type="cellIs" dxfId="1942" priority="1993" operator="between">
      <formula>5.95</formula>
      <formula>100</formula>
    </cfRule>
    <cfRule type="cellIs" dxfId="1941" priority="1994" operator="between">
      <formula>4.9</formula>
      <formula>5.9</formula>
    </cfRule>
  </conditionalFormatting>
  <conditionalFormatting sqref="BZ47">
    <cfRule type="cellIs" dxfId="1940" priority="1990" operator="greaterThanOrEqual">
      <formula>8</formula>
    </cfRule>
    <cfRule type="cellIs" dxfId="1939" priority="1991" operator="between">
      <formula>6</formula>
      <formula>7.9</formula>
    </cfRule>
  </conditionalFormatting>
  <conditionalFormatting sqref="BY47">
    <cfRule type="cellIs" dxfId="1938" priority="1987" operator="greaterThan">
      <formula>100</formula>
    </cfRule>
    <cfRule type="cellIs" dxfId="1937" priority="1988" operator="between">
      <formula>5.95</formula>
      <formula>100</formula>
    </cfRule>
    <cfRule type="cellIs" dxfId="1936" priority="1989" operator="between">
      <formula>4.9</formula>
      <formula>5.9</formula>
    </cfRule>
  </conditionalFormatting>
  <conditionalFormatting sqref="BZ47">
    <cfRule type="cellIs" dxfId="1935" priority="1985" operator="greaterThanOrEqual">
      <formula>8</formula>
    </cfRule>
    <cfRule type="cellIs" dxfId="1934" priority="1986" operator="between">
      <formula>6</formula>
      <formula>7.9</formula>
    </cfRule>
  </conditionalFormatting>
  <conditionalFormatting sqref="BY47">
    <cfRule type="cellIs" dxfId="1933" priority="1982" operator="greaterThan">
      <formula>100</formula>
    </cfRule>
    <cfRule type="cellIs" dxfId="1932" priority="1983" operator="between">
      <formula>5.95</formula>
      <formula>100</formula>
    </cfRule>
    <cfRule type="cellIs" dxfId="1931" priority="1984" operator="between">
      <formula>4.9</formula>
      <formula>5.9</formula>
    </cfRule>
  </conditionalFormatting>
  <conditionalFormatting sqref="BZ47">
    <cfRule type="cellIs" dxfId="1930" priority="1980" operator="greaterThanOrEqual">
      <formula>8</formula>
    </cfRule>
    <cfRule type="cellIs" dxfId="1929" priority="1981" operator="between">
      <formula>6</formula>
      <formula>7.9</formula>
    </cfRule>
  </conditionalFormatting>
  <conditionalFormatting sqref="BY48:BZ48">
    <cfRule type="cellIs" dxfId="1928" priority="1978" operator="greaterThanOrEqual">
      <formula>8</formula>
    </cfRule>
    <cfRule type="cellIs" dxfId="1927" priority="1979" operator="between">
      <formula>6</formula>
      <formula>7.9</formula>
    </cfRule>
  </conditionalFormatting>
  <conditionalFormatting sqref="BY48">
    <cfRule type="cellIs" dxfId="1926" priority="1975" operator="greaterThan">
      <formula>100</formula>
    </cfRule>
    <cfRule type="cellIs" dxfId="1925" priority="1976" operator="between">
      <formula>5.95</formula>
      <formula>100</formula>
    </cfRule>
    <cfRule type="cellIs" dxfId="1924" priority="1977" operator="between">
      <formula>4.9</formula>
      <formula>5.9</formula>
    </cfRule>
  </conditionalFormatting>
  <conditionalFormatting sqref="BZ48">
    <cfRule type="cellIs" dxfId="1923" priority="1973" operator="greaterThanOrEqual">
      <formula>8</formula>
    </cfRule>
    <cfRule type="cellIs" dxfId="1922" priority="1974" operator="between">
      <formula>6</formula>
      <formula>7.9</formula>
    </cfRule>
  </conditionalFormatting>
  <conditionalFormatting sqref="BY45">
    <cfRule type="cellIs" dxfId="1921" priority="1970" operator="greaterThan">
      <formula>100</formula>
    </cfRule>
    <cfRule type="cellIs" dxfId="1920" priority="1971" operator="between">
      <formula>5.95</formula>
      <formula>100</formula>
    </cfRule>
    <cfRule type="cellIs" dxfId="1919" priority="1972" operator="between">
      <formula>4.9</formula>
      <formula>5.9</formula>
    </cfRule>
  </conditionalFormatting>
  <conditionalFormatting sqref="BZ45">
    <cfRule type="cellIs" dxfId="1918" priority="1968" operator="greaterThanOrEqual">
      <formula>8</formula>
    </cfRule>
    <cfRule type="cellIs" dxfId="1917" priority="1969" operator="between">
      <formula>6</formula>
      <formula>7.9</formula>
    </cfRule>
  </conditionalFormatting>
  <conditionalFormatting sqref="BY46">
    <cfRule type="cellIs" dxfId="1916" priority="1965" operator="greaterThan">
      <formula>100</formula>
    </cfRule>
    <cfRule type="cellIs" dxfId="1915" priority="1966" operator="between">
      <formula>5.95</formula>
      <formula>100</formula>
    </cfRule>
    <cfRule type="cellIs" dxfId="1914" priority="1967" operator="between">
      <formula>4.9</formula>
      <formula>5.9</formula>
    </cfRule>
  </conditionalFormatting>
  <conditionalFormatting sqref="BZ46">
    <cfRule type="cellIs" dxfId="1913" priority="1963" operator="greaterThanOrEqual">
      <formula>8</formula>
    </cfRule>
    <cfRule type="cellIs" dxfId="1912" priority="1964" operator="between">
      <formula>6</formula>
      <formula>7.9</formula>
    </cfRule>
  </conditionalFormatting>
  <conditionalFormatting sqref="BY46">
    <cfRule type="cellIs" dxfId="1911" priority="1960" operator="greaterThan">
      <formula>100</formula>
    </cfRule>
    <cfRule type="cellIs" dxfId="1910" priority="1961" operator="between">
      <formula>5.95</formula>
      <formula>100</formula>
    </cfRule>
    <cfRule type="cellIs" dxfId="1909" priority="1962" operator="between">
      <formula>4.9</formula>
      <formula>5.9</formula>
    </cfRule>
  </conditionalFormatting>
  <conditionalFormatting sqref="BZ46">
    <cfRule type="cellIs" dxfId="1908" priority="1958" operator="greaterThanOrEqual">
      <formula>8</formula>
    </cfRule>
    <cfRule type="cellIs" dxfId="1907" priority="1959" operator="between">
      <formula>6</formula>
      <formula>7.9</formula>
    </cfRule>
  </conditionalFormatting>
  <conditionalFormatting sqref="BY46">
    <cfRule type="cellIs" dxfId="1906" priority="1955" operator="greaterThan">
      <formula>100</formula>
    </cfRule>
    <cfRule type="cellIs" dxfId="1905" priority="1956" operator="between">
      <formula>5.95</formula>
      <formula>100</formula>
    </cfRule>
    <cfRule type="cellIs" dxfId="1904" priority="1957" operator="between">
      <formula>4.9</formula>
      <formula>5.9</formula>
    </cfRule>
  </conditionalFormatting>
  <conditionalFormatting sqref="BZ46">
    <cfRule type="cellIs" dxfId="1903" priority="1953" operator="greaterThanOrEqual">
      <formula>8</formula>
    </cfRule>
    <cfRule type="cellIs" dxfId="1902" priority="1954" operator="between">
      <formula>6</formula>
      <formula>7.9</formula>
    </cfRule>
  </conditionalFormatting>
  <conditionalFormatting sqref="BY47:BZ47">
    <cfRule type="cellIs" dxfId="1901" priority="1951" operator="greaterThanOrEqual">
      <formula>8</formula>
    </cfRule>
    <cfRule type="cellIs" dxfId="1900" priority="1952" operator="between">
      <formula>6</formula>
      <formula>7.9</formula>
    </cfRule>
  </conditionalFormatting>
  <conditionalFormatting sqref="BI47:BJ47">
    <cfRule type="cellIs" dxfId="1899" priority="1949" operator="greaterThanOrEqual">
      <formula>8</formula>
    </cfRule>
    <cfRule type="cellIs" dxfId="1898" priority="1950" operator="between">
      <formula>6</formula>
      <formula>7.9</formula>
    </cfRule>
  </conditionalFormatting>
  <conditionalFormatting sqref="BJ48">
    <cfRule type="cellIs" dxfId="1897" priority="1947" operator="greaterThanOrEqual">
      <formula>8</formula>
    </cfRule>
    <cfRule type="cellIs" dxfId="1896" priority="1948" operator="between">
      <formula>6</formula>
      <formula>7.9</formula>
    </cfRule>
  </conditionalFormatting>
  <conditionalFormatting sqref="BI48">
    <cfRule type="cellIs" dxfId="1895" priority="1944" operator="greaterThan">
      <formula>100</formula>
    </cfRule>
    <cfRule type="cellIs" dxfId="1894" priority="1945" operator="between">
      <formula>5.95</formula>
      <formula>100</formula>
    </cfRule>
    <cfRule type="cellIs" dxfId="1893" priority="1946" operator="between">
      <formula>4.9</formula>
      <formula>5.9</formula>
    </cfRule>
  </conditionalFormatting>
  <conditionalFormatting sqref="BI45:BJ45">
    <cfRule type="cellIs" dxfId="1892" priority="1942" operator="greaterThanOrEqual">
      <formula>8</formula>
    </cfRule>
    <cfRule type="cellIs" dxfId="1891" priority="1943" operator="between">
      <formula>6</formula>
      <formula>7.9</formula>
    </cfRule>
  </conditionalFormatting>
  <conditionalFormatting sqref="BJ46">
    <cfRule type="cellIs" dxfId="1890" priority="1940" operator="greaterThanOrEqual">
      <formula>8</formula>
    </cfRule>
    <cfRule type="cellIs" dxfId="1889" priority="1941" operator="between">
      <formula>6</formula>
      <formula>7.9</formula>
    </cfRule>
  </conditionalFormatting>
  <conditionalFormatting sqref="BI46">
    <cfRule type="cellIs" dxfId="1888" priority="1937" operator="greaterThan">
      <formula>100</formula>
    </cfRule>
    <cfRule type="cellIs" dxfId="1887" priority="1938" operator="between">
      <formula>5.95</formula>
      <formula>100</formula>
    </cfRule>
    <cfRule type="cellIs" dxfId="1886" priority="1939" operator="between">
      <formula>4.9</formula>
      <formula>5.9</formula>
    </cfRule>
  </conditionalFormatting>
  <conditionalFormatting sqref="BI39">
    <cfRule type="cellIs" dxfId="1885" priority="1935" operator="greaterThanOrEqual">
      <formula>8</formula>
    </cfRule>
    <cfRule type="cellIs" dxfId="1884" priority="1936" operator="between">
      <formula>6</formula>
      <formula>7.9</formula>
    </cfRule>
  </conditionalFormatting>
  <conditionalFormatting sqref="BI46">
    <cfRule type="cellIs" dxfId="1883" priority="1933" operator="greaterThanOrEqual">
      <formula>8</formula>
    </cfRule>
    <cfRule type="cellIs" dxfId="1882" priority="1934" operator="between">
      <formula>6</formula>
      <formula>7.9</formula>
    </cfRule>
  </conditionalFormatting>
  <conditionalFormatting sqref="BI47">
    <cfRule type="cellIs" dxfId="1881" priority="1930" operator="greaterThan">
      <formula>100</formula>
    </cfRule>
    <cfRule type="cellIs" dxfId="1880" priority="1931" operator="between">
      <formula>5.95</formula>
      <formula>100</formula>
    </cfRule>
    <cfRule type="cellIs" dxfId="1879" priority="1932" operator="between">
      <formula>4.9</formula>
      <formula>5.9</formula>
    </cfRule>
  </conditionalFormatting>
  <conditionalFormatting sqref="BJ46">
    <cfRule type="cellIs" dxfId="1878" priority="1928" operator="greaterThanOrEqual">
      <formula>8</formula>
    </cfRule>
    <cfRule type="cellIs" dxfId="1877" priority="1929" operator="between">
      <formula>6</formula>
      <formula>7.9</formula>
    </cfRule>
  </conditionalFormatting>
  <conditionalFormatting sqref="BJ47">
    <cfRule type="cellIs" dxfId="1876" priority="1926" operator="greaterThanOrEqual">
      <formula>8</formula>
    </cfRule>
    <cfRule type="cellIs" dxfId="1875" priority="1927" operator="between">
      <formula>6</formula>
      <formula>7.9</formula>
    </cfRule>
  </conditionalFormatting>
  <conditionalFormatting sqref="BI48">
    <cfRule type="cellIs" dxfId="1874" priority="1923" operator="greaterThan">
      <formula>100</formula>
    </cfRule>
    <cfRule type="cellIs" dxfId="1873" priority="1924" operator="between">
      <formula>5.95</formula>
      <formula>100</formula>
    </cfRule>
    <cfRule type="cellIs" dxfId="1872" priority="1925" operator="between">
      <formula>4.9</formula>
      <formula>5.9</formula>
    </cfRule>
  </conditionalFormatting>
  <conditionalFormatting sqref="BJ48">
    <cfRule type="cellIs" dxfId="1871" priority="1921" operator="greaterThanOrEqual">
      <formula>8</formula>
    </cfRule>
    <cfRule type="cellIs" dxfId="1870" priority="1922" operator="between">
      <formula>6</formula>
      <formula>7.9</formula>
    </cfRule>
  </conditionalFormatting>
  <conditionalFormatting sqref="BI46:BJ46">
    <cfRule type="cellIs" dxfId="1869" priority="1919" operator="greaterThanOrEqual">
      <formula>8</formula>
    </cfRule>
    <cfRule type="cellIs" dxfId="1868" priority="1920" operator="between">
      <formula>6</formula>
      <formula>7.9</formula>
    </cfRule>
  </conditionalFormatting>
  <conditionalFormatting sqref="BJ47">
    <cfRule type="cellIs" dxfId="1867" priority="1917" operator="greaterThanOrEqual">
      <formula>8</formula>
    </cfRule>
    <cfRule type="cellIs" dxfId="1866" priority="1918" operator="between">
      <formula>6</formula>
      <formula>7.9</formula>
    </cfRule>
  </conditionalFormatting>
  <conditionalFormatting sqref="BI47">
    <cfRule type="cellIs" dxfId="1865" priority="1914" operator="greaterThan">
      <formula>100</formula>
    </cfRule>
    <cfRule type="cellIs" dxfId="1864" priority="1915" operator="between">
      <formula>5.95</formula>
      <formula>100</formula>
    </cfRule>
    <cfRule type="cellIs" dxfId="1863" priority="1916" operator="between">
      <formula>4.9</formula>
      <formula>5.9</formula>
    </cfRule>
  </conditionalFormatting>
  <conditionalFormatting sqref="BI44:BJ44">
    <cfRule type="cellIs" dxfId="1862" priority="1912" operator="greaterThanOrEqual">
      <formula>8</formula>
    </cfRule>
    <cfRule type="cellIs" dxfId="1861" priority="1913" operator="between">
      <formula>6</formula>
      <formula>7.9</formula>
    </cfRule>
  </conditionalFormatting>
  <conditionalFormatting sqref="BJ45">
    <cfRule type="cellIs" dxfId="1860" priority="1910" operator="greaterThanOrEqual">
      <formula>8</formula>
    </cfRule>
    <cfRule type="cellIs" dxfId="1859" priority="1911" operator="between">
      <formula>6</formula>
      <formula>7.9</formula>
    </cfRule>
  </conditionalFormatting>
  <conditionalFormatting sqref="BI45">
    <cfRule type="cellIs" dxfId="1858" priority="1907" operator="greaterThan">
      <formula>100</formula>
    </cfRule>
    <cfRule type="cellIs" dxfId="1857" priority="1908" operator="between">
      <formula>5.95</formula>
      <formula>100</formula>
    </cfRule>
    <cfRule type="cellIs" dxfId="1856" priority="1909" operator="between">
      <formula>4.9</formula>
      <formula>5.9</formula>
    </cfRule>
  </conditionalFormatting>
  <conditionalFormatting sqref="BI49:BJ49">
    <cfRule type="cellIs" dxfId="1855" priority="1905" operator="greaterThanOrEqual">
      <formula>8</formula>
    </cfRule>
    <cfRule type="cellIs" dxfId="1854" priority="1906" operator="between">
      <formula>6</formula>
      <formula>7.9</formula>
    </cfRule>
  </conditionalFormatting>
  <conditionalFormatting sqref="BI45">
    <cfRule type="cellIs" dxfId="1853" priority="1903" operator="greaterThanOrEqual">
      <formula>8</formula>
    </cfRule>
    <cfRule type="cellIs" dxfId="1852" priority="1904" operator="between">
      <formula>6</formula>
      <formula>7.9</formula>
    </cfRule>
  </conditionalFormatting>
  <conditionalFormatting sqref="BI46">
    <cfRule type="cellIs" dxfId="1851" priority="1900" operator="greaterThan">
      <formula>100</formula>
    </cfRule>
    <cfRule type="cellIs" dxfId="1850" priority="1901" operator="between">
      <formula>5.95</formula>
      <formula>100</formula>
    </cfRule>
    <cfRule type="cellIs" dxfId="1849" priority="1902" operator="between">
      <formula>4.9</formula>
      <formula>5.9</formula>
    </cfRule>
  </conditionalFormatting>
  <conditionalFormatting sqref="BJ45">
    <cfRule type="cellIs" dxfId="1848" priority="1898" operator="greaterThanOrEqual">
      <formula>8</formula>
    </cfRule>
    <cfRule type="cellIs" dxfId="1847" priority="1899" operator="between">
      <formula>6</formula>
      <formula>7.9</formula>
    </cfRule>
  </conditionalFormatting>
  <conditionalFormatting sqref="BJ46">
    <cfRule type="cellIs" dxfId="1846" priority="1896" operator="greaterThanOrEqual">
      <formula>8</formula>
    </cfRule>
    <cfRule type="cellIs" dxfId="1845" priority="1897" operator="between">
      <formula>6</formula>
      <formula>7.9</formula>
    </cfRule>
  </conditionalFormatting>
  <conditionalFormatting sqref="AD45">
    <cfRule type="cellIs" dxfId="1844" priority="1886" operator="greaterThanOrEqual">
      <formula>8</formula>
    </cfRule>
    <cfRule type="cellIs" dxfId="1843" priority="1887" operator="between">
      <formula>6</formula>
      <formula>7.9</formula>
    </cfRule>
  </conditionalFormatting>
  <conditionalFormatting sqref="AD46">
    <cfRule type="cellIs" dxfId="1842" priority="1891" operator="greaterThanOrEqual">
      <formula>8</formula>
    </cfRule>
    <cfRule type="cellIs" dxfId="1841" priority="1892" operator="between">
      <formula>6</formula>
      <formula>7.9</formula>
    </cfRule>
  </conditionalFormatting>
  <conditionalFormatting sqref="AC46">
    <cfRule type="cellIs" dxfId="1840" priority="1893" operator="greaterThan">
      <formula>100</formula>
    </cfRule>
    <cfRule type="cellIs" dxfId="1839" priority="1894" operator="between">
      <formula>5.95</formula>
      <formula>100</formula>
    </cfRule>
    <cfRule type="cellIs" dxfId="1838" priority="1895" operator="between">
      <formula>4.9</formula>
      <formula>5.9</formula>
    </cfRule>
  </conditionalFormatting>
  <conditionalFormatting sqref="AC45">
    <cfRule type="cellIs" dxfId="1837" priority="1888" operator="greaterThan">
      <formula>100</formula>
    </cfRule>
    <cfRule type="cellIs" dxfId="1836" priority="1889" operator="between">
      <formula>5.95</formula>
      <formula>100</formula>
    </cfRule>
    <cfRule type="cellIs" dxfId="1835" priority="1890" operator="between">
      <formula>4.9</formula>
      <formula>5.9</formula>
    </cfRule>
  </conditionalFormatting>
  <conditionalFormatting sqref="AD37">
    <cfRule type="cellIs" dxfId="1834" priority="1884" operator="greaterThanOrEqual">
      <formula>8</formula>
    </cfRule>
    <cfRule type="cellIs" dxfId="1833" priority="1885" operator="between">
      <formula>6</formula>
      <formula>7.9</formula>
    </cfRule>
  </conditionalFormatting>
  <conditionalFormatting sqref="AD37">
    <cfRule type="cellIs" dxfId="1832" priority="1882" operator="greaterThanOrEqual">
      <formula>8</formula>
    </cfRule>
    <cfRule type="cellIs" dxfId="1831" priority="1883" operator="between">
      <formula>6</formula>
      <formula>7.9</formula>
    </cfRule>
  </conditionalFormatting>
  <conditionalFormatting sqref="BA50 BA41">
    <cfRule type="cellIs" dxfId="1830" priority="1880" operator="greaterThanOrEqual">
      <formula>8</formula>
    </cfRule>
    <cfRule type="cellIs" dxfId="1829" priority="1881" operator="between">
      <formula>6</formula>
      <formula>7.9</formula>
    </cfRule>
  </conditionalFormatting>
  <conditionalFormatting sqref="BB52">
    <cfRule type="cellIs" dxfId="1828" priority="1878" operator="greaterThanOrEqual">
      <formula>8</formula>
    </cfRule>
    <cfRule type="cellIs" dxfId="1827" priority="1879" operator="between">
      <formula>6</formula>
      <formula>7.9</formula>
    </cfRule>
  </conditionalFormatting>
  <conditionalFormatting sqref="BA51">
    <cfRule type="cellIs" dxfId="1826" priority="1876" operator="greaterThanOrEqual">
      <formula>8</formula>
    </cfRule>
    <cfRule type="cellIs" dxfId="1825" priority="1877" operator="between">
      <formula>6</formula>
      <formula>7.9</formula>
    </cfRule>
  </conditionalFormatting>
  <conditionalFormatting sqref="BA49">
    <cfRule type="cellIs" dxfId="1824" priority="1874" operator="greaterThanOrEqual">
      <formula>8</formula>
    </cfRule>
    <cfRule type="cellIs" dxfId="1823" priority="1875" operator="between">
      <formula>6</formula>
      <formula>7.9</formula>
    </cfRule>
  </conditionalFormatting>
  <conditionalFormatting sqref="BB51">
    <cfRule type="cellIs" dxfId="1822" priority="1872" operator="greaterThanOrEqual">
      <formula>8</formula>
    </cfRule>
    <cfRule type="cellIs" dxfId="1821" priority="1873" operator="between">
      <formula>6</formula>
      <formula>7.9</formula>
    </cfRule>
  </conditionalFormatting>
  <conditionalFormatting sqref="BA50">
    <cfRule type="cellIs" dxfId="1820" priority="1870" operator="greaterThanOrEqual">
      <formula>8</formula>
    </cfRule>
    <cfRule type="cellIs" dxfId="1819" priority="1871" operator="between">
      <formula>6</formula>
      <formula>7.9</formula>
    </cfRule>
  </conditionalFormatting>
  <conditionalFormatting sqref="BB52">
    <cfRule type="cellIs" dxfId="1818" priority="1868" operator="greaterThanOrEqual">
      <formula>8</formula>
    </cfRule>
    <cfRule type="cellIs" dxfId="1817" priority="1869" operator="between">
      <formula>6</formula>
      <formula>7.9</formula>
    </cfRule>
  </conditionalFormatting>
  <conditionalFormatting sqref="BA51">
    <cfRule type="cellIs" dxfId="1816" priority="1866" operator="greaterThanOrEqual">
      <formula>8</formula>
    </cfRule>
    <cfRule type="cellIs" dxfId="1815" priority="1867" operator="between">
      <formula>6</formula>
      <formula>7.9</formula>
    </cfRule>
  </conditionalFormatting>
  <conditionalFormatting sqref="BA52 BA42">
    <cfRule type="cellIs" dxfId="1814" priority="1864" operator="greaterThanOrEqual">
      <formula>8</formula>
    </cfRule>
    <cfRule type="cellIs" dxfId="1813" priority="1865" operator="between">
      <formula>6</formula>
      <formula>7.9</formula>
    </cfRule>
  </conditionalFormatting>
  <conditionalFormatting sqref="BA50">
    <cfRule type="cellIs" dxfId="1812" priority="1862" operator="greaterThanOrEqual">
      <formula>8</formula>
    </cfRule>
    <cfRule type="cellIs" dxfId="1811" priority="1863" operator="between">
      <formula>6</formula>
      <formula>7.9</formula>
    </cfRule>
  </conditionalFormatting>
  <conditionalFormatting sqref="BB52">
    <cfRule type="cellIs" dxfId="1810" priority="1860" operator="greaterThanOrEqual">
      <formula>8</formula>
    </cfRule>
    <cfRule type="cellIs" dxfId="1809" priority="1861" operator="between">
      <formula>6</formula>
      <formula>7.9</formula>
    </cfRule>
  </conditionalFormatting>
  <conditionalFormatting sqref="BA51">
    <cfRule type="cellIs" dxfId="1808" priority="1858" operator="greaterThanOrEqual">
      <formula>8</formula>
    </cfRule>
    <cfRule type="cellIs" dxfId="1807" priority="1859" operator="between">
      <formula>6</formula>
      <formula>7.9</formula>
    </cfRule>
  </conditionalFormatting>
  <conditionalFormatting sqref="BA40">
    <cfRule type="cellIs" dxfId="1806" priority="1856" operator="greaterThanOrEqual">
      <formula>8</formula>
    </cfRule>
    <cfRule type="cellIs" dxfId="1805" priority="1857" operator="between">
      <formula>6</formula>
      <formula>7.9</formula>
    </cfRule>
  </conditionalFormatting>
  <conditionalFormatting sqref="BA41">
    <cfRule type="cellIs" dxfId="1804" priority="1854" operator="greaterThanOrEqual">
      <formula>8</formula>
    </cfRule>
    <cfRule type="cellIs" dxfId="1803" priority="1855" operator="between">
      <formula>6</formula>
      <formula>7.9</formula>
    </cfRule>
  </conditionalFormatting>
  <conditionalFormatting sqref="BA48">
    <cfRule type="cellIs" dxfId="1802" priority="1840" operator="greaterThanOrEqual">
      <formula>8</formula>
    </cfRule>
    <cfRule type="cellIs" dxfId="1801" priority="1841" operator="between">
      <formula>6</formula>
      <formula>7.9</formula>
    </cfRule>
  </conditionalFormatting>
  <conditionalFormatting sqref="BA48">
    <cfRule type="cellIs" dxfId="1800" priority="1852" operator="greaterThanOrEqual">
      <formula>8</formula>
    </cfRule>
    <cfRule type="cellIs" dxfId="1799" priority="1853" operator="between">
      <formula>6</formula>
      <formula>7.9</formula>
    </cfRule>
  </conditionalFormatting>
  <conditionalFormatting sqref="BA49">
    <cfRule type="cellIs" dxfId="1798" priority="1850" operator="greaterThanOrEqual">
      <formula>8</formula>
    </cfRule>
    <cfRule type="cellIs" dxfId="1797" priority="1851" operator="between">
      <formula>6</formula>
      <formula>7.9</formula>
    </cfRule>
  </conditionalFormatting>
  <conditionalFormatting sqref="BA47">
    <cfRule type="cellIs" dxfId="1796" priority="1848" operator="greaterThanOrEqual">
      <formula>8</formula>
    </cfRule>
    <cfRule type="cellIs" dxfId="1795" priority="1849" operator="between">
      <formula>6</formula>
      <formula>7.9</formula>
    </cfRule>
  </conditionalFormatting>
  <conditionalFormatting sqref="BA48">
    <cfRule type="cellIs" dxfId="1794" priority="1846" operator="greaterThanOrEqual">
      <formula>8</formula>
    </cfRule>
    <cfRule type="cellIs" dxfId="1793" priority="1847" operator="between">
      <formula>6</formula>
      <formula>7.9</formula>
    </cfRule>
  </conditionalFormatting>
  <conditionalFormatting sqref="BA49">
    <cfRule type="cellIs" dxfId="1792" priority="1844" operator="greaterThanOrEqual">
      <formula>8</formula>
    </cfRule>
    <cfRule type="cellIs" dxfId="1791" priority="1845" operator="between">
      <formula>6</formula>
      <formula>7.9</formula>
    </cfRule>
  </conditionalFormatting>
  <conditionalFormatting sqref="BA50">
    <cfRule type="cellIs" dxfId="1790" priority="1842" operator="greaterThanOrEqual">
      <formula>8</formula>
    </cfRule>
    <cfRule type="cellIs" dxfId="1789" priority="1843" operator="between">
      <formula>6</formula>
      <formula>7.9</formula>
    </cfRule>
  </conditionalFormatting>
  <conditionalFormatting sqref="BA49">
    <cfRule type="cellIs" dxfId="1788" priority="1838" operator="greaterThanOrEqual">
      <formula>8</formula>
    </cfRule>
    <cfRule type="cellIs" dxfId="1787" priority="1839" operator="between">
      <formula>6</formula>
      <formula>7.9</formula>
    </cfRule>
  </conditionalFormatting>
  <conditionalFormatting sqref="BB50">
    <cfRule type="cellIs" dxfId="1786" priority="1836" operator="greaterThanOrEqual">
      <formula>8</formula>
    </cfRule>
    <cfRule type="cellIs" dxfId="1785" priority="1837" operator="between">
      <formula>6</formula>
      <formula>7.9</formula>
    </cfRule>
  </conditionalFormatting>
  <conditionalFormatting sqref="BB51">
    <cfRule type="cellIs" dxfId="1784" priority="1834" operator="greaterThanOrEqual">
      <formula>8</formula>
    </cfRule>
    <cfRule type="cellIs" dxfId="1783" priority="1835" operator="between">
      <formula>6</formula>
      <formula>7.9</formula>
    </cfRule>
  </conditionalFormatting>
  <conditionalFormatting sqref="BB49">
    <cfRule type="cellIs" dxfId="1782" priority="1832" operator="greaterThanOrEqual">
      <formula>8</formula>
    </cfRule>
    <cfRule type="cellIs" dxfId="1781" priority="1833" operator="between">
      <formula>6</formula>
      <formula>7.9</formula>
    </cfRule>
  </conditionalFormatting>
  <conditionalFormatting sqref="BB50">
    <cfRule type="cellIs" dxfId="1780" priority="1830" operator="greaterThanOrEqual">
      <formula>8</formula>
    </cfRule>
    <cfRule type="cellIs" dxfId="1779" priority="1831" operator="between">
      <formula>6</formula>
      <formula>7.9</formula>
    </cfRule>
  </conditionalFormatting>
  <conditionalFormatting sqref="BB51">
    <cfRule type="cellIs" dxfId="1778" priority="1828" operator="greaterThanOrEqual">
      <formula>8</formula>
    </cfRule>
    <cfRule type="cellIs" dxfId="1777" priority="1829" operator="between">
      <formula>6</formula>
      <formula>7.9</formula>
    </cfRule>
  </conditionalFormatting>
  <conditionalFormatting sqref="BB52">
    <cfRule type="cellIs" dxfId="1776" priority="1826" operator="greaterThanOrEqual">
      <formula>8</formula>
    </cfRule>
    <cfRule type="cellIs" dxfId="1775" priority="1827" operator="between">
      <formula>6</formula>
      <formula>7.9</formula>
    </cfRule>
  </conditionalFormatting>
  <conditionalFormatting sqref="BB50">
    <cfRule type="cellIs" dxfId="1774" priority="1824" operator="greaterThanOrEqual">
      <formula>8</formula>
    </cfRule>
    <cfRule type="cellIs" dxfId="1773" priority="1825" operator="between">
      <formula>6</formula>
      <formula>7.9</formula>
    </cfRule>
  </conditionalFormatting>
  <conditionalFormatting sqref="BB51">
    <cfRule type="cellIs" dxfId="1772" priority="1822" operator="greaterThanOrEqual">
      <formula>8</formula>
    </cfRule>
    <cfRule type="cellIs" dxfId="1771" priority="1823" operator="between">
      <formula>6</formula>
      <formula>7.9</formula>
    </cfRule>
  </conditionalFormatting>
  <conditionalFormatting sqref="BA53">
    <cfRule type="cellIs" dxfId="1770" priority="1819" operator="greaterThan">
      <formula>100</formula>
    </cfRule>
    <cfRule type="cellIs" dxfId="1769" priority="1820" operator="between">
      <formula>5.95</formula>
      <formula>100</formula>
    </cfRule>
    <cfRule type="cellIs" dxfId="1768" priority="1821" operator="between">
      <formula>4.9</formula>
      <formula>5.9</formula>
    </cfRule>
  </conditionalFormatting>
  <conditionalFormatting sqref="BB53">
    <cfRule type="cellIs" dxfId="1767" priority="1817" operator="greaterThanOrEqual">
      <formula>8</formula>
    </cfRule>
    <cfRule type="cellIs" dxfId="1766" priority="1818" operator="between">
      <formula>6</formula>
      <formula>7.9</formula>
    </cfRule>
  </conditionalFormatting>
  <conditionalFormatting sqref="BA53:BB53">
    <cfRule type="cellIs" dxfId="1765" priority="1815" operator="greaterThanOrEqual">
      <formula>8</formula>
    </cfRule>
    <cfRule type="cellIs" dxfId="1764" priority="1816" operator="between">
      <formula>6</formula>
      <formula>7.9</formula>
    </cfRule>
  </conditionalFormatting>
  <conditionalFormatting sqref="BA51">
    <cfRule type="cellIs" dxfId="1763" priority="1813" operator="greaterThanOrEqual">
      <formula>8</formula>
    </cfRule>
    <cfRule type="cellIs" dxfId="1762" priority="1814" operator="between">
      <formula>6</formula>
      <formula>7.9</formula>
    </cfRule>
  </conditionalFormatting>
  <conditionalFormatting sqref="BB53">
    <cfRule type="cellIs" dxfId="1761" priority="1811" operator="greaterThanOrEqual">
      <formula>8</formula>
    </cfRule>
    <cfRule type="cellIs" dxfId="1760" priority="1812" operator="between">
      <formula>6</formula>
      <formula>7.9</formula>
    </cfRule>
  </conditionalFormatting>
  <conditionalFormatting sqref="BA52 BA42">
    <cfRule type="cellIs" dxfId="1759" priority="1809" operator="greaterThanOrEqual">
      <formula>8</formula>
    </cfRule>
    <cfRule type="cellIs" dxfId="1758" priority="1810" operator="between">
      <formula>6</formula>
      <formula>7.9</formula>
    </cfRule>
  </conditionalFormatting>
  <conditionalFormatting sqref="BA50">
    <cfRule type="cellIs" dxfId="1757" priority="1807" operator="greaterThanOrEqual">
      <formula>8</formula>
    </cfRule>
    <cfRule type="cellIs" dxfId="1756" priority="1808" operator="between">
      <formula>6</formula>
      <formula>7.9</formula>
    </cfRule>
  </conditionalFormatting>
  <conditionalFormatting sqref="BB52">
    <cfRule type="cellIs" dxfId="1755" priority="1805" operator="greaterThanOrEqual">
      <formula>8</formula>
    </cfRule>
    <cfRule type="cellIs" dxfId="1754" priority="1806" operator="between">
      <formula>6</formula>
      <formula>7.9</formula>
    </cfRule>
  </conditionalFormatting>
  <conditionalFormatting sqref="BA51">
    <cfRule type="cellIs" dxfId="1753" priority="1803" operator="greaterThanOrEqual">
      <formula>8</formula>
    </cfRule>
    <cfRule type="cellIs" dxfId="1752" priority="1804" operator="between">
      <formula>6</formula>
      <formula>7.9</formula>
    </cfRule>
  </conditionalFormatting>
  <conditionalFormatting sqref="BB53">
    <cfRule type="cellIs" dxfId="1751" priority="1801" operator="greaterThanOrEqual">
      <formula>8</formula>
    </cfRule>
    <cfRule type="cellIs" dxfId="1750" priority="1802" operator="between">
      <formula>6</formula>
      <formula>7.9</formula>
    </cfRule>
  </conditionalFormatting>
  <conditionalFormatting sqref="BA52">
    <cfRule type="cellIs" dxfId="1749" priority="1799" operator="greaterThanOrEqual">
      <formula>8</formula>
    </cfRule>
    <cfRule type="cellIs" dxfId="1748" priority="1800" operator="between">
      <formula>6</formula>
      <formula>7.9</formula>
    </cfRule>
  </conditionalFormatting>
  <conditionalFormatting sqref="BA53 BA44">
    <cfRule type="cellIs" dxfId="1747" priority="1797" operator="greaterThanOrEqual">
      <formula>8</formula>
    </cfRule>
    <cfRule type="cellIs" dxfId="1746" priority="1798" operator="between">
      <formula>6</formula>
      <formula>7.9</formula>
    </cfRule>
  </conditionalFormatting>
  <conditionalFormatting sqref="BA51">
    <cfRule type="cellIs" dxfId="1745" priority="1795" operator="greaterThanOrEqual">
      <formula>8</formula>
    </cfRule>
    <cfRule type="cellIs" dxfId="1744" priority="1796" operator="between">
      <formula>6</formula>
      <formula>7.9</formula>
    </cfRule>
  </conditionalFormatting>
  <conditionalFormatting sqref="BB53">
    <cfRule type="cellIs" dxfId="1743" priority="1793" operator="greaterThanOrEqual">
      <formula>8</formula>
    </cfRule>
    <cfRule type="cellIs" dxfId="1742" priority="1794" operator="between">
      <formula>6</formula>
      <formula>7.9</formula>
    </cfRule>
  </conditionalFormatting>
  <conditionalFormatting sqref="BA52">
    <cfRule type="cellIs" dxfId="1741" priority="1791" operator="greaterThanOrEqual">
      <formula>8</formula>
    </cfRule>
    <cfRule type="cellIs" dxfId="1740" priority="1792" operator="between">
      <formula>6</formula>
      <formula>7.9</formula>
    </cfRule>
  </conditionalFormatting>
  <conditionalFormatting sqref="BA42">
    <cfRule type="cellIs" dxfId="1739" priority="1789" operator="greaterThanOrEqual">
      <formula>8</formula>
    </cfRule>
    <cfRule type="cellIs" dxfId="1738" priority="1790" operator="between">
      <formula>6</formula>
      <formula>7.9</formula>
    </cfRule>
  </conditionalFormatting>
  <conditionalFormatting sqref="BA49">
    <cfRule type="cellIs" dxfId="1737" priority="1787" operator="greaterThanOrEqual">
      <formula>8</formula>
    </cfRule>
    <cfRule type="cellIs" dxfId="1736" priority="1788" operator="between">
      <formula>6</formula>
      <formula>7.9</formula>
    </cfRule>
  </conditionalFormatting>
  <conditionalFormatting sqref="BA50">
    <cfRule type="cellIs" dxfId="1735" priority="1785" operator="greaterThanOrEqual">
      <formula>8</formula>
    </cfRule>
    <cfRule type="cellIs" dxfId="1734" priority="1786" operator="between">
      <formula>6</formula>
      <formula>7.9</formula>
    </cfRule>
  </conditionalFormatting>
  <conditionalFormatting sqref="BA48">
    <cfRule type="cellIs" dxfId="1733" priority="1783" operator="greaterThanOrEqual">
      <formula>8</formula>
    </cfRule>
    <cfRule type="cellIs" dxfId="1732" priority="1784" operator="between">
      <formula>6</formula>
      <formula>7.9</formula>
    </cfRule>
  </conditionalFormatting>
  <conditionalFormatting sqref="BA49">
    <cfRule type="cellIs" dxfId="1731" priority="1781" operator="greaterThanOrEqual">
      <formula>8</formula>
    </cfRule>
    <cfRule type="cellIs" dxfId="1730" priority="1782" operator="between">
      <formula>6</formula>
      <formula>7.9</formula>
    </cfRule>
  </conditionalFormatting>
  <conditionalFormatting sqref="BA50">
    <cfRule type="cellIs" dxfId="1729" priority="1779" operator="greaterThanOrEqual">
      <formula>8</formula>
    </cfRule>
    <cfRule type="cellIs" dxfId="1728" priority="1780" operator="between">
      <formula>6</formula>
      <formula>7.9</formula>
    </cfRule>
  </conditionalFormatting>
  <conditionalFormatting sqref="BA51">
    <cfRule type="cellIs" dxfId="1727" priority="1777" operator="greaterThanOrEqual">
      <formula>8</formula>
    </cfRule>
    <cfRule type="cellIs" dxfId="1726" priority="1778" operator="between">
      <formula>6</formula>
      <formula>7.9</formula>
    </cfRule>
  </conditionalFormatting>
  <conditionalFormatting sqref="BA49">
    <cfRule type="cellIs" dxfId="1725" priority="1775" operator="greaterThanOrEqual">
      <formula>8</formula>
    </cfRule>
    <cfRule type="cellIs" dxfId="1724" priority="1776" operator="between">
      <formula>6</formula>
      <formula>7.9</formula>
    </cfRule>
  </conditionalFormatting>
  <conditionalFormatting sqref="BA50">
    <cfRule type="cellIs" dxfId="1723" priority="1773" operator="greaterThanOrEqual">
      <formula>8</formula>
    </cfRule>
    <cfRule type="cellIs" dxfId="1722" priority="1774" operator="between">
      <formula>6</formula>
      <formula>7.9</formula>
    </cfRule>
  </conditionalFormatting>
  <conditionalFormatting sqref="BB51">
    <cfRule type="cellIs" dxfId="1721" priority="1771" operator="greaterThanOrEqual">
      <formula>8</formula>
    </cfRule>
    <cfRule type="cellIs" dxfId="1720" priority="1772" operator="between">
      <formula>6</formula>
      <formula>7.9</formula>
    </cfRule>
  </conditionalFormatting>
  <conditionalFormatting sqref="BB52">
    <cfRule type="cellIs" dxfId="1719" priority="1769" operator="greaterThanOrEqual">
      <formula>8</formula>
    </cfRule>
    <cfRule type="cellIs" dxfId="1718" priority="1770" operator="between">
      <formula>6</formula>
      <formula>7.9</formula>
    </cfRule>
  </conditionalFormatting>
  <conditionalFormatting sqref="BB50">
    <cfRule type="cellIs" dxfId="1717" priority="1767" operator="greaterThanOrEqual">
      <formula>8</formula>
    </cfRule>
    <cfRule type="cellIs" dxfId="1716" priority="1768" operator="between">
      <formula>6</formula>
      <formula>7.9</formula>
    </cfRule>
  </conditionalFormatting>
  <conditionalFormatting sqref="BB51">
    <cfRule type="cellIs" dxfId="1715" priority="1765" operator="greaterThanOrEqual">
      <formula>8</formula>
    </cfRule>
    <cfRule type="cellIs" dxfId="1714" priority="1766" operator="between">
      <formula>6</formula>
      <formula>7.9</formula>
    </cfRule>
  </conditionalFormatting>
  <conditionalFormatting sqref="BB52">
    <cfRule type="cellIs" dxfId="1713" priority="1763" operator="greaterThanOrEqual">
      <formula>8</formula>
    </cfRule>
    <cfRule type="cellIs" dxfId="1712" priority="1764" operator="between">
      <formula>6</formula>
      <formula>7.9</formula>
    </cfRule>
  </conditionalFormatting>
  <conditionalFormatting sqref="BB53">
    <cfRule type="cellIs" dxfId="1711" priority="1761" operator="greaterThanOrEqual">
      <formula>8</formula>
    </cfRule>
    <cfRule type="cellIs" dxfId="1710" priority="1762" operator="between">
      <formula>6</formula>
      <formula>7.9</formula>
    </cfRule>
  </conditionalFormatting>
  <conditionalFormatting sqref="BB51">
    <cfRule type="cellIs" dxfId="1709" priority="1759" operator="greaterThanOrEqual">
      <formula>8</formula>
    </cfRule>
    <cfRule type="cellIs" dxfId="1708" priority="1760" operator="between">
      <formula>6</formula>
      <formula>7.9</formula>
    </cfRule>
  </conditionalFormatting>
  <conditionalFormatting sqref="BB52">
    <cfRule type="cellIs" dxfId="1707" priority="1757" operator="greaterThanOrEqual">
      <formula>8</formula>
    </cfRule>
    <cfRule type="cellIs" dxfId="1706" priority="1758" operator="between">
      <formula>6</formula>
      <formula>7.9</formula>
    </cfRule>
  </conditionalFormatting>
  <conditionalFormatting sqref="BA43">
    <cfRule type="cellIs" dxfId="1705" priority="1754" operator="greaterThan">
      <formula>100</formula>
    </cfRule>
    <cfRule type="cellIs" dxfId="1704" priority="1755" operator="between">
      <formula>5.95</formula>
      <formula>100</formula>
    </cfRule>
    <cfRule type="cellIs" dxfId="1703" priority="1756" operator="between">
      <formula>4.9</formula>
      <formula>5.9</formula>
    </cfRule>
  </conditionalFormatting>
  <conditionalFormatting sqref="BB43">
    <cfRule type="cellIs" dxfId="1702" priority="1752" operator="greaterThanOrEqual">
      <formula>8</formula>
    </cfRule>
    <cfRule type="cellIs" dxfId="1701" priority="1753" operator="between">
      <formula>6</formula>
      <formula>7.9</formula>
    </cfRule>
  </conditionalFormatting>
  <conditionalFormatting sqref="BA43">
    <cfRule type="cellIs" dxfId="1700" priority="1750" operator="greaterThanOrEqual">
      <formula>8</formula>
    </cfRule>
    <cfRule type="cellIs" dxfId="1699" priority="1751" operator="between">
      <formula>6</formula>
      <formula>7.9</formula>
    </cfRule>
  </conditionalFormatting>
  <conditionalFormatting sqref="BA43">
    <cfRule type="cellIs" dxfId="1698" priority="1748" operator="greaterThanOrEqual">
      <formula>8</formula>
    </cfRule>
    <cfRule type="cellIs" dxfId="1697" priority="1749" operator="between">
      <formula>6</formula>
      <formula>7.9</formula>
    </cfRule>
  </conditionalFormatting>
  <conditionalFormatting sqref="BA43">
    <cfRule type="cellIs" dxfId="1696" priority="1746" operator="greaterThanOrEqual">
      <formula>8</formula>
    </cfRule>
    <cfRule type="cellIs" dxfId="1695" priority="1747" operator="between">
      <formula>6</formula>
      <formula>7.9</formula>
    </cfRule>
  </conditionalFormatting>
  <conditionalFormatting sqref="BA49 BA40">
    <cfRule type="cellIs" dxfId="1694" priority="1744" operator="greaterThanOrEqual">
      <formula>8</formula>
    </cfRule>
    <cfRule type="cellIs" dxfId="1693" priority="1745" operator="between">
      <formula>6</formula>
      <formula>7.9</formula>
    </cfRule>
  </conditionalFormatting>
  <conditionalFormatting sqref="BB51">
    <cfRule type="cellIs" dxfId="1692" priority="1742" operator="greaterThanOrEqual">
      <formula>8</formula>
    </cfRule>
    <cfRule type="cellIs" dxfId="1691" priority="1743" operator="between">
      <formula>6</formula>
      <formula>7.9</formula>
    </cfRule>
  </conditionalFormatting>
  <conditionalFormatting sqref="BA50">
    <cfRule type="cellIs" dxfId="1690" priority="1740" operator="greaterThanOrEqual">
      <formula>8</formula>
    </cfRule>
    <cfRule type="cellIs" dxfId="1689" priority="1741" operator="between">
      <formula>6</formula>
      <formula>7.9</formula>
    </cfRule>
  </conditionalFormatting>
  <conditionalFormatting sqref="BA48">
    <cfRule type="cellIs" dxfId="1688" priority="1738" operator="greaterThanOrEqual">
      <formula>8</formula>
    </cfRule>
    <cfRule type="cellIs" dxfId="1687" priority="1739" operator="between">
      <formula>6</formula>
      <formula>7.9</formula>
    </cfRule>
  </conditionalFormatting>
  <conditionalFormatting sqref="BB50">
    <cfRule type="cellIs" dxfId="1686" priority="1736" operator="greaterThanOrEqual">
      <formula>8</formula>
    </cfRule>
    <cfRule type="cellIs" dxfId="1685" priority="1737" operator="between">
      <formula>6</formula>
      <formula>7.9</formula>
    </cfRule>
  </conditionalFormatting>
  <conditionalFormatting sqref="BA49">
    <cfRule type="cellIs" dxfId="1684" priority="1734" operator="greaterThanOrEqual">
      <formula>8</formula>
    </cfRule>
    <cfRule type="cellIs" dxfId="1683" priority="1735" operator="between">
      <formula>6</formula>
      <formula>7.9</formula>
    </cfRule>
  </conditionalFormatting>
  <conditionalFormatting sqref="BB51">
    <cfRule type="cellIs" dxfId="1682" priority="1732" operator="greaterThanOrEqual">
      <formula>8</formula>
    </cfRule>
    <cfRule type="cellIs" dxfId="1681" priority="1733" operator="between">
      <formula>6</formula>
      <formula>7.9</formula>
    </cfRule>
  </conditionalFormatting>
  <conditionalFormatting sqref="BA50">
    <cfRule type="cellIs" dxfId="1680" priority="1730" operator="greaterThanOrEqual">
      <formula>8</formula>
    </cfRule>
    <cfRule type="cellIs" dxfId="1679" priority="1731" operator="between">
      <formula>6</formula>
      <formula>7.9</formula>
    </cfRule>
  </conditionalFormatting>
  <conditionalFormatting sqref="BA51 BA41">
    <cfRule type="cellIs" dxfId="1678" priority="1728" operator="greaterThanOrEqual">
      <formula>8</formula>
    </cfRule>
    <cfRule type="cellIs" dxfId="1677" priority="1729" operator="between">
      <formula>6</formula>
      <formula>7.9</formula>
    </cfRule>
  </conditionalFormatting>
  <conditionalFormatting sqref="BA49">
    <cfRule type="cellIs" dxfId="1676" priority="1726" operator="greaterThanOrEqual">
      <formula>8</formula>
    </cfRule>
    <cfRule type="cellIs" dxfId="1675" priority="1727" operator="between">
      <formula>6</formula>
      <formula>7.9</formula>
    </cfRule>
  </conditionalFormatting>
  <conditionalFormatting sqref="BB51">
    <cfRule type="cellIs" dxfId="1674" priority="1724" operator="greaterThanOrEqual">
      <formula>8</formula>
    </cfRule>
    <cfRule type="cellIs" dxfId="1673" priority="1725" operator="between">
      <formula>6</formula>
      <formula>7.9</formula>
    </cfRule>
  </conditionalFormatting>
  <conditionalFormatting sqref="BA50">
    <cfRule type="cellIs" dxfId="1672" priority="1722" operator="greaterThanOrEqual">
      <formula>8</formula>
    </cfRule>
    <cfRule type="cellIs" dxfId="1671" priority="1723" operator="between">
      <formula>6</formula>
      <formula>7.9</formula>
    </cfRule>
  </conditionalFormatting>
  <conditionalFormatting sqref="BA39">
    <cfRule type="cellIs" dxfId="1670" priority="1720" operator="greaterThanOrEqual">
      <formula>8</formula>
    </cfRule>
    <cfRule type="cellIs" dxfId="1669" priority="1721" operator="between">
      <formula>6</formula>
      <formula>7.9</formula>
    </cfRule>
  </conditionalFormatting>
  <conditionalFormatting sqref="BA40">
    <cfRule type="cellIs" dxfId="1668" priority="1718" operator="greaterThanOrEqual">
      <formula>8</formula>
    </cfRule>
    <cfRule type="cellIs" dxfId="1667" priority="1719" operator="between">
      <formula>6</formula>
      <formula>7.9</formula>
    </cfRule>
  </conditionalFormatting>
  <conditionalFormatting sqref="BA47">
    <cfRule type="cellIs" dxfId="1666" priority="1704" operator="greaterThanOrEqual">
      <formula>8</formula>
    </cfRule>
    <cfRule type="cellIs" dxfId="1665" priority="1705" operator="between">
      <formula>6</formula>
      <formula>7.9</formula>
    </cfRule>
  </conditionalFormatting>
  <conditionalFormatting sqref="BA47">
    <cfRule type="cellIs" dxfId="1664" priority="1716" operator="greaterThanOrEqual">
      <formula>8</formula>
    </cfRule>
    <cfRule type="cellIs" dxfId="1663" priority="1717" operator="between">
      <formula>6</formula>
      <formula>7.9</formula>
    </cfRule>
  </conditionalFormatting>
  <conditionalFormatting sqref="BA48">
    <cfRule type="cellIs" dxfId="1662" priority="1714" operator="greaterThanOrEqual">
      <formula>8</formula>
    </cfRule>
    <cfRule type="cellIs" dxfId="1661" priority="1715" operator="between">
      <formula>6</formula>
      <formula>7.9</formula>
    </cfRule>
  </conditionalFormatting>
  <conditionalFormatting sqref="BA46">
    <cfRule type="cellIs" dxfId="1660" priority="1712" operator="greaterThanOrEqual">
      <formula>8</formula>
    </cfRule>
    <cfRule type="cellIs" dxfId="1659" priority="1713" operator="between">
      <formula>6</formula>
      <formula>7.9</formula>
    </cfRule>
  </conditionalFormatting>
  <conditionalFormatting sqref="BA47">
    <cfRule type="cellIs" dxfId="1658" priority="1710" operator="greaterThanOrEqual">
      <formula>8</formula>
    </cfRule>
    <cfRule type="cellIs" dxfId="1657" priority="1711" operator="between">
      <formula>6</formula>
      <formula>7.9</formula>
    </cfRule>
  </conditionalFormatting>
  <conditionalFormatting sqref="BA48">
    <cfRule type="cellIs" dxfId="1656" priority="1708" operator="greaterThanOrEqual">
      <formula>8</formula>
    </cfRule>
    <cfRule type="cellIs" dxfId="1655" priority="1709" operator="between">
      <formula>6</formula>
      <formula>7.9</formula>
    </cfRule>
  </conditionalFormatting>
  <conditionalFormatting sqref="BA49">
    <cfRule type="cellIs" dxfId="1654" priority="1706" operator="greaterThanOrEqual">
      <formula>8</formula>
    </cfRule>
    <cfRule type="cellIs" dxfId="1653" priority="1707" operator="between">
      <formula>6</formula>
      <formula>7.9</formula>
    </cfRule>
  </conditionalFormatting>
  <conditionalFormatting sqref="BA48">
    <cfRule type="cellIs" dxfId="1652" priority="1702" operator="greaterThanOrEqual">
      <formula>8</formula>
    </cfRule>
    <cfRule type="cellIs" dxfId="1651" priority="1703" operator="between">
      <formula>6</formula>
      <formula>7.9</formula>
    </cfRule>
  </conditionalFormatting>
  <conditionalFormatting sqref="BB49">
    <cfRule type="cellIs" dxfId="1650" priority="1700" operator="greaterThanOrEqual">
      <formula>8</formula>
    </cfRule>
    <cfRule type="cellIs" dxfId="1649" priority="1701" operator="between">
      <formula>6</formula>
      <formula>7.9</formula>
    </cfRule>
  </conditionalFormatting>
  <conditionalFormatting sqref="BB50">
    <cfRule type="cellIs" dxfId="1648" priority="1698" operator="greaterThanOrEqual">
      <formula>8</formula>
    </cfRule>
    <cfRule type="cellIs" dxfId="1647" priority="1699" operator="between">
      <formula>6</formula>
      <formula>7.9</formula>
    </cfRule>
  </conditionalFormatting>
  <conditionalFormatting sqref="BB48">
    <cfRule type="cellIs" dxfId="1646" priority="1696" operator="greaterThanOrEqual">
      <formula>8</formula>
    </cfRule>
    <cfRule type="cellIs" dxfId="1645" priority="1697" operator="between">
      <formula>6</formula>
      <formula>7.9</formula>
    </cfRule>
  </conditionalFormatting>
  <conditionalFormatting sqref="BB49">
    <cfRule type="cellIs" dxfId="1644" priority="1694" operator="greaterThanOrEqual">
      <formula>8</formula>
    </cfRule>
    <cfRule type="cellIs" dxfId="1643" priority="1695" operator="between">
      <formula>6</formula>
      <formula>7.9</formula>
    </cfRule>
  </conditionalFormatting>
  <conditionalFormatting sqref="BB50">
    <cfRule type="cellIs" dxfId="1642" priority="1692" operator="greaterThanOrEqual">
      <formula>8</formula>
    </cfRule>
    <cfRule type="cellIs" dxfId="1641" priority="1693" operator="between">
      <formula>6</formula>
      <formula>7.9</formula>
    </cfRule>
  </conditionalFormatting>
  <conditionalFormatting sqref="BB51">
    <cfRule type="cellIs" dxfId="1640" priority="1690" operator="greaterThanOrEqual">
      <formula>8</formula>
    </cfRule>
    <cfRule type="cellIs" dxfId="1639" priority="1691" operator="between">
      <formula>6</formula>
      <formula>7.9</formula>
    </cfRule>
  </conditionalFormatting>
  <conditionalFormatting sqref="BB49">
    <cfRule type="cellIs" dxfId="1638" priority="1688" operator="greaterThanOrEqual">
      <formula>8</formula>
    </cfRule>
    <cfRule type="cellIs" dxfId="1637" priority="1689" operator="between">
      <formula>6</formula>
      <formula>7.9</formula>
    </cfRule>
  </conditionalFormatting>
  <conditionalFormatting sqref="BB50">
    <cfRule type="cellIs" dxfId="1636" priority="1686" operator="greaterThanOrEqual">
      <formula>8</formula>
    </cfRule>
    <cfRule type="cellIs" dxfId="1635" priority="1687" operator="between">
      <formula>6</formula>
      <formula>7.9</formula>
    </cfRule>
  </conditionalFormatting>
  <conditionalFormatting sqref="BA52">
    <cfRule type="cellIs" dxfId="1634" priority="1683" operator="greaterThan">
      <formula>100</formula>
    </cfRule>
    <cfRule type="cellIs" dxfId="1633" priority="1684" operator="between">
      <formula>5.95</formula>
      <formula>100</formula>
    </cfRule>
    <cfRule type="cellIs" dxfId="1632" priority="1685" operator="between">
      <formula>4.9</formula>
      <formula>5.9</formula>
    </cfRule>
  </conditionalFormatting>
  <conditionalFormatting sqref="BB52">
    <cfRule type="cellIs" dxfId="1631" priority="1681" operator="greaterThanOrEqual">
      <formula>8</formula>
    </cfRule>
    <cfRule type="cellIs" dxfId="1630" priority="1682" operator="between">
      <formula>6</formula>
      <formula>7.9</formula>
    </cfRule>
  </conditionalFormatting>
  <conditionalFormatting sqref="BA52:BB52">
    <cfRule type="cellIs" dxfId="1629" priority="1679" operator="greaterThanOrEqual">
      <formula>8</formula>
    </cfRule>
    <cfRule type="cellIs" dxfId="1628" priority="1680" operator="between">
      <formula>6</formula>
      <formula>7.9</formula>
    </cfRule>
  </conditionalFormatting>
  <conditionalFormatting sqref="BA50">
    <cfRule type="cellIs" dxfId="1627" priority="1677" operator="greaterThanOrEqual">
      <formula>8</formula>
    </cfRule>
    <cfRule type="cellIs" dxfId="1626" priority="1678" operator="between">
      <formula>6</formula>
      <formula>7.9</formula>
    </cfRule>
  </conditionalFormatting>
  <conditionalFormatting sqref="BB52">
    <cfRule type="cellIs" dxfId="1625" priority="1675" operator="greaterThanOrEqual">
      <formula>8</formula>
    </cfRule>
    <cfRule type="cellIs" dxfId="1624" priority="1676" operator="between">
      <formula>6</formula>
      <formula>7.9</formula>
    </cfRule>
  </conditionalFormatting>
  <conditionalFormatting sqref="BA51 BA41">
    <cfRule type="cellIs" dxfId="1623" priority="1673" operator="greaterThanOrEqual">
      <formula>8</formula>
    </cfRule>
    <cfRule type="cellIs" dxfId="1622" priority="1674" operator="between">
      <formula>6</formula>
      <formula>7.9</formula>
    </cfRule>
  </conditionalFormatting>
  <conditionalFormatting sqref="BA49">
    <cfRule type="cellIs" dxfId="1621" priority="1671" operator="greaterThanOrEqual">
      <formula>8</formula>
    </cfRule>
    <cfRule type="cellIs" dxfId="1620" priority="1672" operator="between">
      <formula>6</formula>
      <formula>7.9</formula>
    </cfRule>
  </conditionalFormatting>
  <conditionalFormatting sqref="BB51">
    <cfRule type="cellIs" dxfId="1619" priority="1669" operator="greaterThanOrEqual">
      <formula>8</formula>
    </cfRule>
    <cfRule type="cellIs" dxfId="1618" priority="1670" operator="between">
      <formula>6</formula>
      <formula>7.9</formula>
    </cfRule>
  </conditionalFormatting>
  <conditionalFormatting sqref="BA50">
    <cfRule type="cellIs" dxfId="1617" priority="1667" operator="greaterThanOrEqual">
      <formula>8</formula>
    </cfRule>
    <cfRule type="cellIs" dxfId="1616" priority="1668" operator="between">
      <formula>6</formula>
      <formula>7.9</formula>
    </cfRule>
  </conditionalFormatting>
  <conditionalFormatting sqref="BB52">
    <cfRule type="cellIs" dxfId="1615" priority="1665" operator="greaterThanOrEqual">
      <formula>8</formula>
    </cfRule>
    <cfRule type="cellIs" dxfId="1614" priority="1666" operator="between">
      <formula>6</formula>
      <formula>7.9</formula>
    </cfRule>
  </conditionalFormatting>
  <conditionalFormatting sqref="BA51">
    <cfRule type="cellIs" dxfId="1613" priority="1663" operator="greaterThanOrEqual">
      <formula>8</formula>
    </cfRule>
    <cfRule type="cellIs" dxfId="1612" priority="1664" operator="between">
      <formula>6</formula>
      <formula>7.9</formula>
    </cfRule>
  </conditionalFormatting>
  <conditionalFormatting sqref="BA52 BA43">
    <cfRule type="cellIs" dxfId="1611" priority="1661" operator="greaterThanOrEqual">
      <formula>8</formula>
    </cfRule>
    <cfRule type="cellIs" dxfId="1610" priority="1662" operator="between">
      <formula>6</formula>
      <formula>7.9</formula>
    </cfRule>
  </conditionalFormatting>
  <conditionalFormatting sqref="BA50">
    <cfRule type="cellIs" dxfId="1609" priority="1659" operator="greaterThanOrEqual">
      <formula>8</formula>
    </cfRule>
    <cfRule type="cellIs" dxfId="1608" priority="1660" operator="between">
      <formula>6</formula>
      <formula>7.9</formula>
    </cfRule>
  </conditionalFormatting>
  <conditionalFormatting sqref="BB52">
    <cfRule type="cellIs" dxfId="1607" priority="1657" operator="greaterThanOrEqual">
      <formula>8</formula>
    </cfRule>
    <cfRule type="cellIs" dxfId="1606" priority="1658" operator="between">
      <formula>6</formula>
      <formula>7.9</formula>
    </cfRule>
  </conditionalFormatting>
  <conditionalFormatting sqref="BA51">
    <cfRule type="cellIs" dxfId="1605" priority="1655" operator="greaterThanOrEqual">
      <formula>8</formula>
    </cfRule>
    <cfRule type="cellIs" dxfId="1604" priority="1656" operator="between">
      <formula>6</formula>
      <formula>7.9</formula>
    </cfRule>
  </conditionalFormatting>
  <conditionalFormatting sqref="BA41">
    <cfRule type="cellIs" dxfId="1603" priority="1653" operator="greaterThanOrEqual">
      <formula>8</formula>
    </cfRule>
    <cfRule type="cellIs" dxfId="1602" priority="1654" operator="between">
      <formula>6</formula>
      <formula>7.9</formula>
    </cfRule>
  </conditionalFormatting>
  <conditionalFormatting sqref="BA48">
    <cfRule type="cellIs" dxfId="1601" priority="1651" operator="greaterThanOrEqual">
      <formula>8</formula>
    </cfRule>
    <cfRule type="cellIs" dxfId="1600" priority="1652" operator="between">
      <formula>6</formula>
      <formula>7.9</formula>
    </cfRule>
  </conditionalFormatting>
  <conditionalFormatting sqref="BA49">
    <cfRule type="cellIs" dxfId="1599" priority="1649" operator="greaterThanOrEqual">
      <formula>8</formula>
    </cfRule>
    <cfRule type="cellIs" dxfId="1598" priority="1650" operator="between">
      <formula>6</formula>
      <formula>7.9</formula>
    </cfRule>
  </conditionalFormatting>
  <conditionalFormatting sqref="BA47">
    <cfRule type="cellIs" dxfId="1597" priority="1647" operator="greaterThanOrEqual">
      <formula>8</formula>
    </cfRule>
    <cfRule type="cellIs" dxfId="1596" priority="1648" operator="between">
      <formula>6</formula>
      <formula>7.9</formula>
    </cfRule>
  </conditionalFormatting>
  <conditionalFormatting sqref="BA48">
    <cfRule type="cellIs" dxfId="1595" priority="1645" operator="greaterThanOrEqual">
      <formula>8</formula>
    </cfRule>
    <cfRule type="cellIs" dxfId="1594" priority="1646" operator="between">
      <formula>6</formula>
      <formula>7.9</formula>
    </cfRule>
  </conditionalFormatting>
  <conditionalFormatting sqref="BA49">
    <cfRule type="cellIs" dxfId="1593" priority="1643" operator="greaterThanOrEqual">
      <formula>8</formula>
    </cfRule>
    <cfRule type="cellIs" dxfId="1592" priority="1644" operator="between">
      <formula>6</formula>
      <formula>7.9</formula>
    </cfRule>
  </conditionalFormatting>
  <conditionalFormatting sqref="BA50">
    <cfRule type="cellIs" dxfId="1591" priority="1641" operator="greaterThanOrEqual">
      <formula>8</formula>
    </cfRule>
    <cfRule type="cellIs" dxfId="1590" priority="1642" operator="between">
      <formula>6</formula>
      <formula>7.9</formula>
    </cfRule>
  </conditionalFormatting>
  <conditionalFormatting sqref="BA48">
    <cfRule type="cellIs" dxfId="1589" priority="1639" operator="greaterThanOrEqual">
      <formula>8</formula>
    </cfRule>
    <cfRule type="cellIs" dxfId="1588" priority="1640" operator="between">
      <formula>6</formula>
      <formula>7.9</formula>
    </cfRule>
  </conditionalFormatting>
  <conditionalFormatting sqref="BA49">
    <cfRule type="cellIs" dxfId="1587" priority="1637" operator="greaterThanOrEqual">
      <formula>8</formula>
    </cfRule>
    <cfRule type="cellIs" dxfId="1586" priority="1638" operator="between">
      <formula>6</formula>
      <formula>7.9</formula>
    </cfRule>
  </conditionalFormatting>
  <conditionalFormatting sqref="BB50">
    <cfRule type="cellIs" dxfId="1585" priority="1635" operator="greaterThanOrEqual">
      <formula>8</formula>
    </cfRule>
    <cfRule type="cellIs" dxfId="1584" priority="1636" operator="between">
      <formula>6</formula>
      <formula>7.9</formula>
    </cfRule>
  </conditionalFormatting>
  <conditionalFormatting sqref="BB51">
    <cfRule type="cellIs" dxfId="1583" priority="1633" operator="greaterThanOrEqual">
      <formula>8</formula>
    </cfRule>
    <cfRule type="cellIs" dxfId="1582" priority="1634" operator="between">
      <formula>6</formula>
      <formula>7.9</formula>
    </cfRule>
  </conditionalFormatting>
  <conditionalFormatting sqref="BB49">
    <cfRule type="cellIs" dxfId="1581" priority="1631" operator="greaterThanOrEqual">
      <formula>8</formula>
    </cfRule>
    <cfRule type="cellIs" dxfId="1580" priority="1632" operator="between">
      <formula>6</formula>
      <formula>7.9</formula>
    </cfRule>
  </conditionalFormatting>
  <conditionalFormatting sqref="BB50">
    <cfRule type="cellIs" dxfId="1579" priority="1629" operator="greaterThanOrEqual">
      <formula>8</formula>
    </cfRule>
    <cfRule type="cellIs" dxfId="1578" priority="1630" operator="between">
      <formula>6</formula>
      <formula>7.9</formula>
    </cfRule>
  </conditionalFormatting>
  <conditionalFormatting sqref="BB51">
    <cfRule type="cellIs" dxfId="1577" priority="1627" operator="greaterThanOrEqual">
      <formula>8</formula>
    </cfRule>
    <cfRule type="cellIs" dxfId="1576" priority="1628" operator="between">
      <formula>6</formula>
      <formula>7.9</formula>
    </cfRule>
  </conditionalFormatting>
  <conditionalFormatting sqref="BB52">
    <cfRule type="cellIs" dxfId="1575" priority="1625" operator="greaterThanOrEqual">
      <formula>8</formula>
    </cfRule>
    <cfRule type="cellIs" dxfId="1574" priority="1626" operator="between">
      <formula>6</formula>
      <formula>7.9</formula>
    </cfRule>
  </conditionalFormatting>
  <conditionalFormatting sqref="BB50">
    <cfRule type="cellIs" dxfId="1573" priority="1623" operator="greaterThanOrEqual">
      <formula>8</formula>
    </cfRule>
    <cfRule type="cellIs" dxfId="1572" priority="1624" operator="between">
      <formula>6</formula>
      <formula>7.9</formula>
    </cfRule>
  </conditionalFormatting>
  <conditionalFormatting sqref="BB51">
    <cfRule type="cellIs" dxfId="1571" priority="1621" operator="greaterThanOrEqual">
      <formula>8</formula>
    </cfRule>
    <cfRule type="cellIs" dxfId="1570" priority="1622" operator="between">
      <formula>6</formula>
      <formula>7.9</formula>
    </cfRule>
  </conditionalFormatting>
  <conditionalFormatting sqref="BA53">
    <cfRule type="cellIs" dxfId="1569" priority="1618" operator="greaterThan">
      <formula>100</formula>
    </cfRule>
    <cfRule type="cellIs" dxfId="1568" priority="1619" operator="between">
      <formula>5.95</formula>
      <formula>100</formula>
    </cfRule>
    <cfRule type="cellIs" dxfId="1567" priority="1620" operator="between">
      <formula>4.9</formula>
      <formula>5.9</formula>
    </cfRule>
  </conditionalFormatting>
  <conditionalFormatting sqref="BB53">
    <cfRule type="cellIs" dxfId="1566" priority="1616" operator="greaterThanOrEqual">
      <formula>8</formula>
    </cfRule>
    <cfRule type="cellIs" dxfId="1565" priority="1617" operator="between">
      <formula>6</formula>
      <formula>7.9</formula>
    </cfRule>
  </conditionalFormatting>
  <conditionalFormatting sqref="BA42">
    <cfRule type="cellIs" dxfId="1564" priority="1613" operator="greaterThan">
      <formula>100</formula>
    </cfRule>
    <cfRule type="cellIs" dxfId="1563" priority="1614" operator="between">
      <formula>5.95</formula>
      <formula>100</formula>
    </cfRule>
    <cfRule type="cellIs" dxfId="1562" priority="1615" operator="between">
      <formula>4.9</formula>
      <formula>5.9</formula>
    </cfRule>
  </conditionalFormatting>
  <conditionalFormatting sqref="BB42">
    <cfRule type="cellIs" dxfId="1561" priority="1611" operator="greaterThanOrEqual">
      <formula>8</formula>
    </cfRule>
    <cfRule type="cellIs" dxfId="1560" priority="1612" operator="between">
      <formula>6</formula>
      <formula>7.9</formula>
    </cfRule>
  </conditionalFormatting>
  <conditionalFormatting sqref="BA42">
    <cfRule type="cellIs" dxfId="1559" priority="1609" operator="greaterThanOrEqual">
      <formula>8</formula>
    </cfRule>
    <cfRule type="cellIs" dxfId="1558" priority="1610" operator="between">
      <formula>6</formula>
      <formula>7.9</formula>
    </cfRule>
  </conditionalFormatting>
  <conditionalFormatting sqref="BA42">
    <cfRule type="cellIs" dxfId="1557" priority="1607" operator="greaterThanOrEqual">
      <formula>8</formula>
    </cfRule>
    <cfRule type="cellIs" dxfId="1556" priority="1608" operator="between">
      <formula>6</formula>
      <formula>7.9</formula>
    </cfRule>
  </conditionalFormatting>
  <conditionalFormatting sqref="BA42">
    <cfRule type="cellIs" dxfId="1555" priority="1605" operator="greaterThanOrEqual">
      <formula>8</formula>
    </cfRule>
    <cfRule type="cellIs" dxfId="1554" priority="1606" operator="between">
      <formula>6</formula>
      <formula>7.9</formula>
    </cfRule>
  </conditionalFormatting>
  <conditionalFormatting sqref="BQ20">
    <cfRule type="cellIs" dxfId="1553" priority="1602" operator="greaterThan">
      <formula>100</formula>
    </cfRule>
    <cfRule type="cellIs" dxfId="1552" priority="1603" operator="between">
      <formula>5.95</formula>
      <formula>100</formula>
    </cfRule>
    <cfRule type="cellIs" dxfId="1551" priority="1604" operator="between">
      <formula>4.9</formula>
      <formula>5.9</formula>
    </cfRule>
  </conditionalFormatting>
  <conditionalFormatting sqref="BR20">
    <cfRule type="cellIs" dxfId="1550" priority="1600" operator="greaterThanOrEqual">
      <formula>8</formula>
    </cfRule>
    <cfRule type="cellIs" dxfId="1549" priority="1601" operator="between">
      <formula>6</formula>
      <formula>7.9</formula>
    </cfRule>
  </conditionalFormatting>
  <conditionalFormatting sqref="BR21">
    <cfRule type="cellIs" dxfId="1548" priority="1598" operator="greaterThanOrEqual">
      <formula>8</formula>
    </cfRule>
    <cfRule type="cellIs" dxfId="1547" priority="1599" operator="between">
      <formula>6</formula>
      <formula>7.9</formula>
    </cfRule>
  </conditionalFormatting>
  <conditionalFormatting sqref="BQ21">
    <cfRule type="cellIs" dxfId="1546" priority="1595" operator="greaterThan">
      <formula>100</formula>
    </cfRule>
    <cfRule type="cellIs" dxfId="1545" priority="1596" operator="between">
      <formula>5.95</formula>
      <formula>100</formula>
    </cfRule>
    <cfRule type="cellIs" dxfId="1544" priority="1597" operator="between">
      <formula>4.9</formula>
      <formula>5.9</formula>
    </cfRule>
  </conditionalFormatting>
  <conditionalFormatting sqref="BQ21">
    <cfRule type="cellIs" dxfId="1543" priority="1593" operator="greaterThanOrEqual">
      <formula>4</formula>
    </cfRule>
    <cfRule type="cellIs" dxfId="1542" priority="1594" operator="between">
      <formula>2.9</formula>
      <formula>3.9</formula>
    </cfRule>
  </conditionalFormatting>
  <conditionalFormatting sqref="AY64:AY68 AY78:AY80">
    <cfRule type="colorScale" priority="1592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Y69:AY70">
    <cfRule type="colorScale" priority="1591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Q89">
    <cfRule type="colorScale" priority="1590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S22:AS24 AS26:AS27">
    <cfRule type="cellIs" dxfId="1541" priority="1587" operator="greaterThan">
      <formula>100</formula>
    </cfRule>
    <cfRule type="cellIs" dxfId="1540" priority="1588" operator="between">
      <formula>5.95</formula>
      <formula>100</formula>
    </cfRule>
    <cfRule type="cellIs" dxfId="1539" priority="1589" operator="between">
      <formula>4.9</formula>
      <formula>5.9</formula>
    </cfRule>
  </conditionalFormatting>
  <conditionalFormatting sqref="AQ58:AQ60">
    <cfRule type="colorScale" priority="1584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Q61:AQ66 AQ26 AQ81 AQ83">
    <cfRule type="colorScale" priority="1586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Q9:AQ21">
    <cfRule type="colorScale" priority="1585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Q22">
    <cfRule type="colorScale" priority="1583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Q24">
    <cfRule type="colorScale" priority="1582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S30 AS50:AS56 AS33">
    <cfRule type="cellIs" dxfId="1538" priority="1579" operator="greaterThan">
      <formula>100</formula>
    </cfRule>
    <cfRule type="cellIs" dxfId="1537" priority="1580" operator="between">
      <formula>5.95</formula>
      <formula>100</formula>
    </cfRule>
    <cfRule type="cellIs" dxfId="1536" priority="1581" operator="between">
      <formula>4.9</formula>
      <formula>5.9</formula>
    </cfRule>
  </conditionalFormatting>
  <conditionalFormatting sqref="AT15:AT17 AT26:AT27 AT50:AT56 AT30 AT19:AT23">
    <cfRule type="cellIs" dxfId="1535" priority="1577" operator="greaterThanOrEqual">
      <formula>8</formula>
    </cfRule>
    <cfRule type="cellIs" dxfId="1534" priority="1578" operator="between">
      <formula>6</formula>
      <formula>7.9</formula>
    </cfRule>
  </conditionalFormatting>
  <conditionalFormatting sqref="AS9:AS11">
    <cfRule type="cellIs" dxfId="1533" priority="1574" operator="greaterThan">
      <formula>100</formula>
    </cfRule>
    <cfRule type="cellIs" dxfId="1532" priority="1575" operator="between">
      <formula>5.95</formula>
      <formula>100</formula>
    </cfRule>
    <cfRule type="cellIs" dxfId="1531" priority="1576" operator="between">
      <formula>4.9</formula>
      <formula>5.9</formula>
    </cfRule>
  </conditionalFormatting>
  <conditionalFormatting sqref="AT9:AT11">
    <cfRule type="cellIs" dxfId="1530" priority="1572" operator="greaterThanOrEqual">
      <formula>8</formula>
    </cfRule>
    <cfRule type="cellIs" dxfId="1529" priority="1573" operator="between">
      <formula>6</formula>
      <formula>7.9</formula>
    </cfRule>
  </conditionalFormatting>
  <conditionalFormatting sqref="AS19:AS21">
    <cfRule type="cellIs" dxfId="1528" priority="1569" operator="greaterThan">
      <formula>100</formula>
    </cfRule>
    <cfRule type="cellIs" dxfId="1527" priority="1570" operator="between">
      <formula>5.95</formula>
      <formula>100</formula>
    </cfRule>
    <cfRule type="cellIs" dxfId="1526" priority="1571" operator="between">
      <formula>4.9</formula>
      <formula>5.9</formula>
    </cfRule>
  </conditionalFormatting>
  <conditionalFormatting sqref="AS15:AS16 AS19:AS21">
    <cfRule type="cellIs" dxfId="1525" priority="1567" operator="greaterThanOrEqual">
      <formula>4</formula>
    </cfRule>
    <cfRule type="cellIs" dxfId="1524" priority="1568" operator="between">
      <formula>2.9</formula>
      <formula>3.9</formula>
    </cfRule>
  </conditionalFormatting>
  <conditionalFormatting sqref="AS13">
    <cfRule type="cellIs" dxfId="1523" priority="1564" operator="greaterThan">
      <formula>100</formula>
    </cfRule>
    <cfRule type="cellIs" dxfId="1522" priority="1565" operator="between">
      <formula>5.95</formula>
      <formula>100</formula>
    </cfRule>
    <cfRule type="cellIs" dxfId="1521" priority="1566" operator="between">
      <formula>4.9</formula>
      <formula>5.9</formula>
    </cfRule>
  </conditionalFormatting>
  <conditionalFormatting sqref="AT13">
    <cfRule type="cellIs" dxfId="1520" priority="1562" operator="greaterThanOrEqual">
      <formula>8</formula>
    </cfRule>
    <cfRule type="cellIs" dxfId="1519" priority="1563" operator="between">
      <formula>6</formula>
      <formula>7.9</formula>
    </cfRule>
  </conditionalFormatting>
  <conditionalFormatting sqref="AQ84:AQ88">
    <cfRule type="colorScale" priority="1561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S17 AS34">
    <cfRule type="cellIs" dxfId="1518" priority="1559" operator="greaterThanOrEqual">
      <formula>8</formula>
    </cfRule>
    <cfRule type="cellIs" dxfId="1517" priority="1560" operator="between">
      <formula>6</formula>
      <formula>7.9</formula>
    </cfRule>
  </conditionalFormatting>
  <conditionalFormatting sqref="AQ80">
    <cfRule type="colorScale" priority="1558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Q78">
    <cfRule type="colorScale" priority="1557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Q78">
    <cfRule type="colorScale" priority="1556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Q80">
    <cfRule type="colorScale" priority="1555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S45">
    <cfRule type="cellIs" dxfId="1516" priority="1553" operator="greaterThanOrEqual">
      <formula>8</formula>
    </cfRule>
    <cfRule type="cellIs" dxfId="1515" priority="1554" operator="between">
      <formula>6</formula>
      <formula>7.9</formula>
    </cfRule>
  </conditionalFormatting>
  <conditionalFormatting sqref="AS46">
    <cfRule type="cellIs" dxfId="1514" priority="1550" operator="greaterThan">
      <formula>100</formula>
    </cfRule>
    <cfRule type="cellIs" dxfId="1513" priority="1551" operator="between">
      <formula>5.95</formula>
      <formula>100</formula>
    </cfRule>
    <cfRule type="cellIs" dxfId="1512" priority="1552" operator="between">
      <formula>4.9</formula>
      <formula>5.9</formula>
    </cfRule>
  </conditionalFormatting>
  <conditionalFormatting sqref="AT46">
    <cfRule type="cellIs" dxfId="1511" priority="1548" operator="greaterThanOrEqual">
      <formula>8</formula>
    </cfRule>
    <cfRule type="cellIs" dxfId="1510" priority="1549" operator="between">
      <formula>6</formula>
      <formula>7.9</formula>
    </cfRule>
  </conditionalFormatting>
  <conditionalFormatting sqref="AS46">
    <cfRule type="cellIs" dxfId="1509" priority="1546" operator="greaterThanOrEqual">
      <formula>8</formula>
    </cfRule>
    <cfRule type="cellIs" dxfId="1508" priority="1547" operator="between">
      <formula>6</formula>
      <formula>7.9</formula>
    </cfRule>
  </conditionalFormatting>
  <conditionalFormatting sqref="AS46">
    <cfRule type="cellIs" dxfId="1507" priority="1544" operator="greaterThanOrEqual">
      <formula>8</formula>
    </cfRule>
    <cfRule type="cellIs" dxfId="1506" priority="1545" operator="between">
      <formula>6</formula>
      <formula>7.9</formula>
    </cfRule>
  </conditionalFormatting>
  <conditionalFormatting sqref="AS35">
    <cfRule type="cellIs" dxfId="1505" priority="1541" operator="greaterThan">
      <formula>100</formula>
    </cfRule>
    <cfRule type="cellIs" dxfId="1504" priority="1542" operator="between">
      <formula>5.95</formula>
      <formula>100</formula>
    </cfRule>
    <cfRule type="cellIs" dxfId="1503" priority="1543" operator="between">
      <formula>4.9</formula>
      <formula>5.9</formula>
    </cfRule>
  </conditionalFormatting>
  <conditionalFormatting sqref="AT35">
    <cfRule type="cellIs" dxfId="1502" priority="1539" operator="greaterThanOrEqual">
      <formula>8</formula>
    </cfRule>
    <cfRule type="cellIs" dxfId="1501" priority="1540" operator="between">
      <formula>6</formula>
      <formula>7.9</formula>
    </cfRule>
  </conditionalFormatting>
  <conditionalFormatting sqref="AS35">
    <cfRule type="cellIs" dxfId="1500" priority="1536" operator="greaterThan">
      <formula>100</formula>
    </cfRule>
    <cfRule type="cellIs" dxfId="1499" priority="1537" operator="between">
      <formula>5.95</formula>
      <formula>100</formula>
    </cfRule>
    <cfRule type="cellIs" dxfId="1498" priority="1538" operator="between">
      <formula>4.9</formula>
      <formula>5.9</formula>
    </cfRule>
  </conditionalFormatting>
  <conditionalFormatting sqref="AT35">
    <cfRule type="cellIs" dxfId="1497" priority="1534" operator="greaterThanOrEqual">
      <formula>8</formula>
    </cfRule>
    <cfRule type="cellIs" dxfId="1496" priority="1535" operator="between">
      <formula>6</formula>
      <formula>7.9</formula>
    </cfRule>
  </conditionalFormatting>
  <conditionalFormatting sqref="AS35">
    <cfRule type="cellIs" dxfId="1495" priority="1532" operator="greaterThanOrEqual">
      <formula>8</formula>
    </cfRule>
    <cfRule type="cellIs" dxfId="1494" priority="1533" operator="between">
      <formula>6</formula>
      <formula>7.9</formula>
    </cfRule>
  </conditionalFormatting>
  <conditionalFormatting sqref="AS28">
    <cfRule type="cellIs" dxfId="1493" priority="1529" operator="greaterThan">
      <formula>100</formula>
    </cfRule>
    <cfRule type="cellIs" dxfId="1492" priority="1530" operator="between">
      <formula>5.95</formula>
      <formula>100</formula>
    </cfRule>
    <cfRule type="cellIs" dxfId="1491" priority="1531" operator="between">
      <formula>4.9</formula>
      <formula>5.9</formula>
    </cfRule>
  </conditionalFormatting>
  <conditionalFormatting sqref="AT28">
    <cfRule type="cellIs" dxfId="1490" priority="1527" operator="greaterThanOrEqual">
      <formula>8</formula>
    </cfRule>
    <cfRule type="cellIs" dxfId="1489" priority="1528" operator="between">
      <formula>6</formula>
      <formula>7.9</formula>
    </cfRule>
  </conditionalFormatting>
  <conditionalFormatting sqref="AS28">
    <cfRule type="cellIs" dxfId="1488" priority="1524" operator="greaterThan">
      <formula>100</formula>
    </cfRule>
    <cfRule type="cellIs" dxfId="1487" priority="1525" operator="between">
      <formula>5.95</formula>
      <formula>100</formula>
    </cfRule>
    <cfRule type="cellIs" dxfId="1486" priority="1526" operator="between">
      <formula>4.9</formula>
      <formula>5.9</formula>
    </cfRule>
  </conditionalFormatting>
  <conditionalFormatting sqref="AT28">
    <cfRule type="cellIs" dxfId="1485" priority="1522" operator="greaterThanOrEqual">
      <formula>8</formula>
    </cfRule>
    <cfRule type="cellIs" dxfId="1484" priority="1523" operator="between">
      <formula>6</formula>
      <formula>7.9</formula>
    </cfRule>
  </conditionalFormatting>
  <conditionalFormatting sqref="AS28">
    <cfRule type="cellIs" dxfId="1483" priority="1520" operator="greaterThanOrEqual">
      <formula>8</formula>
    </cfRule>
    <cfRule type="cellIs" dxfId="1482" priority="1521" operator="between">
      <formula>6</formula>
      <formula>7.9</formula>
    </cfRule>
  </conditionalFormatting>
  <conditionalFormatting sqref="AS44">
    <cfRule type="cellIs" dxfId="1481" priority="1518" operator="greaterThanOrEqual">
      <formula>8</formula>
    </cfRule>
    <cfRule type="cellIs" dxfId="1480" priority="1519" operator="between">
      <formula>6</formula>
      <formula>7.9</formula>
    </cfRule>
  </conditionalFormatting>
  <conditionalFormatting sqref="AS45">
    <cfRule type="cellIs" dxfId="1479" priority="1515" operator="greaterThan">
      <formula>100</formula>
    </cfRule>
    <cfRule type="cellIs" dxfId="1478" priority="1516" operator="between">
      <formula>5.95</formula>
      <formula>100</formula>
    </cfRule>
    <cfRule type="cellIs" dxfId="1477" priority="1517" operator="between">
      <formula>4.9</formula>
      <formula>5.9</formula>
    </cfRule>
  </conditionalFormatting>
  <conditionalFormatting sqref="AT45">
    <cfRule type="cellIs" dxfId="1476" priority="1513" operator="greaterThanOrEqual">
      <formula>8</formula>
    </cfRule>
    <cfRule type="cellIs" dxfId="1475" priority="1514" operator="between">
      <formula>6</formula>
      <formula>7.9</formula>
    </cfRule>
  </conditionalFormatting>
  <conditionalFormatting sqref="AS45">
    <cfRule type="cellIs" dxfId="1474" priority="1511" operator="greaterThanOrEqual">
      <formula>8</formula>
    </cfRule>
    <cfRule type="cellIs" dxfId="1473" priority="1512" operator="between">
      <formula>6</formula>
      <formula>7.9</formula>
    </cfRule>
  </conditionalFormatting>
  <conditionalFormatting sqref="AS45">
    <cfRule type="cellIs" dxfId="1472" priority="1509" operator="greaterThanOrEqual">
      <formula>8</formula>
    </cfRule>
    <cfRule type="cellIs" dxfId="1471" priority="1510" operator="between">
      <formula>6</formula>
      <formula>7.9</formula>
    </cfRule>
  </conditionalFormatting>
  <conditionalFormatting sqref="AS46">
    <cfRule type="cellIs" dxfId="1470" priority="1506" operator="greaterThan">
      <formula>100</formula>
    </cfRule>
    <cfRule type="cellIs" dxfId="1469" priority="1507" operator="between">
      <formula>5.95</formula>
      <formula>100</formula>
    </cfRule>
    <cfRule type="cellIs" dxfId="1468" priority="1508" operator="between">
      <formula>4.9</formula>
      <formula>5.9</formula>
    </cfRule>
  </conditionalFormatting>
  <conditionalFormatting sqref="AT46">
    <cfRule type="cellIs" dxfId="1467" priority="1504" operator="greaterThanOrEqual">
      <formula>8</formula>
    </cfRule>
    <cfRule type="cellIs" dxfId="1466" priority="1505" operator="between">
      <formula>6</formula>
      <formula>7.9</formula>
    </cfRule>
  </conditionalFormatting>
  <conditionalFormatting sqref="AS46">
    <cfRule type="cellIs" dxfId="1465" priority="1502" operator="greaterThanOrEqual">
      <formula>8</formula>
    </cfRule>
    <cfRule type="cellIs" dxfId="1464" priority="1503" operator="between">
      <formula>6</formula>
      <formula>7.9</formula>
    </cfRule>
  </conditionalFormatting>
  <conditionalFormatting sqref="AS45">
    <cfRule type="cellIs" dxfId="1463" priority="1500" operator="greaterThanOrEqual">
      <formula>8</formula>
    </cfRule>
    <cfRule type="cellIs" dxfId="1462" priority="1501" operator="between">
      <formula>6</formula>
      <formula>7.9</formula>
    </cfRule>
  </conditionalFormatting>
  <conditionalFormatting sqref="AS46">
    <cfRule type="cellIs" dxfId="1461" priority="1497" operator="greaterThan">
      <formula>100</formula>
    </cfRule>
    <cfRule type="cellIs" dxfId="1460" priority="1498" operator="between">
      <formula>5.95</formula>
      <formula>100</formula>
    </cfRule>
    <cfRule type="cellIs" dxfId="1459" priority="1499" operator="between">
      <formula>4.9</formula>
      <formula>5.9</formula>
    </cfRule>
  </conditionalFormatting>
  <conditionalFormatting sqref="AT46">
    <cfRule type="cellIs" dxfId="1458" priority="1495" operator="greaterThanOrEqual">
      <formula>8</formula>
    </cfRule>
    <cfRule type="cellIs" dxfId="1457" priority="1496" operator="between">
      <formula>6</formula>
      <formula>7.9</formula>
    </cfRule>
  </conditionalFormatting>
  <conditionalFormatting sqref="AS46">
    <cfRule type="cellIs" dxfId="1456" priority="1493" operator="greaterThanOrEqual">
      <formula>8</formula>
    </cfRule>
    <cfRule type="cellIs" dxfId="1455" priority="1494" operator="between">
      <formula>6</formula>
      <formula>7.9</formula>
    </cfRule>
  </conditionalFormatting>
  <conditionalFormatting sqref="AS46">
    <cfRule type="cellIs" dxfId="1454" priority="1491" operator="greaterThanOrEqual">
      <formula>8</formula>
    </cfRule>
    <cfRule type="cellIs" dxfId="1453" priority="1492" operator="between">
      <formula>6</formula>
      <formula>7.9</formula>
    </cfRule>
  </conditionalFormatting>
  <conditionalFormatting sqref="AS36">
    <cfRule type="cellIs" dxfId="1452" priority="1488" operator="greaterThan">
      <formula>100</formula>
    </cfRule>
    <cfRule type="cellIs" dxfId="1451" priority="1489" operator="between">
      <formula>5.95</formula>
      <formula>100</formula>
    </cfRule>
    <cfRule type="cellIs" dxfId="1450" priority="1490" operator="between">
      <formula>4.9</formula>
      <formula>5.9</formula>
    </cfRule>
  </conditionalFormatting>
  <conditionalFormatting sqref="AT36">
    <cfRule type="cellIs" dxfId="1449" priority="1486" operator="greaterThanOrEqual">
      <formula>8</formula>
    </cfRule>
    <cfRule type="cellIs" dxfId="1448" priority="1487" operator="between">
      <formula>6</formula>
      <formula>7.9</formula>
    </cfRule>
  </conditionalFormatting>
  <conditionalFormatting sqref="AS36">
    <cfRule type="cellIs" dxfId="1447" priority="1483" operator="greaterThan">
      <formula>100</formula>
    </cfRule>
    <cfRule type="cellIs" dxfId="1446" priority="1484" operator="between">
      <formula>5.95</formula>
      <formula>100</formula>
    </cfRule>
    <cfRule type="cellIs" dxfId="1445" priority="1485" operator="between">
      <formula>4.9</formula>
      <formula>5.9</formula>
    </cfRule>
  </conditionalFormatting>
  <conditionalFormatting sqref="AT36">
    <cfRule type="cellIs" dxfId="1444" priority="1481" operator="greaterThanOrEqual">
      <formula>8</formula>
    </cfRule>
    <cfRule type="cellIs" dxfId="1443" priority="1482" operator="between">
      <formula>6</formula>
      <formula>7.9</formula>
    </cfRule>
  </conditionalFormatting>
  <conditionalFormatting sqref="AS36">
    <cfRule type="cellIs" dxfId="1442" priority="1479" operator="greaterThanOrEqual">
      <formula>8</formula>
    </cfRule>
    <cfRule type="cellIs" dxfId="1441" priority="1480" operator="between">
      <formula>6</formula>
      <formula>7.9</formula>
    </cfRule>
  </conditionalFormatting>
  <conditionalFormatting sqref="AS36">
    <cfRule type="cellIs" dxfId="1440" priority="1476" operator="greaterThan">
      <formula>100</formula>
    </cfRule>
    <cfRule type="cellIs" dxfId="1439" priority="1477" operator="between">
      <formula>5.95</formula>
      <formula>100</formula>
    </cfRule>
    <cfRule type="cellIs" dxfId="1438" priority="1478" operator="between">
      <formula>4.9</formula>
      <formula>5.9</formula>
    </cfRule>
  </conditionalFormatting>
  <conditionalFormatting sqref="AT36">
    <cfRule type="cellIs" dxfId="1437" priority="1474" operator="greaterThanOrEqual">
      <formula>8</formula>
    </cfRule>
    <cfRule type="cellIs" dxfId="1436" priority="1475" operator="between">
      <formula>6</formula>
      <formula>7.9</formula>
    </cfRule>
  </conditionalFormatting>
  <conditionalFormatting sqref="AS36">
    <cfRule type="cellIs" dxfId="1435" priority="1472" operator="greaterThanOrEqual">
      <formula>8</formula>
    </cfRule>
    <cfRule type="cellIs" dxfId="1434" priority="1473" operator="between">
      <formula>6</formula>
      <formula>7.9</formula>
    </cfRule>
  </conditionalFormatting>
  <conditionalFormatting sqref="AS36">
    <cfRule type="cellIs" dxfId="1433" priority="1470" operator="greaterThanOrEqual">
      <formula>8</formula>
    </cfRule>
    <cfRule type="cellIs" dxfId="1432" priority="1471" operator="between">
      <formula>6</formula>
      <formula>7.9</formula>
    </cfRule>
  </conditionalFormatting>
  <conditionalFormatting sqref="AS36">
    <cfRule type="cellIs" dxfId="1431" priority="1467" operator="greaterThan">
      <formula>100</formula>
    </cfRule>
    <cfRule type="cellIs" dxfId="1430" priority="1468" operator="between">
      <formula>5.95</formula>
      <formula>100</formula>
    </cfRule>
    <cfRule type="cellIs" dxfId="1429" priority="1469" operator="between">
      <formula>4.9</formula>
      <formula>5.9</formula>
    </cfRule>
  </conditionalFormatting>
  <conditionalFormatting sqref="AT36">
    <cfRule type="cellIs" dxfId="1428" priority="1465" operator="greaterThanOrEqual">
      <formula>8</formula>
    </cfRule>
    <cfRule type="cellIs" dxfId="1427" priority="1466" operator="between">
      <formula>6</formula>
      <formula>7.9</formula>
    </cfRule>
  </conditionalFormatting>
  <conditionalFormatting sqref="AS47">
    <cfRule type="cellIs" dxfId="1426" priority="1462" operator="greaterThan">
      <formula>100</formula>
    </cfRule>
    <cfRule type="cellIs" dxfId="1425" priority="1463" operator="between">
      <formula>5.95</formula>
      <formula>100</formula>
    </cfRule>
    <cfRule type="cellIs" dxfId="1424" priority="1464" operator="between">
      <formula>4.9</formula>
      <formula>5.9</formula>
    </cfRule>
  </conditionalFormatting>
  <conditionalFormatting sqref="AT47">
    <cfRule type="cellIs" dxfId="1423" priority="1460" operator="greaterThanOrEqual">
      <formula>8</formula>
    </cfRule>
    <cfRule type="cellIs" dxfId="1422" priority="1461" operator="between">
      <formula>6</formula>
      <formula>7.9</formula>
    </cfRule>
  </conditionalFormatting>
  <conditionalFormatting sqref="AS47">
    <cfRule type="cellIs" dxfId="1421" priority="1458" operator="greaterThanOrEqual">
      <formula>8</formula>
    </cfRule>
    <cfRule type="cellIs" dxfId="1420" priority="1459" operator="between">
      <formula>6</formula>
      <formula>7.9</formula>
    </cfRule>
  </conditionalFormatting>
  <conditionalFormatting sqref="AQ57">
    <cfRule type="colorScale" priority="1457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S44">
    <cfRule type="cellIs" dxfId="1419" priority="1455" operator="greaterThanOrEqual">
      <formula>8</formula>
    </cfRule>
    <cfRule type="cellIs" dxfId="1418" priority="1456" operator="between">
      <formula>6</formula>
      <formula>7.9</formula>
    </cfRule>
  </conditionalFormatting>
  <conditionalFormatting sqref="AS45">
    <cfRule type="cellIs" dxfId="1417" priority="1452" operator="greaterThan">
      <formula>100</formula>
    </cfRule>
    <cfRule type="cellIs" dxfId="1416" priority="1453" operator="between">
      <formula>5.95</formula>
      <formula>100</formula>
    </cfRule>
    <cfRule type="cellIs" dxfId="1415" priority="1454" operator="between">
      <formula>4.9</formula>
      <formula>5.9</formula>
    </cfRule>
  </conditionalFormatting>
  <conditionalFormatting sqref="AT45">
    <cfRule type="cellIs" dxfId="1414" priority="1450" operator="greaterThanOrEqual">
      <formula>8</formula>
    </cfRule>
    <cfRule type="cellIs" dxfId="1413" priority="1451" operator="between">
      <formula>6</formula>
      <formula>7.9</formula>
    </cfRule>
  </conditionalFormatting>
  <conditionalFormatting sqref="AS45">
    <cfRule type="cellIs" dxfId="1412" priority="1448" operator="greaterThanOrEqual">
      <formula>8</formula>
    </cfRule>
    <cfRule type="cellIs" dxfId="1411" priority="1449" operator="between">
      <formula>6</formula>
      <formula>7.9</formula>
    </cfRule>
  </conditionalFormatting>
  <conditionalFormatting sqref="AS45">
    <cfRule type="cellIs" dxfId="1410" priority="1446" operator="greaterThanOrEqual">
      <formula>8</formula>
    </cfRule>
    <cfRule type="cellIs" dxfId="1409" priority="1447" operator="between">
      <formula>6</formula>
      <formula>7.9</formula>
    </cfRule>
  </conditionalFormatting>
  <conditionalFormatting sqref="AS44">
    <cfRule type="cellIs" dxfId="1408" priority="1443" operator="greaterThan">
      <formula>100</formula>
    </cfRule>
    <cfRule type="cellIs" dxfId="1407" priority="1444" operator="between">
      <formula>5.95</formula>
      <formula>100</formula>
    </cfRule>
    <cfRule type="cellIs" dxfId="1406" priority="1445" operator="between">
      <formula>4.9</formula>
      <formula>5.9</formula>
    </cfRule>
  </conditionalFormatting>
  <conditionalFormatting sqref="AT44">
    <cfRule type="cellIs" dxfId="1405" priority="1441" operator="greaterThanOrEqual">
      <formula>8</formula>
    </cfRule>
    <cfRule type="cellIs" dxfId="1404" priority="1442" operator="between">
      <formula>6</formula>
      <formula>7.9</formula>
    </cfRule>
  </conditionalFormatting>
  <conditionalFormatting sqref="AS44">
    <cfRule type="cellIs" dxfId="1403" priority="1439" operator="greaterThanOrEqual">
      <formula>8</formula>
    </cfRule>
    <cfRule type="cellIs" dxfId="1402" priority="1440" operator="between">
      <formula>6</formula>
      <formula>7.9</formula>
    </cfRule>
  </conditionalFormatting>
  <conditionalFormatting sqref="AS44">
    <cfRule type="cellIs" dxfId="1401" priority="1437" operator="greaterThanOrEqual">
      <formula>8</formula>
    </cfRule>
    <cfRule type="cellIs" dxfId="1400" priority="1438" operator="between">
      <formula>6</formula>
      <formula>7.9</formula>
    </cfRule>
  </conditionalFormatting>
  <conditionalFormatting sqref="AS45">
    <cfRule type="cellIs" dxfId="1399" priority="1434" operator="greaterThan">
      <formula>100</formula>
    </cfRule>
    <cfRule type="cellIs" dxfId="1398" priority="1435" operator="between">
      <formula>5.95</formula>
      <formula>100</formula>
    </cfRule>
    <cfRule type="cellIs" dxfId="1397" priority="1436" operator="between">
      <formula>4.9</formula>
      <formula>5.9</formula>
    </cfRule>
  </conditionalFormatting>
  <conditionalFormatting sqref="AT45">
    <cfRule type="cellIs" dxfId="1396" priority="1432" operator="greaterThanOrEqual">
      <formula>8</formula>
    </cfRule>
    <cfRule type="cellIs" dxfId="1395" priority="1433" operator="between">
      <formula>6</formula>
      <formula>7.9</formula>
    </cfRule>
  </conditionalFormatting>
  <conditionalFormatting sqref="AS45">
    <cfRule type="cellIs" dxfId="1394" priority="1430" operator="greaterThanOrEqual">
      <formula>8</formula>
    </cfRule>
    <cfRule type="cellIs" dxfId="1393" priority="1431" operator="between">
      <formula>6</formula>
      <formula>7.9</formula>
    </cfRule>
  </conditionalFormatting>
  <conditionalFormatting sqref="AS44">
    <cfRule type="cellIs" dxfId="1392" priority="1428" operator="greaterThanOrEqual">
      <formula>8</formula>
    </cfRule>
    <cfRule type="cellIs" dxfId="1391" priority="1429" operator="between">
      <formula>6</formula>
      <formula>7.9</formula>
    </cfRule>
  </conditionalFormatting>
  <conditionalFormatting sqref="AS45">
    <cfRule type="cellIs" dxfId="1390" priority="1425" operator="greaterThan">
      <formula>100</formula>
    </cfRule>
    <cfRule type="cellIs" dxfId="1389" priority="1426" operator="between">
      <formula>5.95</formula>
      <formula>100</formula>
    </cfRule>
    <cfRule type="cellIs" dxfId="1388" priority="1427" operator="between">
      <formula>4.9</formula>
      <formula>5.9</formula>
    </cfRule>
  </conditionalFormatting>
  <conditionalFormatting sqref="AT45">
    <cfRule type="cellIs" dxfId="1387" priority="1423" operator="greaterThanOrEqual">
      <formula>8</formula>
    </cfRule>
    <cfRule type="cellIs" dxfId="1386" priority="1424" operator="between">
      <formula>6</formula>
      <formula>7.9</formula>
    </cfRule>
  </conditionalFormatting>
  <conditionalFormatting sqref="AS45">
    <cfRule type="cellIs" dxfId="1385" priority="1421" operator="greaterThanOrEqual">
      <formula>8</formula>
    </cfRule>
    <cfRule type="cellIs" dxfId="1384" priority="1422" operator="between">
      <formula>6</formula>
      <formula>7.9</formula>
    </cfRule>
  </conditionalFormatting>
  <conditionalFormatting sqref="AS45">
    <cfRule type="cellIs" dxfId="1383" priority="1419" operator="greaterThanOrEqual">
      <formula>8</formula>
    </cfRule>
    <cfRule type="cellIs" dxfId="1382" priority="1420" operator="between">
      <formula>6</formula>
      <formula>7.9</formula>
    </cfRule>
  </conditionalFormatting>
  <conditionalFormatting sqref="AS46">
    <cfRule type="cellIs" dxfId="1381" priority="1416" operator="greaterThan">
      <formula>100</formula>
    </cfRule>
    <cfRule type="cellIs" dxfId="1380" priority="1417" operator="between">
      <formula>5.95</formula>
      <formula>100</formula>
    </cfRule>
    <cfRule type="cellIs" dxfId="1379" priority="1418" operator="between">
      <formula>4.9</formula>
      <formula>5.9</formula>
    </cfRule>
  </conditionalFormatting>
  <conditionalFormatting sqref="AT46">
    <cfRule type="cellIs" dxfId="1378" priority="1414" operator="greaterThanOrEqual">
      <formula>8</formula>
    </cfRule>
    <cfRule type="cellIs" dxfId="1377" priority="1415" operator="between">
      <formula>6</formula>
      <formula>7.9</formula>
    </cfRule>
  </conditionalFormatting>
  <conditionalFormatting sqref="AS46">
    <cfRule type="cellIs" dxfId="1376" priority="1412" operator="greaterThanOrEqual">
      <formula>8</formula>
    </cfRule>
    <cfRule type="cellIs" dxfId="1375" priority="1413" operator="between">
      <formula>6</formula>
      <formula>7.9</formula>
    </cfRule>
  </conditionalFormatting>
  <conditionalFormatting sqref="AS32">
    <cfRule type="cellIs" dxfId="1374" priority="1409" operator="greaterThan">
      <formula>100</formula>
    </cfRule>
    <cfRule type="cellIs" dxfId="1373" priority="1410" operator="between">
      <formula>5.95</formula>
      <formula>100</formula>
    </cfRule>
    <cfRule type="cellIs" dxfId="1372" priority="1411" operator="between">
      <formula>4.9</formula>
      <formula>5.9</formula>
    </cfRule>
  </conditionalFormatting>
  <conditionalFormatting sqref="AT32">
    <cfRule type="cellIs" dxfId="1371" priority="1407" operator="greaterThanOrEqual">
      <formula>8</formula>
    </cfRule>
    <cfRule type="cellIs" dxfId="1370" priority="1408" operator="between">
      <formula>6</formula>
      <formula>7.9</formula>
    </cfRule>
  </conditionalFormatting>
  <conditionalFormatting sqref="AS29">
    <cfRule type="cellIs" dxfId="1369" priority="1404" operator="greaterThan">
      <formula>100</formula>
    </cfRule>
    <cfRule type="cellIs" dxfId="1368" priority="1405" operator="between">
      <formula>5.95</formula>
      <formula>100</formula>
    </cfRule>
    <cfRule type="cellIs" dxfId="1367" priority="1406" operator="between">
      <formula>4.9</formula>
      <formula>5.9</formula>
    </cfRule>
  </conditionalFormatting>
  <conditionalFormatting sqref="AT29">
    <cfRule type="cellIs" dxfId="1366" priority="1402" operator="greaterThanOrEqual">
      <formula>8</formula>
    </cfRule>
    <cfRule type="cellIs" dxfId="1365" priority="1403" operator="between">
      <formula>6</formula>
      <formula>7.9</formula>
    </cfRule>
  </conditionalFormatting>
  <conditionalFormatting sqref="AQ79">
    <cfRule type="colorScale" priority="1401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Q79">
    <cfRule type="colorScale" priority="1400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S46">
    <cfRule type="cellIs" dxfId="1364" priority="1398" operator="greaterThanOrEqual">
      <formula>8</formula>
    </cfRule>
    <cfRule type="cellIs" dxfId="1363" priority="1399" operator="between">
      <formula>6</formula>
      <formula>7.9</formula>
    </cfRule>
  </conditionalFormatting>
  <conditionalFormatting sqref="AS45">
    <cfRule type="cellIs" dxfId="1362" priority="1396" operator="greaterThanOrEqual">
      <formula>8</formula>
    </cfRule>
    <cfRule type="cellIs" dxfId="1361" priority="1397" operator="between">
      <formula>6</formula>
      <formula>7.9</formula>
    </cfRule>
  </conditionalFormatting>
  <conditionalFormatting sqref="AS46">
    <cfRule type="cellIs" dxfId="1360" priority="1393" operator="greaterThan">
      <formula>100</formula>
    </cfRule>
    <cfRule type="cellIs" dxfId="1359" priority="1394" operator="between">
      <formula>5.95</formula>
      <formula>100</formula>
    </cfRule>
    <cfRule type="cellIs" dxfId="1358" priority="1395" operator="between">
      <formula>4.9</formula>
      <formula>5.9</formula>
    </cfRule>
  </conditionalFormatting>
  <conditionalFormatting sqref="AS46">
    <cfRule type="cellIs" dxfId="1357" priority="1391" operator="greaterThanOrEqual">
      <formula>8</formula>
    </cfRule>
    <cfRule type="cellIs" dxfId="1356" priority="1392" operator="between">
      <formula>6</formula>
      <formula>7.9</formula>
    </cfRule>
  </conditionalFormatting>
  <conditionalFormatting sqref="AS46">
    <cfRule type="cellIs" dxfId="1355" priority="1389" operator="greaterThanOrEqual">
      <formula>8</formula>
    </cfRule>
    <cfRule type="cellIs" dxfId="1354" priority="1390" operator="between">
      <formula>6</formula>
      <formula>7.9</formula>
    </cfRule>
  </conditionalFormatting>
  <conditionalFormatting sqref="AS46">
    <cfRule type="cellIs" dxfId="1353" priority="1387" operator="greaterThanOrEqual">
      <formula>8</formula>
    </cfRule>
    <cfRule type="cellIs" dxfId="1352" priority="1388" operator="between">
      <formula>6</formula>
      <formula>7.9</formula>
    </cfRule>
  </conditionalFormatting>
  <conditionalFormatting sqref="AS37">
    <cfRule type="cellIs" dxfId="1351" priority="1384" operator="greaterThan">
      <formula>100</formula>
    </cfRule>
    <cfRule type="cellIs" dxfId="1350" priority="1385" operator="between">
      <formula>5.95</formula>
      <formula>100</formula>
    </cfRule>
    <cfRule type="cellIs" dxfId="1349" priority="1386" operator="between">
      <formula>4.9</formula>
      <formula>5.9</formula>
    </cfRule>
  </conditionalFormatting>
  <conditionalFormatting sqref="AS37">
    <cfRule type="cellIs" dxfId="1348" priority="1381" operator="greaterThan">
      <formula>100</formula>
    </cfRule>
    <cfRule type="cellIs" dxfId="1347" priority="1382" operator="between">
      <formula>5.95</formula>
      <formula>100</formula>
    </cfRule>
    <cfRule type="cellIs" dxfId="1346" priority="1383" operator="between">
      <formula>4.9</formula>
      <formula>5.9</formula>
    </cfRule>
  </conditionalFormatting>
  <conditionalFormatting sqref="AS37">
    <cfRule type="cellIs" dxfId="1345" priority="1379" operator="greaterThanOrEqual">
      <formula>8</formula>
    </cfRule>
    <cfRule type="cellIs" dxfId="1344" priority="1380" operator="between">
      <formula>6</formula>
      <formula>7.9</formula>
    </cfRule>
  </conditionalFormatting>
  <conditionalFormatting sqref="AS37">
    <cfRule type="cellIs" dxfId="1343" priority="1376" operator="greaterThan">
      <formula>100</formula>
    </cfRule>
    <cfRule type="cellIs" dxfId="1342" priority="1377" operator="between">
      <formula>5.95</formula>
      <formula>100</formula>
    </cfRule>
    <cfRule type="cellIs" dxfId="1341" priority="1378" operator="between">
      <formula>4.9</formula>
      <formula>5.9</formula>
    </cfRule>
  </conditionalFormatting>
  <conditionalFormatting sqref="AS37">
    <cfRule type="cellIs" dxfId="1340" priority="1374" operator="greaterThanOrEqual">
      <formula>8</formula>
    </cfRule>
    <cfRule type="cellIs" dxfId="1339" priority="1375" operator="between">
      <formula>6</formula>
      <formula>7.9</formula>
    </cfRule>
  </conditionalFormatting>
  <conditionalFormatting sqref="AS37">
    <cfRule type="cellIs" dxfId="1338" priority="1372" operator="greaterThanOrEqual">
      <formula>8</formula>
    </cfRule>
    <cfRule type="cellIs" dxfId="1337" priority="1373" operator="between">
      <formula>6</formula>
      <formula>7.9</formula>
    </cfRule>
  </conditionalFormatting>
  <conditionalFormatting sqref="AS37">
    <cfRule type="cellIs" dxfId="1336" priority="1369" operator="greaterThan">
      <formula>100</formula>
    </cfRule>
    <cfRule type="cellIs" dxfId="1335" priority="1370" operator="between">
      <formula>5.95</formula>
      <formula>100</formula>
    </cfRule>
    <cfRule type="cellIs" dxfId="1334" priority="1371" operator="between">
      <formula>4.9</formula>
      <formula>5.9</formula>
    </cfRule>
  </conditionalFormatting>
  <conditionalFormatting sqref="AS45">
    <cfRule type="cellIs" dxfId="1333" priority="1367" operator="greaterThanOrEqual">
      <formula>8</formula>
    </cfRule>
    <cfRule type="cellIs" dxfId="1332" priority="1368" operator="between">
      <formula>6</formula>
      <formula>7.9</formula>
    </cfRule>
  </conditionalFormatting>
  <conditionalFormatting sqref="AS46">
    <cfRule type="cellIs" dxfId="1331" priority="1364" operator="greaterThan">
      <formula>100</formula>
    </cfRule>
    <cfRule type="cellIs" dxfId="1330" priority="1365" operator="between">
      <formula>5.95</formula>
      <formula>100</formula>
    </cfRule>
    <cfRule type="cellIs" dxfId="1329" priority="1366" operator="between">
      <formula>4.9</formula>
      <formula>5.9</formula>
    </cfRule>
  </conditionalFormatting>
  <conditionalFormatting sqref="AS46">
    <cfRule type="cellIs" dxfId="1328" priority="1362" operator="greaterThanOrEqual">
      <formula>8</formula>
    </cfRule>
    <cfRule type="cellIs" dxfId="1327" priority="1363" operator="between">
      <formula>6</formula>
      <formula>7.9</formula>
    </cfRule>
  </conditionalFormatting>
  <conditionalFormatting sqref="AS46">
    <cfRule type="cellIs" dxfId="1326" priority="1360" operator="greaterThanOrEqual">
      <formula>8</formula>
    </cfRule>
    <cfRule type="cellIs" dxfId="1325" priority="1361" operator="between">
      <formula>6</formula>
      <formula>7.9</formula>
    </cfRule>
  </conditionalFormatting>
  <conditionalFormatting sqref="AS44">
    <cfRule type="cellIs" dxfId="1324" priority="1358" operator="greaterThanOrEqual">
      <formula>8</formula>
    </cfRule>
    <cfRule type="cellIs" dxfId="1323" priority="1359" operator="between">
      <formula>6</formula>
      <formula>7.9</formula>
    </cfRule>
  </conditionalFormatting>
  <conditionalFormatting sqref="AS45">
    <cfRule type="cellIs" dxfId="1322" priority="1355" operator="greaterThan">
      <formula>100</formula>
    </cfRule>
    <cfRule type="cellIs" dxfId="1321" priority="1356" operator="between">
      <formula>5.95</formula>
      <formula>100</formula>
    </cfRule>
    <cfRule type="cellIs" dxfId="1320" priority="1357" operator="between">
      <formula>4.9</formula>
      <formula>5.9</formula>
    </cfRule>
  </conditionalFormatting>
  <conditionalFormatting sqref="AS45">
    <cfRule type="cellIs" dxfId="1319" priority="1353" operator="greaterThanOrEqual">
      <formula>8</formula>
    </cfRule>
    <cfRule type="cellIs" dxfId="1318" priority="1354" operator="between">
      <formula>6</formula>
      <formula>7.9</formula>
    </cfRule>
  </conditionalFormatting>
  <conditionalFormatting sqref="AS45">
    <cfRule type="cellIs" dxfId="1317" priority="1351" operator="greaterThanOrEqual">
      <formula>8</formula>
    </cfRule>
    <cfRule type="cellIs" dxfId="1316" priority="1352" operator="between">
      <formula>6</formula>
      <formula>7.9</formula>
    </cfRule>
  </conditionalFormatting>
  <conditionalFormatting sqref="AS46">
    <cfRule type="cellIs" dxfId="1315" priority="1348" operator="greaterThan">
      <formula>100</formula>
    </cfRule>
    <cfRule type="cellIs" dxfId="1314" priority="1349" operator="between">
      <formula>5.95</formula>
      <formula>100</formula>
    </cfRule>
    <cfRule type="cellIs" dxfId="1313" priority="1350" operator="between">
      <formula>4.9</formula>
      <formula>5.9</formula>
    </cfRule>
  </conditionalFormatting>
  <conditionalFormatting sqref="AS46">
    <cfRule type="cellIs" dxfId="1312" priority="1346" operator="greaterThanOrEqual">
      <formula>8</formula>
    </cfRule>
    <cfRule type="cellIs" dxfId="1311" priority="1347" operator="between">
      <formula>6</formula>
      <formula>7.9</formula>
    </cfRule>
  </conditionalFormatting>
  <conditionalFormatting sqref="AS45">
    <cfRule type="cellIs" dxfId="1310" priority="1344" operator="greaterThanOrEqual">
      <formula>8</formula>
    </cfRule>
    <cfRule type="cellIs" dxfId="1309" priority="1345" operator="between">
      <formula>6</formula>
      <formula>7.9</formula>
    </cfRule>
  </conditionalFormatting>
  <conditionalFormatting sqref="AS46">
    <cfRule type="cellIs" dxfId="1308" priority="1341" operator="greaterThan">
      <formula>100</formula>
    </cfRule>
    <cfRule type="cellIs" dxfId="1307" priority="1342" operator="between">
      <formula>5.95</formula>
      <formula>100</formula>
    </cfRule>
    <cfRule type="cellIs" dxfId="1306" priority="1343" operator="between">
      <formula>4.9</formula>
      <formula>5.9</formula>
    </cfRule>
  </conditionalFormatting>
  <conditionalFormatting sqref="AS46">
    <cfRule type="cellIs" dxfId="1305" priority="1339" operator="greaterThanOrEqual">
      <formula>8</formula>
    </cfRule>
    <cfRule type="cellIs" dxfId="1304" priority="1340" operator="between">
      <formula>6</formula>
      <formula>7.9</formula>
    </cfRule>
  </conditionalFormatting>
  <conditionalFormatting sqref="AS46">
    <cfRule type="cellIs" dxfId="1303" priority="1337" operator="greaterThanOrEqual">
      <formula>8</formula>
    </cfRule>
    <cfRule type="cellIs" dxfId="1302" priority="1338" operator="between">
      <formula>6</formula>
      <formula>7.9</formula>
    </cfRule>
  </conditionalFormatting>
  <conditionalFormatting sqref="AT46">
    <cfRule type="cellIs" dxfId="1301" priority="1335" operator="greaterThanOrEqual">
      <formula>8</formula>
    </cfRule>
    <cfRule type="cellIs" dxfId="1300" priority="1336" operator="between">
      <formula>6</formula>
      <formula>7.9</formula>
    </cfRule>
  </conditionalFormatting>
  <conditionalFormatting sqref="AT37">
    <cfRule type="cellIs" dxfId="1299" priority="1333" operator="greaterThanOrEqual">
      <formula>8</formula>
    </cfRule>
    <cfRule type="cellIs" dxfId="1298" priority="1334" operator="between">
      <formula>6</formula>
      <formula>7.9</formula>
    </cfRule>
  </conditionalFormatting>
  <conditionalFormatting sqref="AT37">
    <cfRule type="cellIs" dxfId="1297" priority="1331" operator="greaterThanOrEqual">
      <formula>8</formula>
    </cfRule>
    <cfRule type="cellIs" dxfId="1296" priority="1332" operator="between">
      <formula>6</formula>
      <formula>7.9</formula>
    </cfRule>
  </conditionalFormatting>
  <conditionalFormatting sqref="AT37">
    <cfRule type="cellIs" dxfId="1295" priority="1329" operator="greaterThanOrEqual">
      <formula>8</formula>
    </cfRule>
    <cfRule type="cellIs" dxfId="1294" priority="1330" operator="between">
      <formula>6</formula>
      <formula>7.9</formula>
    </cfRule>
  </conditionalFormatting>
  <conditionalFormatting sqref="AT37">
    <cfRule type="cellIs" dxfId="1293" priority="1327" operator="greaterThanOrEqual">
      <formula>8</formula>
    </cfRule>
    <cfRule type="cellIs" dxfId="1292" priority="1328" operator="between">
      <formula>6</formula>
      <formula>7.9</formula>
    </cfRule>
  </conditionalFormatting>
  <conditionalFormatting sqref="AT46">
    <cfRule type="cellIs" dxfId="1291" priority="1325" operator="greaterThanOrEqual">
      <formula>8</formula>
    </cfRule>
    <cfRule type="cellIs" dxfId="1290" priority="1326" operator="between">
      <formula>6</formula>
      <formula>7.9</formula>
    </cfRule>
  </conditionalFormatting>
  <conditionalFormatting sqref="AT45">
    <cfRule type="cellIs" dxfId="1289" priority="1323" operator="greaterThanOrEqual">
      <formula>8</formula>
    </cfRule>
    <cfRule type="cellIs" dxfId="1288" priority="1324" operator="between">
      <formula>6</formula>
      <formula>7.9</formula>
    </cfRule>
  </conditionalFormatting>
  <conditionalFormatting sqref="AT46">
    <cfRule type="cellIs" dxfId="1287" priority="1321" operator="greaterThanOrEqual">
      <formula>8</formula>
    </cfRule>
    <cfRule type="cellIs" dxfId="1286" priority="1322" operator="between">
      <formula>6</formula>
      <formula>7.9</formula>
    </cfRule>
  </conditionalFormatting>
  <conditionalFormatting sqref="AT46">
    <cfRule type="cellIs" dxfId="1285" priority="1319" operator="greaterThanOrEqual">
      <formula>8</formula>
    </cfRule>
    <cfRule type="cellIs" dxfId="1284" priority="1320" operator="between">
      <formula>6</formula>
      <formula>7.9</formula>
    </cfRule>
  </conditionalFormatting>
  <conditionalFormatting sqref="AN49">
    <cfRule type="cellIs" dxfId="1283" priority="1318" operator="lessThan">
      <formula>AO49</formula>
    </cfRule>
  </conditionalFormatting>
  <conditionalFormatting sqref="AN50">
    <cfRule type="cellIs" dxfId="1282" priority="1315" operator="greaterThan">
      <formula>AO50</formula>
    </cfRule>
    <cfRule type="cellIs" dxfId="1281" priority="1317" operator="lessThan">
      <formula>AO50</formula>
    </cfRule>
  </conditionalFormatting>
  <conditionalFormatting sqref="AN52">
    <cfRule type="cellIs" dxfId="1280" priority="1314" operator="greaterThan">
      <formula>AO52</formula>
    </cfRule>
    <cfRule type="cellIs" dxfId="1279" priority="1316" operator="lessThan">
      <formula>AO52</formula>
    </cfRule>
  </conditionalFormatting>
  <conditionalFormatting sqref="AN51">
    <cfRule type="cellIs" dxfId="1278" priority="1313" operator="lessThan">
      <formula>AO51</formula>
    </cfRule>
  </conditionalFormatting>
  <conditionalFormatting sqref="CG51:CH51">
    <cfRule type="cellIs" dxfId="1277" priority="1310" operator="greaterThan">
      <formula>100</formula>
    </cfRule>
    <cfRule type="cellIs" dxfId="1276" priority="1311" operator="between">
      <formula>5.95</formula>
      <formula>100</formula>
    </cfRule>
    <cfRule type="cellIs" dxfId="1275" priority="1312" operator="between">
      <formula>4.9</formula>
      <formula>5.9</formula>
    </cfRule>
  </conditionalFormatting>
  <conditionalFormatting sqref="CG52:CH52">
    <cfRule type="cellIs" dxfId="1274" priority="1307" operator="greaterThan">
      <formula>100</formula>
    </cfRule>
    <cfRule type="cellIs" dxfId="1273" priority="1308" operator="between">
      <formula>5.95</formula>
      <formula>100</formula>
    </cfRule>
    <cfRule type="cellIs" dxfId="1272" priority="1309" operator="between">
      <formula>4.9</formula>
      <formula>5.9</formula>
    </cfRule>
  </conditionalFormatting>
  <conditionalFormatting sqref="CG50:CH50">
    <cfRule type="cellIs" dxfId="1271" priority="1304" operator="greaterThan">
      <formula>100</formula>
    </cfRule>
    <cfRule type="cellIs" dxfId="1270" priority="1305" operator="between">
      <formula>5.95</formula>
      <formula>100</formula>
    </cfRule>
    <cfRule type="cellIs" dxfId="1269" priority="1306" operator="between">
      <formula>4.9</formula>
      <formula>5.9</formula>
    </cfRule>
  </conditionalFormatting>
  <conditionalFormatting sqref="CG51:CH51">
    <cfRule type="cellIs" dxfId="1268" priority="1301" operator="greaterThan">
      <formula>100</formula>
    </cfRule>
    <cfRule type="cellIs" dxfId="1267" priority="1302" operator="between">
      <formula>5.95</formula>
      <formula>100</formula>
    </cfRule>
    <cfRule type="cellIs" dxfId="1266" priority="1303" operator="between">
      <formula>4.9</formula>
      <formula>5.9</formula>
    </cfRule>
  </conditionalFormatting>
  <conditionalFormatting sqref="CG52:CH52">
    <cfRule type="cellIs" dxfId="1265" priority="1298" operator="greaterThan">
      <formula>100</formula>
    </cfRule>
    <cfRule type="cellIs" dxfId="1264" priority="1299" operator="between">
      <formula>5.95</formula>
      <formula>100</formula>
    </cfRule>
    <cfRule type="cellIs" dxfId="1263" priority="1300" operator="between">
      <formula>4.9</formula>
      <formula>5.9</formula>
    </cfRule>
  </conditionalFormatting>
  <conditionalFormatting sqref="CG48">
    <cfRule type="cellIs" dxfId="1262" priority="1295" operator="greaterThan">
      <formula>100</formula>
    </cfRule>
    <cfRule type="cellIs" dxfId="1261" priority="1296" operator="between">
      <formula>5.95</formula>
      <formula>100</formula>
    </cfRule>
    <cfRule type="cellIs" dxfId="1260" priority="1297" operator="between">
      <formula>4.9</formula>
      <formula>5.9</formula>
    </cfRule>
  </conditionalFormatting>
  <conditionalFormatting sqref="CH48">
    <cfRule type="cellIs" dxfId="1259" priority="1293" operator="greaterThanOrEqual">
      <formula>8</formula>
    </cfRule>
    <cfRule type="cellIs" dxfId="1258" priority="1294" operator="between">
      <formula>6</formula>
      <formula>7.9</formula>
    </cfRule>
  </conditionalFormatting>
  <conditionalFormatting sqref="CG52:CH52">
    <cfRule type="cellIs" dxfId="1257" priority="1290" operator="greaterThan">
      <formula>100</formula>
    </cfRule>
    <cfRule type="cellIs" dxfId="1256" priority="1291" operator="between">
      <formula>5.95</formula>
      <formula>100</formula>
    </cfRule>
    <cfRule type="cellIs" dxfId="1255" priority="1292" operator="between">
      <formula>4.9</formula>
      <formula>5.9</formula>
    </cfRule>
  </conditionalFormatting>
  <conditionalFormatting sqref="CG51:CH51">
    <cfRule type="cellIs" dxfId="1254" priority="1287" operator="greaterThan">
      <formula>100</formula>
    </cfRule>
    <cfRule type="cellIs" dxfId="1253" priority="1288" operator="between">
      <formula>5.95</formula>
      <formula>100</formula>
    </cfRule>
    <cfRule type="cellIs" dxfId="1252" priority="1289" operator="between">
      <formula>4.9</formula>
      <formula>5.9</formula>
    </cfRule>
  </conditionalFormatting>
  <conditionalFormatting sqref="CG52:CH52">
    <cfRule type="cellIs" dxfId="1251" priority="1284" operator="greaterThan">
      <formula>100</formula>
    </cfRule>
    <cfRule type="cellIs" dxfId="1250" priority="1285" operator="between">
      <formula>5.95</formula>
      <formula>100</formula>
    </cfRule>
    <cfRule type="cellIs" dxfId="1249" priority="1286" operator="between">
      <formula>4.9</formula>
      <formula>5.9</formula>
    </cfRule>
  </conditionalFormatting>
  <conditionalFormatting sqref="CG54:CH54">
    <cfRule type="cellIs" dxfId="1248" priority="1281" operator="greaterThan">
      <formula>100</formula>
    </cfRule>
    <cfRule type="cellIs" dxfId="1247" priority="1282" operator="between">
      <formula>5.95</formula>
      <formula>100</formula>
    </cfRule>
    <cfRule type="cellIs" dxfId="1246" priority="1283" operator="between">
      <formula>4.9</formula>
      <formula>5.9</formula>
    </cfRule>
  </conditionalFormatting>
  <conditionalFormatting sqref="CG47">
    <cfRule type="cellIs" dxfId="1245" priority="1278" operator="greaterThan">
      <formula>100</formula>
    </cfRule>
    <cfRule type="cellIs" dxfId="1244" priority="1279" operator="between">
      <formula>5.95</formula>
      <formula>100</formula>
    </cfRule>
    <cfRule type="cellIs" dxfId="1243" priority="1280" operator="between">
      <formula>4.9</formula>
      <formula>5.9</formula>
    </cfRule>
  </conditionalFormatting>
  <conditionalFormatting sqref="CH47">
    <cfRule type="cellIs" dxfId="1242" priority="1276" operator="greaterThanOrEqual">
      <formula>8</formula>
    </cfRule>
    <cfRule type="cellIs" dxfId="1241" priority="1277" operator="between">
      <formula>6</formula>
      <formula>7.9</formula>
    </cfRule>
  </conditionalFormatting>
  <conditionalFormatting sqref="CG54">
    <cfRule type="cellIs" dxfId="1240" priority="1273" operator="greaterThan">
      <formula>100</formula>
    </cfRule>
    <cfRule type="cellIs" dxfId="1239" priority="1274" operator="between">
      <formula>5.95</formula>
      <formula>100</formula>
    </cfRule>
    <cfRule type="cellIs" dxfId="1238" priority="1275" operator="between">
      <formula>4.9</formula>
      <formula>5.9</formula>
    </cfRule>
  </conditionalFormatting>
  <conditionalFormatting sqref="CH54">
    <cfRule type="cellIs" dxfId="1237" priority="1271" operator="greaterThanOrEqual">
      <formula>8</formula>
    </cfRule>
    <cfRule type="cellIs" dxfId="1236" priority="1272" operator="between">
      <formula>6</formula>
      <formula>7.9</formula>
    </cfRule>
  </conditionalFormatting>
  <conditionalFormatting sqref="CG54:CH54">
    <cfRule type="cellIs" dxfId="1235" priority="1268" operator="greaterThan">
      <formula>100</formula>
    </cfRule>
    <cfRule type="cellIs" dxfId="1234" priority="1269" operator="between">
      <formula>5.95</formula>
      <formula>100</formula>
    </cfRule>
    <cfRule type="cellIs" dxfId="1233" priority="1270" operator="between">
      <formula>4.9</formula>
      <formula>5.9</formula>
    </cfRule>
  </conditionalFormatting>
  <conditionalFormatting sqref="CG54:CH54">
    <cfRule type="cellIs" dxfId="1232" priority="1265" operator="greaterThan">
      <formula>100</formula>
    </cfRule>
    <cfRule type="cellIs" dxfId="1231" priority="1266" operator="between">
      <formula>5.95</formula>
      <formula>100</formula>
    </cfRule>
    <cfRule type="cellIs" dxfId="1230" priority="1267" operator="between">
      <formula>4.9</formula>
      <formula>5.9</formula>
    </cfRule>
  </conditionalFormatting>
  <conditionalFormatting sqref="CG54:CH54">
    <cfRule type="cellIs" dxfId="1229" priority="1262" operator="greaterThan">
      <formula>100</formula>
    </cfRule>
    <cfRule type="cellIs" dxfId="1228" priority="1263" operator="between">
      <formula>5.95</formula>
      <formula>100</formula>
    </cfRule>
    <cfRule type="cellIs" dxfId="1227" priority="1264" operator="between">
      <formula>4.9</formula>
      <formula>5.9</formula>
    </cfRule>
  </conditionalFormatting>
  <conditionalFormatting sqref="CG53:CH53">
    <cfRule type="cellIs" dxfId="1226" priority="1259" operator="greaterThan">
      <formula>100</formula>
    </cfRule>
    <cfRule type="cellIs" dxfId="1225" priority="1260" operator="between">
      <formula>5.95</formula>
      <formula>100</formula>
    </cfRule>
    <cfRule type="cellIs" dxfId="1224" priority="1261" operator="between">
      <formula>4.9</formula>
      <formula>5.9</formula>
    </cfRule>
  </conditionalFormatting>
  <conditionalFormatting sqref="CG53:CH53">
    <cfRule type="cellIs" dxfId="1223" priority="1256" operator="greaterThan">
      <formula>100</formula>
    </cfRule>
    <cfRule type="cellIs" dxfId="1222" priority="1257" operator="between">
      <formula>5.95</formula>
      <formula>100</formula>
    </cfRule>
    <cfRule type="cellIs" dxfId="1221" priority="1258" operator="between">
      <formula>4.9</formula>
      <formula>5.9</formula>
    </cfRule>
  </conditionalFormatting>
  <conditionalFormatting sqref="CG55:CH55">
    <cfRule type="cellIs" dxfId="1220" priority="1253" operator="greaterThan">
      <formula>100</formula>
    </cfRule>
    <cfRule type="cellIs" dxfId="1219" priority="1254" operator="between">
      <formula>5.95</formula>
      <formula>100</formula>
    </cfRule>
    <cfRule type="cellIs" dxfId="1218" priority="1255" operator="between">
      <formula>4.9</formula>
      <formula>5.9</formula>
    </cfRule>
  </conditionalFormatting>
  <conditionalFormatting sqref="CG56">
    <cfRule type="cellIs" dxfId="1217" priority="1250" operator="greaterThan">
      <formula>100</formula>
    </cfRule>
    <cfRule type="cellIs" dxfId="1216" priority="1251" operator="between">
      <formula>5.95</formula>
      <formula>100</formula>
    </cfRule>
    <cfRule type="cellIs" dxfId="1215" priority="1252" operator="between">
      <formula>4.9</formula>
      <formula>5.9</formula>
    </cfRule>
  </conditionalFormatting>
  <conditionalFormatting sqref="CH56">
    <cfRule type="cellIs" dxfId="1214" priority="1248" operator="greaterThanOrEqual">
      <formula>8</formula>
    </cfRule>
    <cfRule type="cellIs" dxfId="1213" priority="1249" operator="between">
      <formula>6</formula>
      <formula>7.9</formula>
    </cfRule>
  </conditionalFormatting>
  <conditionalFormatting sqref="AT12">
    <cfRule type="cellIs" dxfId="1212" priority="1246" operator="greaterThanOrEqual">
      <formula>8</formula>
    </cfRule>
    <cfRule type="cellIs" dxfId="1211" priority="1247" operator="between">
      <formula>6</formula>
      <formula>7.9</formula>
    </cfRule>
  </conditionalFormatting>
  <conditionalFormatting sqref="AS12">
    <cfRule type="cellIs" dxfId="1210" priority="1243" operator="greaterThan">
      <formula>100</formula>
    </cfRule>
    <cfRule type="cellIs" dxfId="1209" priority="1244" operator="between">
      <formula>5.95</formula>
      <formula>100</formula>
    </cfRule>
    <cfRule type="cellIs" dxfId="1208" priority="1245" operator="between">
      <formula>4.9</formula>
      <formula>5.9</formula>
    </cfRule>
  </conditionalFormatting>
  <conditionalFormatting sqref="BB12">
    <cfRule type="cellIs" dxfId="1207" priority="1241" operator="greaterThanOrEqual">
      <formula>8</formula>
    </cfRule>
    <cfRule type="cellIs" dxfId="1206" priority="1242" operator="between">
      <formula>6</formula>
      <formula>7.9</formula>
    </cfRule>
  </conditionalFormatting>
  <conditionalFormatting sqref="BA12">
    <cfRule type="cellIs" dxfId="1205" priority="1238" operator="greaterThan">
      <formula>100</formula>
    </cfRule>
    <cfRule type="cellIs" dxfId="1204" priority="1239" operator="between">
      <formula>5.95</formula>
      <formula>100</formula>
    </cfRule>
    <cfRule type="cellIs" dxfId="1203" priority="1240" operator="between">
      <formula>4.9</formula>
      <formula>5.9</formula>
    </cfRule>
  </conditionalFormatting>
  <conditionalFormatting sqref="AT31">
    <cfRule type="cellIs" dxfId="1202" priority="1236" operator="greaterThanOrEqual">
      <formula>8</formula>
    </cfRule>
    <cfRule type="cellIs" dxfId="1201" priority="1237" operator="between">
      <formula>6</formula>
      <formula>7.9</formula>
    </cfRule>
  </conditionalFormatting>
  <conditionalFormatting sqref="AS31">
    <cfRule type="cellIs" dxfId="1200" priority="1234" operator="greaterThanOrEqual">
      <formula>8</formula>
    </cfRule>
    <cfRule type="cellIs" dxfId="1199" priority="1235" operator="between">
      <formula>6</formula>
      <formula>7.9</formula>
    </cfRule>
  </conditionalFormatting>
  <conditionalFormatting sqref="AS14">
    <cfRule type="cellIs" dxfId="1198" priority="1231" operator="greaterThan">
      <formula>100</formula>
    </cfRule>
    <cfRule type="cellIs" dxfId="1197" priority="1232" operator="between">
      <formula>5.95</formula>
      <formula>100</formula>
    </cfRule>
    <cfRule type="cellIs" dxfId="1196" priority="1233" operator="between">
      <formula>4.9</formula>
      <formula>5.9</formula>
    </cfRule>
  </conditionalFormatting>
  <conditionalFormatting sqref="AT14">
    <cfRule type="cellIs" dxfId="1195" priority="1229" operator="greaterThanOrEqual">
      <formula>8</formula>
    </cfRule>
    <cfRule type="cellIs" dxfId="1194" priority="1230" operator="between">
      <formula>6</formula>
      <formula>7.9</formula>
    </cfRule>
  </conditionalFormatting>
  <conditionalFormatting sqref="BB13:BB14">
    <cfRule type="cellIs" dxfId="1193" priority="1227" operator="greaterThanOrEqual">
      <formula>8</formula>
    </cfRule>
    <cfRule type="cellIs" dxfId="1192" priority="1228" operator="between">
      <formula>6</formula>
      <formula>7.9</formula>
    </cfRule>
  </conditionalFormatting>
  <conditionalFormatting sqref="BA13:BA14">
    <cfRule type="cellIs" dxfId="1191" priority="1224" operator="greaterThan">
      <formula>100</formula>
    </cfRule>
    <cfRule type="cellIs" dxfId="1190" priority="1225" operator="between">
      <formula>5.95</formula>
      <formula>100</formula>
    </cfRule>
    <cfRule type="cellIs" dxfId="1189" priority="1226" operator="between">
      <formula>4.9</formula>
      <formula>5.9</formula>
    </cfRule>
  </conditionalFormatting>
  <conditionalFormatting sqref="AC37">
    <cfRule type="cellIs" dxfId="1188" priority="1222" operator="greaterThanOrEqual">
      <formula>8</formula>
    </cfRule>
    <cfRule type="cellIs" dxfId="1187" priority="1223" operator="between">
      <formula>6</formula>
      <formula>7.9</formula>
    </cfRule>
  </conditionalFormatting>
  <conditionalFormatting sqref="AI74:AI85">
    <cfRule type="colorScale" priority="1221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I74:AI85">
    <cfRule type="colorScale" priority="1220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BG64:BG79">
    <cfRule type="colorScale" priority="1219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Q76">
    <cfRule type="colorScale" priority="1218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L45">
    <cfRule type="cellIs" dxfId="1186" priority="1213" operator="greaterThanOrEqual">
      <formula>8</formula>
    </cfRule>
    <cfRule type="cellIs" dxfId="1185" priority="1214" operator="between">
      <formula>6</formula>
      <formula>7.9</formula>
    </cfRule>
  </conditionalFormatting>
  <conditionalFormatting sqref="AK45">
    <cfRule type="cellIs" dxfId="1184" priority="1215" operator="greaterThan">
      <formula>100</formula>
    </cfRule>
    <cfRule type="cellIs" dxfId="1183" priority="1216" operator="between">
      <formula>5.95</formula>
      <formula>100</formula>
    </cfRule>
    <cfRule type="cellIs" dxfId="1182" priority="1217" operator="between">
      <formula>4.9</formula>
      <formula>5.9</formula>
    </cfRule>
  </conditionalFormatting>
  <conditionalFormatting sqref="AL44">
    <cfRule type="cellIs" dxfId="1181" priority="1203" operator="greaterThanOrEqual">
      <formula>8</formula>
    </cfRule>
    <cfRule type="cellIs" dxfId="1180" priority="1204" operator="between">
      <formula>6</formula>
      <formula>7.9</formula>
    </cfRule>
  </conditionalFormatting>
  <conditionalFormatting sqref="AL45">
    <cfRule type="cellIs" dxfId="1179" priority="1208" operator="greaterThanOrEqual">
      <formula>8</formula>
    </cfRule>
    <cfRule type="cellIs" dxfId="1178" priority="1209" operator="between">
      <formula>6</formula>
      <formula>7.9</formula>
    </cfRule>
  </conditionalFormatting>
  <conditionalFormatting sqref="AK45">
    <cfRule type="cellIs" dxfId="1177" priority="1210" operator="greaterThan">
      <formula>100</formula>
    </cfRule>
    <cfRule type="cellIs" dxfId="1176" priority="1211" operator="between">
      <formula>5.95</formula>
      <formula>100</formula>
    </cfRule>
    <cfRule type="cellIs" dxfId="1175" priority="1212" operator="between">
      <formula>4.9</formula>
      <formula>5.9</formula>
    </cfRule>
  </conditionalFormatting>
  <conditionalFormatting sqref="AK44">
    <cfRule type="cellIs" dxfId="1174" priority="1205" operator="greaterThan">
      <formula>100</formula>
    </cfRule>
    <cfRule type="cellIs" dxfId="1173" priority="1206" operator="between">
      <formula>5.95</formula>
      <formula>100</formula>
    </cfRule>
    <cfRule type="cellIs" dxfId="1172" priority="1207" operator="between">
      <formula>4.9</formula>
      <formula>5.9</formula>
    </cfRule>
  </conditionalFormatting>
  <conditionalFormatting sqref="AL45">
    <cfRule type="cellIs" dxfId="1171" priority="1198" operator="greaterThanOrEqual">
      <formula>8</formula>
    </cfRule>
    <cfRule type="cellIs" dxfId="1170" priority="1199" operator="between">
      <formula>6</formula>
      <formula>7.9</formula>
    </cfRule>
  </conditionalFormatting>
  <conditionalFormatting sqref="AK45">
    <cfRule type="cellIs" dxfId="1169" priority="1200" operator="greaterThan">
      <formula>100</formula>
    </cfRule>
    <cfRule type="cellIs" dxfId="1168" priority="1201" operator="between">
      <formula>5.95</formula>
      <formula>100</formula>
    </cfRule>
    <cfRule type="cellIs" dxfId="1167" priority="1202" operator="between">
      <formula>4.9</formula>
      <formula>5.9</formula>
    </cfRule>
  </conditionalFormatting>
  <conditionalFormatting sqref="AL44">
    <cfRule type="cellIs" dxfId="1166" priority="1188" operator="greaterThanOrEqual">
      <formula>8</formula>
    </cfRule>
    <cfRule type="cellIs" dxfId="1165" priority="1189" operator="between">
      <formula>6</formula>
      <formula>7.9</formula>
    </cfRule>
  </conditionalFormatting>
  <conditionalFormatting sqref="AL45">
    <cfRule type="cellIs" dxfId="1164" priority="1193" operator="greaterThanOrEqual">
      <formula>8</formula>
    </cfRule>
    <cfRule type="cellIs" dxfId="1163" priority="1194" operator="between">
      <formula>6</formula>
      <formula>7.9</formula>
    </cfRule>
  </conditionalFormatting>
  <conditionalFormatting sqref="AK45">
    <cfRule type="cellIs" dxfId="1162" priority="1195" operator="greaterThan">
      <formula>100</formula>
    </cfRule>
    <cfRule type="cellIs" dxfId="1161" priority="1196" operator="between">
      <formula>5.95</formula>
      <formula>100</formula>
    </cfRule>
    <cfRule type="cellIs" dxfId="1160" priority="1197" operator="between">
      <formula>4.9</formula>
      <formula>5.9</formula>
    </cfRule>
  </conditionalFormatting>
  <conditionalFormatting sqref="AK44">
    <cfRule type="cellIs" dxfId="1159" priority="1190" operator="greaterThan">
      <formula>100</formula>
    </cfRule>
    <cfRule type="cellIs" dxfId="1158" priority="1191" operator="between">
      <formula>5.95</formula>
      <formula>100</formula>
    </cfRule>
    <cfRule type="cellIs" dxfId="1157" priority="1192" operator="between">
      <formula>4.9</formula>
      <formula>5.9</formula>
    </cfRule>
  </conditionalFormatting>
  <conditionalFormatting sqref="AL44">
    <cfRule type="cellIs" dxfId="1156" priority="1183" operator="greaterThanOrEqual">
      <formula>8</formula>
    </cfRule>
    <cfRule type="cellIs" dxfId="1155" priority="1184" operator="between">
      <formula>6</formula>
      <formula>7.9</formula>
    </cfRule>
  </conditionalFormatting>
  <conditionalFormatting sqref="AK44">
    <cfRule type="cellIs" dxfId="1154" priority="1185" operator="greaterThan">
      <formula>100</formula>
    </cfRule>
    <cfRule type="cellIs" dxfId="1153" priority="1186" operator="between">
      <formula>5.95</formula>
      <formula>100</formula>
    </cfRule>
    <cfRule type="cellIs" dxfId="1152" priority="1187" operator="between">
      <formula>4.9</formula>
      <formula>5.9</formula>
    </cfRule>
  </conditionalFormatting>
  <conditionalFormatting sqref="AL45">
    <cfRule type="cellIs" dxfId="1151" priority="1178" operator="greaterThanOrEqual">
      <formula>8</formula>
    </cfRule>
    <cfRule type="cellIs" dxfId="1150" priority="1179" operator="between">
      <formula>6</formula>
      <formula>7.9</formula>
    </cfRule>
  </conditionalFormatting>
  <conditionalFormatting sqref="AK45">
    <cfRule type="cellIs" dxfId="1149" priority="1180" operator="greaterThan">
      <formula>100</formula>
    </cfRule>
    <cfRule type="cellIs" dxfId="1148" priority="1181" operator="between">
      <formula>5.95</formula>
      <formula>100</formula>
    </cfRule>
    <cfRule type="cellIs" dxfId="1147" priority="1182" operator="between">
      <formula>4.9</formula>
      <formula>5.9</formula>
    </cfRule>
  </conditionalFormatting>
  <conditionalFormatting sqref="AL44">
    <cfRule type="cellIs" dxfId="1146" priority="1168" operator="greaterThanOrEqual">
      <formula>8</formula>
    </cfRule>
    <cfRule type="cellIs" dxfId="1145" priority="1169" operator="between">
      <formula>6</formula>
      <formula>7.9</formula>
    </cfRule>
  </conditionalFormatting>
  <conditionalFormatting sqref="AL45">
    <cfRule type="cellIs" dxfId="1144" priority="1173" operator="greaterThanOrEqual">
      <formula>8</formula>
    </cfRule>
    <cfRule type="cellIs" dxfId="1143" priority="1174" operator="between">
      <formula>6</formula>
      <formula>7.9</formula>
    </cfRule>
  </conditionalFormatting>
  <conditionalFormatting sqref="AK45">
    <cfRule type="cellIs" dxfId="1142" priority="1175" operator="greaterThan">
      <formula>100</formula>
    </cfRule>
    <cfRule type="cellIs" dxfId="1141" priority="1176" operator="between">
      <formula>5.95</formula>
      <formula>100</formula>
    </cfRule>
    <cfRule type="cellIs" dxfId="1140" priority="1177" operator="between">
      <formula>4.9</formula>
      <formula>5.9</formula>
    </cfRule>
  </conditionalFormatting>
  <conditionalFormatting sqref="AK44">
    <cfRule type="cellIs" dxfId="1139" priority="1170" operator="greaterThan">
      <formula>100</formula>
    </cfRule>
    <cfRule type="cellIs" dxfId="1138" priority="1171" operator="between">
      <formula>5.95</formula>
      <formula>100</formula>
    </cfRule>
    <cfRule type="cellIs" dxfId="1137" priority="1172" operator="between">
      <formula>4.9</formula>
      <formula>5.9</formula>
    </cfRule>
  </conditionalFormatting>
  <conditionalFormatting sqref="BW63:BW71">
    <cfRule type="colorScale" priority="1167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A69">
    <cfRule type="colorScale" priority="1166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CE63">
    <cfRule type="colorScale" priority="1165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CE64:CE81">
    <cfRule type="colorScale" priority="1164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C25 BQ25 CG25 BI25 U25 BA25 AK25">
    <cfRule type="cellIs" dxfId="1136" priority="1161" operator="greaterThan">
      <formula>100</formula>
    </cfRule>
    <cfRule type="cellIs" dxfId="1135" priority="1162" operator="between">
      <formula>5.95</formula>
      <formula>100</formula>
    </cfRule>
    <cfRule type="cellIs" dxfId="1134" priority="1163" operator="between">
      <formula>4.9</formula>
      <formula>5.9</formula>
    </cfRule>
  </conditionalFormatting>
  <conditionalFormatting sqref="CH25 BR25 BJ25 BB25 AL25 AD25 V25">
    <cfRule type="cellIs" dxfId="1133" priority="1159" operator="greaterThanOrEqual">
      <formula>8</formula>
    </cfRule>
    <cfRule type="cellIs" dxfId="1132" priority="1160" operator="between">
      <formula>6</formula>
      <formula>7.9</formula>
    </cfRule>
  </conditionalFormatting>
  <conditionalFormatting sqref="CO25">
    <cfRule type="cellIs" dxfId="1131" priority="1156" operator="greaterThan">
      <formula>100</formula>
    </cfRule>
    <cfRule type="cellIs" dxfId="1130" priority="1157" operator="between">
      <formula>5.95</formula>
      <formula>100</formula>
    </cfRule>
    <cfRule type="cellIs" dxfId="1129" priority="1158" operator="between">
      <formula>4.9</formula>
      <formula>5.9</formula>
    </cfRule>
  </conditionalFormatting>
  <conditionalFormatting sqref="CP25">
    <cfRule type="cellIs" dxfId="1128" priority="1154" operator="greaterThanOrEqual">
      <formula>8</formula>
    </cfRule>
    <cfRule type="cellIs" dxfId="1127" priority="1155" operator="between">
      <formula>6</formula>
      <formula>7.9</formula>
    </cfRule>
  </conditionalFormatting>
  <conditionalFormatting sqref="M25">
    <cfRule type="cellIs" dxfId="1126" priority="1151" operator="greaterThan">
      <formula>100</formula>
    </cfRule>
    <cfRule type="cellIs" dxfId="1125" priority="1152" operator="between">
      <formula>5.95</formula>
      <formula>100</formula>
    </cfRule>
    <cfRule type="cellIs" dxfId="1124" priority="1153" operator="between">
      <formula>4.9</formula>
      <formula>5.9</formula>
    </cfRule>
  </conditionalFormatting>
  <conditionalFormatting sqref="N25">
    <cfRule type="cellIs" dxfId="1123" priority="1149" operator="greaterThanOrEqual">
      <formula>8</formula>
    </cfRule>
    <cfRule type="cellIs" dxfId="1122" priority="1150" operator="between">
      <formula>6</formula>
      <formula>7.9</formula>
    </cfRule>
  </conditionalFormatting>
  <conditionalFormatting sqref="BY25">
    <cfRule type="cellIs" dxfId="1121" priority="1146" operator="greaterThan">
      <formula>100</formula>
    </cfRule>
    <cfRule type="cellIs" dxfId="1120" priority="1147" operator="between">
      <formula>5.95</formula>
      <formula>100</formula>
    </cfRule>
    <cfRule type="cellIs" dxfId="1119" priority="1148" operator="between">
      <formula>4.9</formula>
      <formula>5.9</formula>
    </cfRule>
  </conditionalFormatting>
  <conditionalFormatting sqref="BZ25">
    <cfRule type="cellIs" dxfId="1118" priority="1144" operator="greaterThanOrEqual">
      <formula>8</formula>
    </cfRule>
    <cfRule type="cellIs" dxfId="1117" priority="1145" operator="between">
      <formula>6</formula>
      <formula>7.9</formula>
    </cfRule>
  </conditionalFormatting>
  <conditionalFormatting sqref="AS25">
    <cfRule type="cellIs" dxfId="1116" priority="1141" operator="greaterThan">
      <formula>100</formula>
    </cfRule>
    <cfRule type="cellIs" dxfId="1115" priority="1142" operator="between">
      <formula>5.95</formula>
      <formula>100</formula>
    </cfRule>
    <cfRule type="cellIs" dxfId="1114" priority="1143" operator="between">
      <formula>4.9</formula>
      <formula>5.9</formula>
    </cfRule>
  </conditionalFormatting>
  <conditionalFormatting sqref="BW25">
    <cfRule type="colorScale" priority="1130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T25">
    <cfRule type="cellIs" dxfId="1113" priority="1139" operator="greaterThanOrEqual">
      <formula>8</formula>
    </cfRule>
    <cfRule type="cellIs" dxfId="1112" priority="1140" operator="between">
      <formula>6</formula>
      <formula>7.9</formula>
    </cfRule>
  </conditionalFormatting>
  <conditionalFormatting sqref="AQ25">
    <cfRule type="colorScale" priority="1138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I25">
    <cfRule type="colorScale" priority="1137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A25">
    <cfRule type="colorScale" priority="1136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S25">
    <cfRule type="colorScale" priority="1135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K25">
    <cfRule type="colorScale" priority="1134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Y25">
    <cfRule type="colorScale" priority="1133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BG25">
    <cfRule type="colorScale" priority="1132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BO25">
    <cfRule type="colorScale" priority="1131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CE25">
    <cfRule type="colorScale" priority="1129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CM25">
    <cfRule type="colorScale" priority="1128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CV25:CW25">
    <cfRule type="colorScale" priority="1127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S26">
    <cfRule type="colorScale" priority="1126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S57">
    <cfRule type="colorScale" priority="1125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K57">
    <cfRule type="colorScale" priority="1124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CM65">
    <cfRule type="colorScale" priority="1123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CM63:CM64">
    <cfRule type="colorScale" priority="1122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I64:AI73">
    <cfRule type="colorScale" priority="1121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I64:AI73">
    <cfRule type="colorScale" priority="1120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Y71:AY77">
    <cfRule type="colorScale" priority="1119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T18">
    <cfRule type="cellIs" dxfId="1111" priority="1117" operator="greaterThanOrEqual">
      <formula>8</formula>
    </cfRule>
    <cfRule type="cellIs" dxfId="1110" priority="1118" operator="between">
      <formula>6</formula>
      <formula>7.9</formula>
    </cfRule>
  </conditionalFormatting>
  <conditionalFormatting sqref="AS18">
    <cfRule type="cellIs" dxfId="1109" priority="1114" operator="greaterThan">
      <formula>100</formula>
    </cfRule>
    <cfRule type="cellIs" dxfId="1108" priority="1115" operator="between">
      <formula>5.95</formula>
      <formula>100</formula>
    </cfRule>
    <cfRule type="cellIs" dxfId="1107" priority="1116" operator="between">
      <formula>4.9</formula>
      <formula>5.9</formula>
    </cfRule>
  </conditionalFormatting>
  <conditionalFormatting sqref="AS18">
    <cfRule type="cellIs" dxfId="1106" priority="1112" operator="greaterThanOrEqual">
      <formula>4</formula>
    </cfRule>
    <cfRule type="cellIs" dxfId="1105" priority="1113" operator="between">
      <formula>2.9</formula>
      <formula>3.9</formula>
    </cfRule>
  </conditionalFormatting>
  <conditionalFormatting sqref="AK41">
    <cfRule type="cellIs" dxfId="1104" priority="1110" operator="greaterThanOrEqual">
      <formula>8</formula>
    </cfRule>
    <cfRule type="cellIs" dxfId="1103" priority="1111" operator="between">
      <formula>6</formula>
      <formula>7.9</formula>
    </cfRule>
  </conditionalFormatting>
  <conditionalFormatting sqref="AL45">
    <cfRule type="cellIs" dxfId="1102" priority="1105" operator="greaterThanOrEqual">
      <formula>8</formula>
    </cfRule>
    <cfRule type="cellIs" dxfId="1101" priority="1106" operator="between">
      <formula>6</formula>
      <formula>7.9</formula>
    </cfRule>
  </conditionalFormatting>
  <conditionalFormatting sqref="AK45">
    <cfRule type="cellIs" dxfId="1100" priority="1107" operator="greaterThan">
      <formula>100</formula>
    </cfRule>
    <cfRule type="cellIs" dxfId="1099" priority="1108" operator="between">
      <formula>5.95</formula>
      <formula>100</formula>
    </cfRule>
    <cfRule type="cellIs" dxfId="1098" priority="1109" operator="between">
      <formula>4.9</formula>
      <formula>5.9</formula>
    </cfRule>
  </conditionalFormatting>
  <conditionalFormatting sqref="AL44">
    <cfRule type="cellIs" dxfId="1097" priority="1095" operator="greaterThanOrEqual">
      <formula>8</formula>
    </cfRule>
    <cfRule type="cellIs" dxfId="1096" priority="1096" operator="between">
      <formula>6</formula>
      <formula>7.9</formula>
    </cfRule>
  </conditionalFormatting>
  <conditionalFormatting sqref="AL45">
    <cfRule type="cellIs" dxfId="1095" priority="1100" operator="greaterThanOrEqual">
      <formula>8</formula>
    </cfRule>
    <cfRule type="cellIs" dxfId="1094" priority="1101" operator="between">
      <formula>6</formula>
      <formula>7.9</formula>
    </cfRule>
  </conditionalFormatting>
  <conditionalFormatting sqref="AK45">
    <cfRule type="cellIs" dxfId="1093" priority="1102" operator="greaterThan">
      <formula>100</formula>
    </cfRule>
    <cfRule type="cellIs" dxfId="1092" priority="1103" operator="between">
      <formula>5.95</formula>
      <formula>100</formula>
    </cfRule>
    <cfRule type="cellIs" dxfId="1091" priority="1104" operator="between">
      <formula>4.9</formula>
      <formula>5.9</formula>
    </cfRule>
  </conditionalFormatting>
  <conditionalFormatting sqref="AK44">
    <cfRule type="cellIs" dxfId="1090" priority="1097" operator="greaterThan">
      <formula>100</formula>
    </cfRule>
    <cfRule type="cellIs" dxfId="1089" priority="1098" operator="between">
      <formula>5.95</formula>
      <formula>100</formula>
    </cfRule>
    <cfRule type="cellIs" dxfId="1088" priority="1099" operator="between">
      <formula>4.9</formula>
      <formula>5.9</formula>
    </cfRule>
  </conditionalFormatting>
  <conditionalFormatting sqref="AK42">
    <cfRule type="cellIs" dxfId="1087" priority="1093" operator="greaterThanOrEqual">
      <formula>8</formula>
    </cfRule>
    <cfRule type="cellIs" dxfId="1086" priority="1094" operator="between">
      <formula>6</formula>
      <formula>7.9</formula>
    </cfRule>
  </conditionalFormatting>
  <conditionalFormatting sqref="AL45">
    <cfRule type="cellIs" dxfId="1085" priority="1088" operator="greaterThanOrEqual">
      <formula>8</formula>
    </cfRule>
    <cfRule type="cellIs" dxfId="1084" priority="1089" operator="between">
      <formula>6</formula>
      <formula>7.9</formula>
    </cfRule>
  </conditionalFormatting>
  <conditionalFormatting sqref="AK45">
    <cfRule type="cellIs" dxfId="1083" priority="1090" operator="greaterThan">
      <formula>100</formula>
    </cfRule>
    <cfRule type="cellIs" dxfId="1082" priority="1091" operator="between">
      <formula>5.95</formula>
      <formula>100</formula>
    </cfRule>
    <cfRule type="cellIs" dxfId="1081" priority="1092" operator="between">
      <formula>4.9</formula>
      <formula>5.9</formula>
    </cfRule>
  </conditionalFormatting>
  <conditionalFormatting sqref="AL44">
    <cfRule type="cellIs" dxfId="1080" priority="1078" operator="greaterThanOrEqual">
      <formula>8</formula>
    </cfRule>
    <cfRule type="cellIs" dxfId="1079" priority="1079" operator="between">
      <formula>6</formula>
      <formula>7.9</formula>
    </cfRule>
  </conditionalFormatting>
  <conditionalFormatting sqref="AL45">
    <cfRule type="cellIs" dxfId="1078" priority="1083" operator="greaterThanOrEqual">
      <formula>8</formula>
    </cfRule>
    <cfRule type="cellIs" dxfId="1077" priority="1084" operator="between">
      <formula>6</formula>
      <formula>7.9</formula>
    </cfRule>
  </conditionalFormatting>
  <conditionalFormatting sqref="AK45">
    <cfRule type="cellIs" dxfId="1076" priority="1085" operator="greaterThan">
      <formula>100</formula>
    </cfRule>
    <cfRule type="cellIs" dxfId="1075" priority="1086" operator="between">
      <formula>5.95</formula>
      <formula>100</formula>
    </cfRule>
    <cfRule type="cellIs" dxfId="1074" priority="1087" operator="between">
      <formula>4.9</formula>
      <formula>5.9</formula>
    </cfRule>
  </conditionalFormatting>
  <conditionalFormatting sqref="AK44">
    <cfRule type="cellIs" dxfId="1073" priority="1080" operator="greaterThan">
      <formula>100</formula>
    </cfRule>
    <cfRule type="cellIs" dxfId="1072" priority="1081" operator="between">
      <formula>5.95</formula>
      <formula>100</formula>
    </cfRule>
    <cfRule type="cellIs" dxfId="1071" priority="1082" operator="between">
      <formula>4.9</formula>
      <formula>5.9</formula>
    </cfRule>
  </conditionalFormatting>
  <conditionalFormatting sqref="AL43">
    <cfRule type="cellIs" dxfId="1070" priority="1068" operator="greaterThanOrEqual">
      <formula>8</formula>
    </cfRule>
    <cfRule type="cellIs" dxfId="1069" priority="1069" operator="between">
      <formula>6</formula>
      <formula>7.9</formula>
    </cfRule>
  </conditionalFormatting>
  <conditionalFormatting sqref="AL44">
    <cfRule type="cellIs" dxfId="1068" priority="1073" operator="greaterThanOrEqual">
      <formula>8</formula>
    </cfRule>
    <cfRule type="cellIs" dxfId="1067" priority="1074" operator="between">
      <formula>6</formula>
      <formula>7.9</formula>
    </cfRule>
  </conditionalFormatting>
  <conditionalFormatting sqref="AK44">
    <cfRule type="cellIs" dxfId="1066" priority="1075" operator="greaterThan">
      <formula>100</formula>
    </cfRule>
    <cfRule type="cellIs" dxfId="1065" priority="1076" operator="between">
      <formula>5.95</formula>
      <formula>100</formula>
    </cfRule>
    <cfRule type="cellIs" dxfId="1064" priority="1077" operator="between">
      <formula>4.9</formula>
      <formula>5.9</formula>
    </cfRule>
  </conditionalFormatting>
  <conditionalFormatting sqref="AK43">
    <cfRule type="cellIs" dxfId="1063" priority="1070" operator="greaterThan">
      <formula>100</formula>
    </cfRule>
    <cfRule type="cellIs" dxfId="1062" priority="1071" operator="between">
      <formula>5.95</formula>
      <formula>100</formula>
    </cfRule>
    <cfRule type="cellIs" dxfId="1061" priority="1072" operator="between">
      <formula>4.9</formula>
      <formula>5.9</formula>
    </cfRule>
  </conditionalFormatting>
  <conditionalFormatting sqref="AK41">
    <cfRule type="cellIs" dxfId="1060" priority="1066" operator="greaterThanOrEqual">
      <formula>8</formula>
    </cfRule>
    <cfRule type="cellIs" dxfId="1059" priority="1067" operator="between">
      <formula>6</formula>
      <formula>7.9</formula>
    </cfRule>
  </conditionalFormatting>
  <conditionalFormatting sqref="AL45">
    <cfRule type="cellIs" dxfId="1058" priority="1061" operator="greaterThanOrEqual">
      <formula>8</formula>
    </cfRule>
    <cfRule type="cellIs" dxfId="1057" priority="1062" operator="between">
      <formula>6</formula>
      <formula>7.9</formula>
    </cfRule>
  </conditionalFormatting>
  <conditionalFormatting sqref="AK45">
    <cfRule type="cellIs" dxfId="1056" priority="1063" operator="greaterThan">
      <formula>100</formula>
    </cfRule>
    <cfRule type="cellIs" dxfId="1055" priority="1064" operator="between">
      <formula>5.95</formula>
      <formula>100</formula>
    </cfRule>
    <cfRule type="cellIs" dxfId="1054" priority="1065" operator="between">
      <formula>4.9</formula>
      <formula>5.9</formula>
    </cfRule>
  </conditionalFormatting>
  <conditionalFormatting sqref="AL44">
    <cfRule type="cellIs" dxfId="1053" priority="1051" operator="greaterThanOrEqual">
      <formula>8</formula>
    </cfRule>
    <cfRule type="cellIs" dxfId="1052" priority="1052" operator="between">
      <formula>6</formula>
      <formula>7.9</formula>
    </cfRule>
  </conditionalFormatting>
  <conditionalFormatting sqref="AL45">
    <cfRule type="cellIs" dxfId="1051" priority="1056" operator="greaterThanOrEqual">
      <formula>8</formula>
    </cfRule>
    <cfRule type="cellIs" dxfId="1050" priority="1057" operator="between">
      <formula>6</formula>
      <formula>7.9</formula>
    </cfRule>
  </conditionalFormatting>
  <conditionalFormatting sqref="AK45">
    <cfRule type="cellIs" dxfId="1049" priority="1058" operator="greaterThan">
      <formula>100</formula>
    </cfRule>
    <cfRule type="cellIs" dxfId="1048" priority="1059" operator="between">
      <formula>5.95</formula>
      <formula>100</formula>
    </cfRule>
    <cfRule type="cellIs" dxfId="1047" priority="1060" operator="between">
      <formula>4.9</formula>
      <formula>5.9</formula>
    </cfRule>
  </conditionalFormatting>
  <conditionalFormatting sqref="AK44">
    <cfRule type="cellIs" dxfId="1046" priority="1053" operator="greaterThan">
      <formula>100</formula>
    </cfRule>
    <cfRule type="cellIs" dxfId="1045" priority="1054" operator="between">
      <formula>5.95</formula>
      <formula>100</formula>
    </cfRule>
    <cfRule type="cellIs" dxfId="1044" priority="1055" operator="between">
      <formula>4.9</formula>
      <formula>5.9</formula>
    </cfRule>
  </conditionalFormatting>
  <conditionalFormatting sqref="AL45">
    <cfRule type="cellIs" dxfId="1043" priority="1046" operator="greaterThanOrEqual">
      <formula>8</formula>
    </cfRule>
    <cfRule type="cellIs" dxfId="1042" priority="1047" operator="between">
      <formula>6</formula>
      <formula>7.9</formula>
    </cfRule>
  </conditionalFormatting>
  <conditionalFormatting sqref="AK45">
    <cfRule type="cellIs" dxfId="1041" priority="1048" operator="greaterThan">
      <formula>100</formula>
    </cfRule>
    <cfRule type="cellIs" dxfId="1040" priority="1049" operator="between">
      <formula>5.95</formula>
      <formula>100</formula>
    </cfRule>
    <cfRule type="cellIs" dxfId="1039" priority="1050" operator="between">
      <formula>4.9</formula>
      <formula>5.9</formula>
    </cfRule>
  </conditionalFormatting>
  <conditionalFormatting sqref="AL45">
    <cfRule type="cellIs" dxfId="1038" priority="1041" operator="greaterThanOrEqual">
      <formula>8</formula>
    </cfRule>
    <cfRule type="cellIs" dxfId="1037" priority="1042" operator="between">
      <formula>6</formula>
      <formula>7.9</formula>
    </cfRule>
  </conditionalFormatting>
  <conditionalFormatting sqref="AK45">
    <cfRule type="cellIs" dxfId="1036" priority="1043" operator="greaterThan">
      <formula>100</formula>
    </cfRule>
    <cfRule type="cellIs" dxfId="1035" priority="1044" operator="between">
      <formula>5.95</formula>
      <formula>100</formula>
    </cfRule>
    <cfRule type="cellIs" dxfId="1034" priority="1045" operator="between">
      <formula>4.9</formula>
      <formula>5.9</formula>
    </cfRule>
  </conditionalFormatting>
  <conditionalFormatting sqref="AL45">
    <cfRule type="cellIs" dxfId="1033" priority="1036" operator="greaterThanOrEqual">
      <formula>8</formula>
    </cfRule>
    <cfRule type="cellIs" dxfId="1032" priority="1037" operator="between">
      <formula>6</formula>
      <formula>7.9</formula>
    </cfRule>
  </conditionalFormatting>
  <conditionalFormatting sqref="AK45">
    <cfRule type="cellIs" dxfId="1031" priority="1038" operator="greaterThan">
      <formula>100</formula>
    </cfRule>
    <cfRule type="cellIs" dxfId="1030" priority="1039" operator="between">
      <formula>5.95</formula>
      <formula>100</formula>
    </cfRule>
    <cfRule type="cellIs" dxfId="1029" priority="1040" operator="between">
      <formula>4.9</formula>
      <formula>5.9</formula>
    </cfRule>
  </conditionalFormatting>
  <conditionalFormatting sqref="AL45">
    <cfRule type="cellIs" dxfId="1028" priority="1031" operator="greaterThanOrEqual">
      <formula>8</formula>
    </cfRule>
    <cfRule type="cellIs" dxfId="1027" priority="1032" operator="between">
      <formula>6</formula>
      <formula>7.9</formula>
    </cfRule>
  </conditionalFormatting>
  <conditionalFormatting sqref="AK45">
    <cfRule type="cellIs" dxfId="1026" priority="1033" operator="greaterThan">
      <formula>100</formula>
    </cfRule>
    <cfRule type="cellIs" dxfId="1025" priority="1034" operator="between">
      <formula>5.95</formula>
      <formula>100</formula>
    </cfRule>
    <cfRule type="cellIs" dxfId="1024" priority="1035" operator="between">
      <formula>4.9</formula>
      <formula>5.9</formula>
    </cfRule>
  </conditionalFormatting>
  <conditionalFormatting sqref="AD47">
    <cfRule type="cellIs" dxfId="1023" priority="1026" operator="greaterThanOrEqual">
      <formula>8</formula>
    </cfRule>
    <cfRule type="cellIs" dxfId="1022" priority="1027" operator="between">
      <formula>6</formula>
      <formula>7.9</formula>
    </cfRule>
  </conditionalFormatting>
  <conditionalFormatting sqref="AC47">
    <cfRule type="cellIs" dxfId="1021" priority="1028" operator="greaterThan">
      <formula>100</formula>
    </cfRule>
    <cfRule type="cellIs" dxfId="1020" priority="1029" operator="between">
      <formula>5.95</formula>
      <formula>100</formula>
    </cfRule>
    <cfRule type="cellIs" dxfId="1019" priority="1030" operator="between">
      <formula>4.9</formula>
      <formula>5.9</formula>
    </cfRule>
  </conditionalFormatting>
  <conditionalFormatting sqref="AD45">
    <cfRule type="cellIs" dxfId="1018" priority="1016" operator="greaterThanOrEqual">
      <formula>8</formula>
    </cfRule>
    <cfRule type="cellIs" dxfId="1017" priority="1017" operator="between">
      <formula>6</formula>
      <formula>7.9</formula>
    </cfRule>
  </conditionalFormatting>
  <conditionalFormatting sqref="AD46">
    <cfRule type="cellIs" dxfId="1016" priority="1021" operator="greaterThanOrEqual">
      <formula>8</formula>
    </cfRule>
    <cfRule type="cellIs" dxfId="1015" priority="1022" operator="between">
      <formula>6</formula>
      <formula>7.9</formula>
    </cfRule>
  </conditionalFormatting>
  <conditionalFormatting sqref="AC46">
    <cfRule type="cellIs" dxfId="1014" priority="1023" operator="greaterThan">
      <formula>100</formula>
    </cfRule>
    <cfRule type="cellIs" dxfId="1013" priority="1024" operator="between">
      <formula>5.95</formula>
      <formula>100</formula>
    </cfRule>
    <cfRule type="cellIs" dxfId="1012" priority="1025" operator="between">
      <formula>4.9</formula>
      <formula>5.9</formula>
    </cfRule>
  </conditionalFormatting>
  <conditionalFormatting sqref="AC45">
    <cfRule type="cellIs" dxfId="1011" priority="1018" operator="greaterThan">
      <formula>100</formula>
    </cfRule>
    <cfRule type="cellIs" dxfId="1010" priority="1019" operator="between">
      <formula>5.95</formula>
      <formula>100</formula>
    </cfRule>
    <cfRule type="cellIs" dxfId="1009" priority="1020" operator="between">
      <formula>4.9</formula>
      <formula>5.9</formula>
    </cfRule>
  </conditionalFormatting>
  <conditionalFormatting sqref="AD46">
    <cfRule type="cellIs" dxfId="1008" priority="1006" operator="greaterThanOrEqual">
      <formula>8</formula>
    </cfRule>
    <cfRule type="cellIs" dxfId="1007" priority="1007" operator="between">
      <formula>6</formula>
      <formula>7.9</formula>
    </cfRule>
  </conditionalFormatting>
  <conditionalFormatting sqref="AD47">
    <cfRule type="cellIs" dxfId="1006" priority="1011" operator="greaterThanOrEqual">
      <formula>8</formula>
    </cfRule>
    <cfRule type="cellIs" dxfId="1005" priority="1012" operator="between">
      <formula>6</formula>
      <formula>7.9</formula>
    </cfRule>
  </conditionalFormatting>
  <conditionalFormatting sqref="AC47">
    <cfRule type="cellIs" dxfId="1004" priority="1013" operator="greaterThan">
      <formula>100</formula>
    </cfRule>
    <cfRule type="cellIs" dxfId="1003" priority="1014" operator="between">
      <formula>5.95</formula>
      <formula>100</formula>
    </cfRule>
    <cfRule type="cellIs" dxfId="1002" priority="1015" operator="between">
      <formula>4.9</formula>
      <formula>5.9</formula>
    </cfRule>
  </conditionalFormatting>
  <conditionalFormatting sqref="AC46">
    <cfRule type="cellIs" dxfId="1001" priority="1008" operator="greaterThan">
      <formula>100</formula>
    </cfRule>
    <cfRule type="cellIs" dxfId="1000" priority="1009" operator="between">
      <formula>5.95</formula>
      <formula>100</formula>
    </cfRule>
    <cfRule type="cellIs" dxfId="999" priority="1010" operator="between">
      <formula>4.9</formula>
      <formula>5.9</formula>
    </cfRule>
  </conditionalFormatting>
  <conditionalFormatting sqref="AC42">
    <cfRule type="cellIs" dxfId="998" priority="1003" operator="greaterThan">
      <formula>100</formula>
    </cfRule>
    <cfRule type="cellIs" dxfId="997" priority="1004" operator="between">
      <formula>5.95</formula>
      <formula>100</formula>
    </cfRule>
    <cfRule type="cellIs" dxfId="996" priority="1005" operator="between">
      <formula>4.9</formula>
      <formula>5.9</formula>
    </cfRule>
  </conditionalFormatting>
  <conditionalFormatting sqref="AD42">
    <cfRule type="cellIs" dxfId="995" priority="1001" operator="greaterThanOrEqual">
      <formula>8</formula>
    </cfRule>
    <cfRule type="cellIs" dxfId="994" priority="1002" operator="between">
      <formula>6</formula>
      <formula>7.9</formula>
    </cfRule>
  </conditionalFormatting>
  <conditionalFormatting sqref="AC42">
    <cfRule type="cellIs" dxfId="993" priority="999" operator="greaterThanOrEqual">
      <formula>8</formula>
    </cfRule>
    <cfRule type="cellIs" dxfId="992" priority="1000" operator="between">
      <formula>6</formula>
      <formula>7.9</formula>
    </cfRule>
  </conditionalFormatting>
  <conditionalFormatting sqref="AC42">
    <cfRule type="cellIs" dxfId="991" priority="997" operator="greaterThanOrEqual">
      <formula>8</formula>
    </cfRule>
    <cfRule type="cellIs" dxfId="990" priority="998" operator="between">
      <formula>6</formula>
      <formula>7.9</formula>
    </cfRule>
  </conditionalFormatting>
  <conditionalFormatting sqref="AL43">
    <cfRule type="cellIs" dxfId="989" priority="992" operator="greaterThanOrEqual">
      <formula>8</formula>
    </cfRule>
    <cfRule type="cellIs" dxfId="988" priority="993" operator="between">
      <formula>6</formula>
      <formula>7.9</formula>
    </cfRule>
  </conditionalFormatting>
  <conditionalFormatting sqref="AK43">
    <cfRule type="cellIs" dxfId="987" priority="994" operator="greaterThan">
      <formula>100</formula>
    </cfRule>
    <cfRule type="cellIs" dxfId="986" priority="995" operator="between">
      <formula>5.95</formula>
      <formula>100</formula>
    </cfRule>
    <cfRule type="cellIs" dxfId="985" priority="996" operator="between">
      <formula>4.9</formula>
      <formula>5.9</formula>
    </cfRule>
  </conditionalFormatting>
  <conditionalFormatting sqref="AL42">
    <cfRule type="cellIs" dxfId="984" priority="982" operator="greaterThanOrEqual">
      <formula>8</formula>
    </cfRule>
    <cfRule type="cellIs" dxfId="983" priority="983" operator="between">
      <formula>6</formula>
      <formula>7.9</formula>
    </cfRule>
  </conditionalFormatting>
  <conditionalFormatting sqref="AL43">
    <cfRule type="cellIs" dxfId="982" priority="987" operator="greaterThanOrEqual">
      <formula>8</formula>
    </cfRule>
    <cfRule type="cellIs" dxfId="981" priority="988" operator="between">
      <formula>6</formula>
      <formula>7.9</formula>
    </cfRule>
  </conditionalFormatting>
  <conditionalFormatting sqref="AK43">
    <cfRule type="cellIs" dxfId="980" priority="989" operator="greaterThan">
      <formula>100</formula>
    </cfRule>
    <cfRule type="cellIs" dxfId="979" priority="990" operator="between">
      <formula>5.95</formula>
      <formula>100</formula>
    </cfRule>
    <cfRule type="cellIs" dxfId="978" priority="991" operator="between">
      <formula>4.9</formula>
      <formula>5.9</formula>
    </cfRule>
  </conditionalFormatting>
  <conditionalFormatting sqref="AK42">
    <cfRule type="cellIs" dxfId="977" priority="984" operator="greaterThan">
      <formula>100</formula>
    </cfRule>
    <cfRule type="cellIs" dxfId="976" priority="985" operator="between">
      <formula>5.95</formula>
      <formula>100</formula>
    </cfRule>
    <cfRule type="cellIs" dxfId="975" priority="986" operator="between">
      <formula>4.9</formula>
      <formula>5.9</formula>
    </cfRule>
  </conditionalFormatting>
  <conditionalFormatting sqref="AL43">
    <cfRule type="cellIs" dxfId="974" priority="977" operator="greaterThanOrEqual">
      <formula>8</formula>
    </cfRule>
    <cfRule type="cellIs" dxfId="973" priority="978" operator="between">
      <formula>6</formula>
      <formula>7.9</formula>
    </cfRule>
  </conditionalFormatting>
  <conditionalFormatting sqref="AK43">
    <cfRule type="cellIs" dxfId="972" priority="979" operator="greaterThan">
      <formula>100</formula>
    </cfRule>
    <cfRule type="cellIs" dxfId="971" priority="980" operator="between">
      <formula>5.95</formula>
      <formula>100</formula>
    </cfRule>
    <cfRule type="cellIs" dxfId="970" priority="981" operator="between">
      <formula>4.9</formula>
      <formula>5.9</formula>
    </cfRule>
  </conditionalFormatting>
  <conditionalFormatting sqref="AL42">
    <cfRule type="cellIs" dxfId="969" priority="967" operator="greaterThanOrEqual">
      <formula>8</formula>
    </cfRule>
    <cfRule type="cellIs" dxfId="968" priority="968" operator="between">
      <formula>6</formula>
      <formula>7.9</formula>
    </cfRule>
  </conditionalFormatting>
  <conditionalFormatting sqref="AL43">
    <cfRule type="cellIs" dxfId="967" priority="972" operator="greaterThanOrEqual">
      <formula>8</formula>
    </cfRule>
    <cfRule type="cellIs" dxfId="966" priority="973" operator="between">
      <formula>6</formula>
      <formula>7.9</formula>
    </cfRule>
  </conditionalFormatting>
  <conditionalFormatting sqref="AK43">
    <cfRule type="cellIs" dxfId="965" priority="974" operator="greaterThan">
      <formula>100</formula>
    </cfRule>
    <cfRule type="cellIs" dxfId="964" priority="975" operator="between">
      <formula>5.95</formula>
      <formula>100</formula>
    </cfRule>
    <cfRule type="cellIs" dxfId="963" priority="976" operator="between">
      <formula>4.9</formula>
      <formula>5.9</formula>
    </cfRule>
  </conditionalFormatting>
  <conditionalFormatting sqref="AK42">
    <cfRule type="cellIs" dxfId="962" priority="969" operator="greaterThan">
      <formula>100</formula>
    </cfRule>
    <cfRule type="cellIs" dxfId="961" priority="970" operator="between">
      <formula>5.95</formula>
      <formula>100</formula>
    </cfRule>
    <cfRule type="cellIs" dxfId="960" priority="971" operator="between">
      <formula>4.9</formula>
      <formula>5.9</formula>
    </cfRule>
  </conditionalFormatting>
  <conditionalFormatting sqref="AL41">
    <cfRule type="cellIs" dxfId="959" priority="957" operator="greaterThanOrEqual">
      <formula>8</formula>
    </cfRule>
    <cfRule type="cellIs" dxfId="958" priority="958" operator="between">
      <formula>6</formula>
      <formula>7.9</formula>
    </cfRule>
  </conditionalFormatting>
  <conditionalFormatting sqref="AL42">
    <cfRule type="cellIs" dxfId="957" priority="962" operator="greaterThanOrEqual">
      <formula>8</formula>
    </cfRule>
    <cfRule type="cellIs" dxfId="956" priority="963" operator="between">
      <formula>6</formula>
      <formula>7.9</formula>
    </cfRule>
  </conditionalFormatting>
  <conditionalFormatting sqref="AK42">
    <cfRule type="cellIs" dxfId="955" priority="964" operator="greaterThan">
      <formula>100</formula>
    </cfRule>
    <cfRule type="cellIs" dxfId="954" priority="965" operator="between">
      <formula>5.95</formula>
      <formula>100</formula>
    </cfRule>
    <cfRule type="cellIs" dxfId="953" priority="966" operator="between">
      <formula>4.9</formula>
      <formula>5.9</formula>
    </cfRule>
  </conditionalFormatting>
  <conditionalFormatting sqref="AK41">
    <cfRule type="cellIs" dxfId="952" priority="959" operator="greaterThan">
      <formula>100</formula>
    </cfRule>
    <cfRule type="cellIs" dxfId="951" priority="960" operator="between">
      <formula>5.95</formula>
      <formula>100</formula>
    </cfRule>
    <cfRule type="cellIs" dxfId="950" priority="961" operator="between">
      <formula>4.9</formula>
      <formula>5.9</formula>
    </cfRule>
  </conditionalFormatting>
  <conditionalFormatting sqref="AL43">
    <cfRule type="cellIs" dxfId="949" priority="952" operator="greaterThanOrEqual">
      <formula>8</formula>
    </cfRule>
    <cfRule type="cellIs" dxfId="948" priority="953" operator="between">
      <formula>6</formula>
      <formula>7.9</formula>
    </cfRule>
  </conditionalFormatting>
  <conditionalFormatting sqref="AK43">
    <cfRule type="cellIs" dxfId="947" priority="954" operator="greaterThan">
      <formula>100</formula>
    </cfRule>
    <cfRule type="cellIs" dxfId="946" priority="955" operator="between">
      <formula>5.95</formula>
      <formula>100</formula>
    </cfRule>
    <cfRule type="cellIs" dxfId="945" priority="956" operator="between">
      <formula>4.9</formula>
      <formula>5.9</formula>
    </cfRule>
  </conditionalFormatting>
  <conditionalFormatting sqref="AL42">
    <cfRule type="cellIs" dxfId="944" priority="942" operator="greaterThanOrEqual">
      <formula>8</formula>
    </cfRule>
    <cfRule type="cellIs" dxfId="943" priority="943" operator="between">
      <formula>6</formula>
      <formula>7.9</formula>
    </cfRule>
  </conditionalFormatting>
  <conditionalFormatting sqref="AL43">
    <cfRule type="cellIs" dxfId="942" priority="947" operator="greaterThanOrEqual">
      <formula>8</formula>
    </cfRule>
    <cfRule type="cellIs" dxfId="941" priority="948" operator="between">
      <formula>6</formula>
      <formula>7.9</formula>
    </cfRule>
  </conditionalFormatting>
  <conditionalFormatting sqref="AK43">
    <cfRule type="cellIs" dxfId="940" priority="949" operator="greaterThan">
      <formula>100</formula>
    </cfRule>
    <cfRule type="cellIs" dxfId="939" priority="950" operator="between">
      <formula>5.95</formula>
      <formula>100</formula>
    </cfRule>
    <cfRule type="cellIs" dxfId="938" priority="951" operator="between">
      <formula>4.9</formula>
      <formula>5.9</formula>
    </cfRule>
  </conditionalFormatting>
  <conditionalFormatting sqref="AK42">
    <cfRule type="cellIs" dxfId="937" priority="944" operator="greaterThan">
      <formula>100</formula>
    </cfRule>
    <cfRule type="cellIs" dxfId="936" priority="945" operator="between">
      <formula>5.95</formula>
      <formula>100</formula>
    </cfRule>
    <cfRule type="cellIs" dxfId="935" priority="946" operator="between">
      <formula>4.9</formula>
      <formula>5.9</formula>
    </cfRule>
  </conditionalFormatting>
  <conditionalFormatting sqref="AK44">
    <cfRule type="cellIs" dxfId="934" priority="939" operator="greaterThan">
      <formula>100</formula>
    </cfRule>
    <cfRule type="cellIs" dxfId="933" priority="940" operator="between">
      <formula>5.95</formula>
      <formula>100</formula>
    </cfRule>
    <cfRule type="cellIs" dxfId="932" priority="941" operator="between">
      <formula>4.9</formula>
      <formula>5.9</formula>
    </cfRule>
  </conditionalFormatting>
  <conditionalFormatting sqref="AL44">
    <cfRule type="cellIs" dxfId="931" priority="937" operator="greaterThanOrEqual">
      <formula>8</formula>
    </cfRule>
    <cfRule type="cellIs" dxfId="930" priority="938" operator="between">
      <formula>6</formula>
      <formula>7.9</formula>
    </cfRule>
  </conditionalFormatting>
  <conditionalFormatting sqref="AL44">
    <cfRule type="cellIs" dxfId="929" priority="932" operator="greaterThanOrEqual">
      <formula>8</formula>
    </cfRule>
    <cfRule type="cellIs" dxfId="928" priority="933" operator="between">
      <formula>6</formula>
      <formula>7.9</formula>
    </cfRule>
  </conditionalFormatting>
  <conditionalFormatting sqref="AK44">
    <cfRule type="cellIs" dxfId="927" priority="934" operator="greaterThan">
      <formula>100</formula>
    </cfRule>
    <cfRule type="cellIs" dxfId="926" priority="935" operator="between">
      <formula>5.95</formula>
      <formula>100</formula>
    </cfRule>
    <cfRule type="cellIs" dxfId="925" priority="936" operator="between">
      <formula>4.9</formula>
      <formula>5.9</formula>
    </cfRule>
  </conditionalFormatting>
  <conditionalFormatting sqref="AL43">
    <cfRule type="cellIs" dxfId="924" priority="922" operator="greaterThanOrEqual">
      <formula>8</formula>
    </cfRule>
    <cfRule type="cellIs" dxfId="923" priority="923" operator="between">
      <formula>6</formula>
      <formula>7.9</formula>
    </cfRule>
  </conditionalFormatting>
  <conditionalFormatting sqref="AL44">
    <cfRule type="cellIs" dxfId="922" priority="927" operator="greaterThanOrEqual">
      <formula>8</formula>
    </cfRule>
    <cfRule type="cellIs" dxfId="921" priority="928" operator="between">
      <formula>6</formula>
      <formula>7.9</formula>
    </cfRule>
  </conditionalFormatting>
  <conditionalFormatting sqref="AK44">
    <cfRule type="cellIs" dxfId="920" priority="929" operator="greaterThan">
      <formula>100</formula>
    </cfRule>
    <cfRule type="cellIs" dxfId="919" priority="930" operator="between">
      <formula>5.95</formula>
      <formula>100</formula>
    </cfRule>
    <cfRule type="cellIs" dxfId="918" priority="931" operator="between">
      <formula>4.9</formula>
      <formula>5.9</formula>
    </cfRule>
  </conditionalFormatting>
  <conditionalFormatting sqref="AK43">
    <cfRule type="cellIs" dxfId="917" priority="924" operator="greaterThan">
      <formula>100</formula>
    </cfRule>
    <cfRule type="cellIs" dxfId="916" priority="925" operator="between">
      <formula>5.95</formula>
      <formula>100</formula>
    </cfRule>
    <cfRule type="cellIs" dxfId="915" priority="926" operator="between">
      <formula>4.9</formula>
      <formula>5.9</formula>
    </cfRule>
  </conditionalFormatting>
  <conditionalFormatting sqref="AL44">
    <cfRule type="cellIs" dxfId="914" priority="917" operator="greaterThanOrEqual">
      <formula>8</formula>
    </cfRule>
    <cfRule type="cellIs" dxfId="913" priority="918" operator="between">
      <formula>6</formula>
      <formula>7.9</formula>
    </cfRule>
  </conditionalFormatting>
  <conditionalFormatting sqref="AK44">
    <cfRule type="cellIs" dxfId="912" priority="919" operator="greaterThan">
      <formula>100</formula>
    </cfRule>
    <cfRule type="cellIs" dxfId="911" priority="920" operator="between">
      <formula>5.95</formula>
      <formula>100</formula>
    </cfRule>
    <cfRule type="cellIs" dxfId="910" priority="921" operator="between">
      <formula>4.9</formula>
      <formula>5.9</formula>
    </cfRule>
  </conditionalFormatting>
  <conditionalFormatting sqref="AL43">
    <cfRule type="cellIs" dxfId="909" priority="907" operator="greaterThanOrEqual">
      <formula>8</formula>
    </cfRule>
    <cfRule type="cellIs" dxfId="908" priority="908" operator="between">
      <formula>6</formula>
      <formula>7.9</formula>
    </cfRule>
  </conditionalFormatting>
  <conditionalFormatting sqref="AL44">
    <cfRule type="cellIs" dxfId="907" priority="912" operator="greaterThanOrEqual">
      <formula>8</formula>
    </cfRule>
    <cfRule type="cellIs" dxfId="906" priority="913" operator="between">
      <formula>6</formula>
      <formula>7.9</formula>
    </cfRule>
  </conditionalFormatting>
  <conditionalFormatting sqref="AK44">
    <cfRule type="cellIs" dxfId="905" priority="914" operator="greaterThan">
      <formula>100</formula>
    </cfRule>
    <cfRule type="cellIs" dxfId="904" priority="915" operator="between">
      <formula>5.95</formula>
      <formula>100</formula>
    </cfRule>
    <cfRule type="cellIs" dxfId="903" priority="916" operator="between">
      <formula>4.9</formula>
      <formula>5.9</formula>
    </cfRule>
  </conditionalFormatting>
  <conditionalFormatting sqref="AK43">
    <cfRule type="cellIs" dxfId="902" priority="909" operator="greaterThan">
      <formula>100</formula>
    </cfRule>
    <cfRule type="cellIs" dxfId="901" priority="910" operator="between">
      <formula>5.95</formula>
      <formula>100</formula>
    </cfRule>
    <cfRule type="cellIs" dxfId="900" priority="911" operator="between">
      <formula>4.9</formula>
      <formula>5.9</formula>
    </cfRule>
  </conditionalFormatting>
  <conditionalFormatting sqref="AL43">
    <cfRule type="cellIs" dxfId="899" priority="902" operator="greaterThanOrEqual">
      <formula>8</formula>
    </cfRule>
    <cfRule type="cellIs" dxfId="898" priority="903" operator="between">
      <formula>6</formula>
      <formula>7.9</formula>
    </cfRule>
  </conditionalFormatting>
  <conditionalFormatting sqref="AK43">
    <cfRule type="cellIs" dxfId="897" priority="904" operator="greaterThan">
      <formula>100</formula>
    </cfRule>
    <cfRule type="cellIs" dxfId="896" priority="905" operator="between">
      <formula>5.95</formula>
      <formula>100</formula>
    </cfRule>
    <cfRule type="cellIs" dxfId="895" priority="906" operator="between">
      <formula>4.9</formula>
      <formula>5.9</formula>
    </cfRule>
  </conditionalFormatting>
  <conditionalFormatting sqref="AL44">
    <cfRule type="cellIs" dxfId="894" priority="897" operator="greaterThanOrEqual">
      <formula>8</formula>
    </cfRule>
    <cfRule type="cellIs" dxfId="893" priority="898" operator="between">
      <formula>6</formula>
      <formula>7.9</formula>
    </cfRule>
  </conditionalFormatting>
  <conditionalFormatting sqref="AK44">
    <cfRule type="cellIs" dxfId="892" priority="899" operator="greaterThan">
      <formula>100</formula>
    </cfRule>
    <cfRule type="cellIs" dxfId="891" priority="900" operator="between">
      <formula>5.95</formula>
      <formula>100</formula>
    </cfRule>
    <cfRule type="cellIs" dxfId="890" priority="901" operator="between">
      <formula>4.9</formula>
      <formula>5.9</formula>
    </cfRule>
  </conditionalFormatting>
  <conditionalFormatting sqref="AL43">
    <cfRule type="cellIs" dxfId="889" priority="887" operator="greaterThanOrEqual">
      <formula>8</formula>
    </cfRule>
    <cfRule type="cellIs" dxfId="888" priority="888" operator="between">
      <formula>6</formula>
      <formula>7.9</formula>
    </cfRule>
  </conditionalFormatting>
  <conditionalFormatting sqref="AL44">
    <cfRule type="cellIs" dxfId="887" priority="892" operator="greaterThanOrEqual">
      <formula>8</formula>
    </cfRule>
    <cfRule type="cellIs" dxfId="886" priority="893" operator="between">
      <formula>6</formula>
      <formula>7.9</formula>
    </cfRule>
  </conditionalFormatting>
  <conditionalFormatting sqref="AK44">
    <cfRule type="cellIs" dxfId="885" priority="894" operator="greaterThan">
      <formula>100</formula>
    </cfRule>
    <cfRule type="cellIs" dxfId="884" priority="895" operator="between">
      <formula>5.95</formula>
      <formula>100</formula>
    </cfRule>
    <cfRule type="cellIs" dxfId="883" priority="896" operator="between">
      <formula>4.9</formula>
      <formula>5.9</formula>
    </cfRule>
  </conditionalFormatting>
  <conditionalFormatting sqref="AK43">
    <cfRule type="cellIs" dxfId="882" priority="889" operator="greaterThan">
      <formula>100</formula>
    </cfRule>
    <cfRule type="cellIs" dxfId="881" priority="890" operator="between">
      <formula>5.95</formula>
      <formula>100</formula>
    </cfRule>
    <cfRule type="cellIs" dxfId="880" priority="891" operator="between">
      <formula>4.9</formula>
      <formula>5.9</formula>
    </cfRule>
  </conditionalFormatting>
  <conditionalFormatting sqref="AL44">
    <cfRule type="cellIs" dxfId="879" priority="882" operator="greaterThanOrEqual">
      <formula>8</formula>
    </cfRule>
    <cfRule type="cellIs" dxfId="878" priority="883" operator="between">
      <formula>6</formula>
      <formula>7.9</formula>
    </cfRule>
  </conditionalFormatting>
  <conditionalFormatting sqref="AK44">
    <cfRule type="cellIs" dxfId="877" priority="884" operator="greaterThan">
      <formula>100</formula>
    </cfRule>
    <cfRule type="cellIs" dxfId="876" priority="885" operator="between">
      <formula>5.95</formula>
      <formula>100</formula>
    </cfRule>
    <cfRule type="cellIs" dxfId="875" priority="886" operator="between">
      <formula>4.9</formula>
      <formula>5.9</formula>
    </cfRule>
  </conditionalFormatting>
  <conditionalFormatting sqref="AL43">
    <cfRule type="cellIs" dxfId="874" priority="872" operator="greaterThanOrEqual">
      <formula>8</formula>
    </cfRule>
    <cfRule type="cellIs" dxfId="873" priority="873" operator="between">
      <formula>6</formula>
      <formula>7.9</formula>
    </cfRule>
  </conditionalFormatting>
  <conditionalFormatting sqref="AL44">
    <cfRule type="cellIs" dxfId="872" priority="877" operator="greaterThanOrEqual">
      <formula>8</formula>
    </cfRule>
    <cfRule type="cellIs" dxfId="871" priority="878" operator="between">
      <formula>6</formula>
      <formula>7.9</formula>
    </cfRule>
  </conditionalFormatting>
  <conditionalFormatting sqref="AK44">
    <cfRule type="cellIs" dxfId="870" priority="879" operator="greaterThan">
      <formula>100</formula>
    </cfRule>
    <cfRule type="cellIs" dxfId="869" priority="880" operator="between">
      <formula>5.95</formula>
      <formula>100</formula>
    </cfRule>
    <cfRule type="cellIs" dxfId="868" priority="881" operator="between">
      <formula>4.9</formula>
      <formula>5.9</formula>
    </cfRule>
  </conditionalFormatting>
  <conditionalFormatting sqref="AK43">
    <cfRule type="cellIs" dxfId="867" priority="874" operator="greaterThan">
      <formula>100</formula>
    </cfRule>
    <cfRule type="cellIs" dxfId="866" priority="875" operator="between">
      <formula>5.95</formula>
      <formula>100</formula>
    </cfRule>
    <cfRule type="cellIs" dxfId="865" priority="876" operator="between">
      <formula>4.9</formula>
      <formula>5.9</formula>
    </cfRule>
  </conditionalFormatting>
  <conditionalFormatting sqref="AK41">
    <cfRule type="cellIs" dxfId="864" priority="870" operator="greaterThanOrEqual">
      <formula>8</formula>
    </cfRule>
    <cfRule type="cellIs" dxfId="863" priority="871" operator="between">
      <formula>6</formula>
      <formula>7.9</formula>
    </cfRule>
  </conditionalFormatting>
  <conditionalFormatting sqref="AL44">
    <cfRule type="cellIs" dxfId="862" priority="865" operator="greaterThanOrEqual">
      <formula>8</formula>
    </cfRule>
    <cfRule type="cellIs" dxfId="861" priority="866" operator="between">
      <formula>6</formula>
      <formula>7.9</formula>
    </cfRule>
  </conditionalFormatting>
  <conditionalFormatting sqref="AK44">
    <cfRule type="cellIs" dxfId="860" priority="867" operator="greaterThan">
      <formula>100</formula>
    </cfRule>
    <cfRule type="cellIs" dxfId="859" priority="868" operator="between">
      <formula>5.95</formula>
      <formula>100</formula>
    </cfRule>
    <cfRule type="cellIs" dxfId="858" priority="869" operator="between">
      <formula>4.9</formula>
      <formula>5.9</formula>
    </cfRule>
  </conditionalFormatting>
  <conditionalFormatting sqref="AL43">
    <cfRule type="cellIs" dxfId="857" priority="855" operator="greaterThanOrEqual">
      <formula>8</formula>
    </cfRule>
    <cfRule type="cellIs" dxfId="856" priority="856" operator="between">
      <formula>6</formula>
      <formula>7.9</formula>
    </cfRule>
  </conditionalFormatting>
  <conditionalFormatting sqref="AL44">
    <cfRule type="cellIs" dxfId="855" priority="860" operator="greaterThanOrEqual">
      <formula>8</formula>
    </cfRule>
    <cfRule type="cellIs" dxfId="854" priority="861" operator="between">
      <formula>6</formula>
      <formula>7.9</formula>
    </cfRule>
  </conditionalFormatting>
  <conditionalFormatting sqref="AK44">
    <cfRule type="cellIs" dxfId="853" priority="862" operator="greaterThan">
      <formula>100</formula>
    </cfRule>
    <cfRule type="cellIs" dxfId="852" priority="863" operator="between">
      <formula>5.95</formula>
      <formula>100</formula>
    </cfRule>
    <cfRule type="cellIs" dxfId="851" priority="864" operator="between">
      <formula>4.9</formula>
      <formula>5.9</formula>
    </cfRule>
  </conditionalFormatting>
  <conditionalFormatting sqref="AK43">
    <cfRule type="cellIs" dxfId="850" priority="857" operator="greaterThan">
      <formula>100</formula>
    </cfRule>
    <cfRule type="cellIs" dxfId="849" priority="858" operator="between">
      <formula>5.95</formula>
      <formula>100</formula>
    </cfRule>
    <cfRule type="cellIs" dxfId="848" priority="859" operator="between">
      <formula>4.9</formula>
      <formula>5.9</formula>
    </cfRule>
  </conditionalFormatting>
  <conditionalFormatting sqref="AL42">
    <cfRule type="cellIs" dxfId="847" priority="845" operator="greaterThanOrEqual">
      <formula>8</formula>
    </cfRule>
    <cfRule type="cellIs" dxfId="846" priority="846" operator="between">
      <formula>6</formula>
      <formula>7.9</formula>
    </cfRule>
  </conditionalFormatting>
  <conditionalFormatting sqref="AL43">
    <cfRule type="cellIs" dxfId="845" priority="850" operator="greaterThanOrEqual">
      <formula>8</formula>
    </cfRule>
    <cfRule type="cellIs" dxfId="844" priority="851" operator="between">
      <formula>6</formula>
      <formula>7.9</formula>
    </cfRule>
  </conditionalFormatting>
  <conditionalFormatting sqref="AK43">
    <cfRule type="cellIs" dxfId="843" priority="852" operator="greaterThan">
      <formula>100</formula>
    </cfRule>
    <cfRule type="cellIs" dxfId="842" priority="853" operator="between">
      <formula>5.95</formula>
      <formula>100</formula>
    </cfRule>
    <cfRule type="cellIs" dxfId="841" priority="854" operator="between">
      <formula>4.9</formula>
      <formula>5.9</formula>
    </cfRule>
  </conditionalFormatting>
  <conditionalFormatting sqref="AK42">
    <cfRule type="cellIs" dxfId="840" priority="847" operator="greaterThan">
      <formula>100</formula>
    </cfRule>
    <cfRule type="cellIs" dxfId="839" priority="848" operator="between">
      <formula>5.95</formula>
      <formula>100</formula>
    </cfRule>
    <cfRule type="cellIs" dxfId="838" priority="849" operator="between">
      <formula>4.9</formula>
      <formula>5.9</formula>
    </cfRule>
  </conditionalFormatting>
  <conditionalFormatting sqref="AL44">
    <cfRule type="cellIs" dxfId="837" priority="840" operator="greaterThanOrEqual">
      <formula>8</formula>
    </cfRule>
    <cfRule type="cellIs" dxfId="836" priority="841" operator="between">
      <formula>6</formula>
      <formula>7.9</formula>
    </cfRule>
  </conditionalFormatting>
  <conditionalFormatting sqref="AK44">
    <cfRule type="cellIs" dxfId="835" priority="842" operator="greaterThan">
      <formula>100</formula>
    </cfRule>
    <cfRule type="cellIs" dxfId="834" priority="843" operator="between">
      <formula>5.95</formula>
      <formula>100</formula>
    </cfRule>
    <cfRule type="cellIs" dxfId="833" priority="844" operator="between">
      <formula>4.9</formula>
      <formula>5.9</formula>
    </cfRule>
  </conditionalFormatting>
  <conditionalFormatting sqref="AL43">
    <cfRule type="cellIs" dxfId="832" priority="830" operator="greaterThanOrEqual">
      <formula>8</formula>
    </cfRule>
    <cfRule type="cellIs" dxfId="831" priority="831" operator="between">
      <formula>6</formula>
      <formula>7.9</formula>
    </cfRule>
  </conditionalFormatting>
  <conditionalFormatting sqref="AL44">
    <cfRule type="cellIs" dxfId="830" priority="835" operator="greaterThanOrEqual">
      <formula>8</formula>
    </cfRule>
    <cfRule type="cellIs" dxfId="829" priority="836" operator="between">
      <formula>6</formula>
      <formula>7.9</formula>
    </cfRule>
  </conditionalFormatting>
  <conditionalFormatting sqref="AK44">
    <cfRule type="cellIs" dxfId="828" priority="837" operator="greaterThan">
      <formula>100</formula>
    </cfRule>
    <cfRule type="cellIs" dxfId="827" priority="838" operator="between">
      <formula>5.95</formula>
      <formula>100</formula>
    </cfRule>
    <cfRule type="cellIs" dxfId="826" priority="839" operator="between">
      <formula>4.9</formula>
      <formula>5.9</formula>
    </cfRule>
  </conditionalFormatting>
  <conditionalFormatting sqref="AK43">
    <cfRule type="cellIs" dxfId="825" priority="832" operator="greaterThan">
      <formula>100</formula>
    </cfRule>
    <cfRule type="cellIs" dxfId="824" priority="833" operator="between">
      <formula>5.95</formula>
      <formula>100</formula>
    </cfRule>
    <cfRule type="cellIs" dxfId="823" priority="834" operator="between">
      <formula>4.9</formula>
      <formula>5.9</formula>
    </cfRule>
  </conditionalFormatting>
  <conditionalFormatting sqref="AK45">
    <cfRule type="cellIs" dxfId="822" priority="827" operator="greaterThan">
      <formula>100</formula>
    </cfRule>
    <cfRule type="cellIs" dxfId="821" priority="828" operator="between">
      <formula>5.95</formula>
      <formula>100</formula>
    </cfRule>
    <cfRule type="cellIs" dxfId="820" priority="829" operator="between">
      <formula>4.9</formula>
      <formula>5.9</formula>
    </cfRule>
  </conditionalFormatting>
  <conditionalFormatting sqref="AL45">
    <cfRule type="cellIs" dxfId="819" priority="825" operator="greaterThanOrEqual">
      <formula>8</formula>
    </cfRule>
    <cfRule type="cellIs" dxfId="818" priority="826" operator="between">
      <formula>6</formula>
      <formula>7.9</formula>
    </cfRule>
  </conditionalFormatting>
  <conditionalFormatting sqref="AL45">
    <cfRule type="cellIs" dxfId="817" priority="820" operator="greaterThanOrEqual">
      <formula>8</formula>
    </cfRule>
    <cfRule type="cellIs" dxfId="816" priority="821" operator="between">
      <formula>6</formula>
      <formula>7.9</formula>
    </cfRule>
  </conditionalFormatting>
  <conditionalFormatting sqref="AK45">
    <cfRule type="cellIs" dxfId="815" priority="822" operator="greaterThan">
      <formula>100</formula>
    </cfRule>
    <cfRule type="cellIs" dxfId="814" priority="823" operator="between">
      <formula>5.95</formula>
      <formula>100</formula>
    </cfRule>
    <cfRule type="cellIs" dxfId="813" priority="824" operator="between">
      <formula>4.9</formula>
      <formula>5.9</formula>
    </cfRule>
  </conditionalFormatting>
  <conditionalFormatting sqref="AL44">
    <cfRule type="cellIs" dxfId="812" priority="810" operator="greaterThanOrEqual">
      <formula>8</formula>
    </cfRule>
    <cfRule type="cellIs" dxfId="811" priority="811" operator="between">
      <formula>6</formula>
      <formula>7.9</formula>
    </cfRule>
  </conditionalFormatting>
  <conditionalFormatting sqref="AL45">
    <cfRule type="cellIs" dxfId="810" priority="815" operator="greaterThanOrEqual">
      <formula>8</formula>
    </cfRule>
    <cfRule type="cellIs" dxfId="809" priority="816" operator="between">
      <formula>6</formula>
      <formula>7.9</formula>
    </cfRule>
  </conditionalFormatting>
  <conditionalFormatting sqref="AK45">
    <cfRule type="cellIs" dxfId="808" priority="817" operator="greaterThan">
      <formula>100</formula>
    </cfRule>
    <cfRule type="cellIs" dxfId="807" priority="818" operator="between">
      <formula>5.95</formula>
      <formula>100</formula>
    </cfRule>
    <cfRule type="cellIs" dxfId="806" priority="819" operator="between">
      <formula>4.9</formula>
      <formula>5.9</formula>
    </cfRule>
  </conditionalFormatting>
  <conditionalFormatting sqref="AK44">
    <cfRule type="cellIs" dxfId="805" priority="812" operator="greaterThan">
      <formula>100</formula>
    </cfRule>
    <cfRule type="cellIs" dxfId="804" priority="813" operator="between">
      <formula>5.95</formula>
      <formula>100</formula>
    </cfRule>
    <cfRule type="cellIs" dxfId="803" priority="814" operator="between">
      <formula>4.9</formula>
      <formula>5.9</formula>
    </cfRule>
  </conditionalFormatting>
  <conditionalFormatting sqref="AL45">
    <cfRule type="cellIs" dxfId="802" priority="805" operator="greaterThanOrEqual">
      <formula>8</formula>
    </cfRule>
    <cfRule type="cellIs" dxfId="801" priority="806" operator="between">
      <formula>6</formula>
      <formula>7.9</formula>
    </cfRule>
  </conditionalFormatting>
  <conditionalFormatting sqref="AK45">
    <cfRule type="cellIs" dxfId="800" priority="807" operator="greaterThan">
      <formula>100</formula>
    </cfRule>
    <cfRule type="cellIs" dxfId="799" priority="808" operator="between">
      <formula>5.95</formula>
      <formula>100</formula>
    </cfRule>
    <cfRule type="cellIs" dxfId="798" priority="809" operator="between">
      <formula>4.9</formula>
      <formula>5.9</formula>
    </cfRule>
  </conditionalFormatting>
  <conditionalFormatting sqref="AL44">
    <cfRule type="cellIs" dxfId="797" priority="795" operator="greaterThanOrEqual">
      <formula>8</formula>
    </cfRule>
    <cfRule type="cellIs" dxfId="796" priority="796" operator="between">
      <formula>6</formula>
      <formula>7.9</formula>
    </cfRule>
  </conditionalFormatting>
  <conditionalFormatting sqref="AL45">
    <cfRule type="cellIs" dxfId="795" priority="800" operator="greaterThanOrEqual">
      <formula>8</formula>
    </cfRule>
    <cfRule type="cellIs" dxfId="794" priority="801" operator="between">
      <formula>6</formula>
      <formula>7.9</formula>
    </cfRule>
  </conditionalFormatting>
  <conditionalFormatting sqref="AK45">
    <cfRule type="cellIs" dxfId="793" priority="802" operator="greaterThan">
      <formula>100</formula>
    </cfRule>
    <cfRule type="cellIs" dxfId="792" priority="803" operator="between">
      <formula>5.95</formula>
      <formula>100</formula>
    </cfRule>
    <cfRule type="cellIs" dxfId="791" priority="804" operator="between">
      <formula>4.9</formula>
      <formula>5.9</formula>
    </cfRule>
  </conditionalFormatting>
  <conditionalFormatting sqref="AK44">
    <cfRule type="cellIs" dxfId="790" priority="797" operator="greaterThan">
      <formula>100</formula>
    </cfRule>
    <cfRule type="cellIs" dxfId="789" priority="798" operator="between">
      <formula>5.95</formula>
      <formula>100</formula>
    </cfRule>
    <cfRule type="cellIs" dxfId="788" priority="799" operator="between">
      <formula>4.9</formula>
      <formula>5.9</formula>
    </cfRule>
  </conditionalFormatting>
  <conditionalFormatting sqref="AL44">
    <cfRule type="cellIs" dxfId="787" priority="790" operator="greaterThanOrEqual">
      <formula>8</formula>
    </cfRule>
    <cfRule type="cellIs" dxfId="786" priority="791" operator="between">
      <formula>6</formula>
      <formula>7.9</formula>
    </cfRule>
  </conditionalFormatting>
  <conditionalFormatting sqref="AK44">
    <cfRule type="cellIs" dxfId="785" priority="792" operator="greaterThan">
      <formula>100</formula>
    </cfRule>
    <cfRule type="cellIs" dxfId="784" priority="793" operator="between">
      <formula>5.95</formula>
      <formula>100</formula>
    </cfRule>
    <cfRule type="cellIs" dxfId="783" priority="794" operator="between">
      <formula>4.9</formula>
      <formula>5.9</formula>
    </cfRule>
  </conditionalFormatting>
  <conditionalFormatting sqref="AL45">
    <cfRule type="cellIs" dxfId="782" priority="785" operator="greaterThanOrEqual">
      <formula>8</formula>
    </cfRule>
    <cfRule type="cellIs" dxfId="781" priority="786" operator="between">
      <formula>6</formula>
      <formula>7.9</formula>
    </cfRule>
  </conditionalFormatting>
  <conditionalFormatting sqref="AK45">
    <cfRule type="cellIs" dxfId="780" priority="787" operator="greaterThan">
      <formula>100</formula>
    </cfRule>
    <cfRule type="cellIs" dxfId="779" priority="788" operator="between">
      <formula>5.95</formula>
      <formula>100</formula>
    </cfRule>
    <cfRule type="cellIs" dxfId="778" priority="789" operator="between">
      <formula>4.9</formula>
      <formula>5.9</formula>
    </cfRule>
  </conditionalFormatting>
  <conditionalFormatting sqref="AL44">
    <cfRule type="cellIs" dxfId="777" priority="775" operator="greaterThanOrEqual">
      <formula>8</formula>
    </cfRule>
    <cfRule type="cellIs" dxfId="776" priority="776" operator="between">
      <formula>6</formula>
      <formula>7.9</formula>
    </cfRule>
  </conditionalFormatting>
  <conditionalFormatting sqref="AL45">
    <cfRule type="cellIs" dxfId="775" priority="780" operator="greaterThanOrEqual">
      <formula>8</formula>
    </cfRule>
    <cfRule type="cellIs" dxfId="774" priority="781" operator="between">
      <formula>6</formula>
      <formula>7.9</formula>
    </cfRule>
  </conditionalFormatting>
  <conditionalFormatting sqref="AK45">
    <cfRule type="cellIs" dxfId="773" priority="782" operator="greaterThan">
      <formula>100</formula>
    </cfRule>
    <cfRule type="cellIs" dxfId="772" priority="783" operator="between">
      <formula>5.95</formula>
      <formula>100</formula>
    </cfRule>
    <cfRule type="cellIs" dxfId="771" priority="784" operator="between">
      <formula>4.9</formula>
      <formula>5.9</formula>
    </cfRule>
  </conditionalFormatting>
  <conditionalFormatting sqref="AK44">
    <cfRule type="cellIs" dxfId="770" priority="777" operator="greaterThan">
      <formula>100</formula>
    </cfRule>
    <cfRule type="cellIs" dxfId="769" priority="778" operator="between">
      <formula>5.95</formula>
      <formula>100</formula>
    </cfRule>
    <cfRule type="cellIs" dxfId="768" priority="779" operator="between">
      <formula>4.9</formula>
      <formula>5.9</formula>
    </cfRule>
  </conditionalFormatting>
  <conditionalFormatting sqref="AK46:AL46">
    <cfRule type="cellIs" dxfId="767" priority="772" operator="greaterThan">
      <formula>100</formula>
    </cfRule>
    <cfRule type="cellIs" dxfId="766" priority="773" operator="between">
      <formula>5.95</formula>
      <formula>100</formula>
    </cfRule>
    <cfRule type="cellIs" dxfId="765" priority="774" operator="between">
      <formula>4.9</formula>
      <formula>5.9</formula>
    </cfRule>
  </conditionalFormatting>
  <conditionalFormatting sqref="AL46:AM46">
    <cfRule type="cellIs" dxfId="764" priority="770" operator="greaterThanOrEqual">
      <formula>8</formula>
    </cfRule>
    <cfRule type="cellIs" dxfId="763" priority="771" operator="between">
      <formula>6</formula>
      <formula>7.9</formula>
    </cfRule>
  </conditionalFormatting>
  <conditionalFormatting sqref="M42">
    <cfRule type="cellIs" dxfId="762" priority="767" operator="greaterThan">
      <formula>100</formula>
    </cfRule>
    <cfRule type="cellIs" dxfId="761" priority="768" operator="between">
      <formula>5.95</formula>
      <formula>100</formula>
    </cfRule>
    <cfRule type="cellIs" dxfId="760" priority="769" operator="between">
      <formula>4.9</formula>
      <formula>5.9</formula>
    </cfRule>
  </conditionalFormatting>
  <conditionalFormatting sqref="N42">
    <cfRule type="cellIs" dxfId="759" priority="765" operator="greaterThanOrEqual">
      <formula>8</formula>
    </cfRule>
    <cfRule type="cellIs" dxfId="758" priority="766" operator="between">
      <formula>6</formula>
      <formula>7.9</formula>
    </cfRule>
  </conditionalFormatting>
  <conditionalFormatting sqref="M42">
    <cfRule type="cellIs" dxfId="757" priority="762" operator="greaterThan">
      <formula>100</formula>
    </cfRule>
    <cfRule type="cellIs" dxfId="756" priority="763" operator="between">
      <formula>5.95</formula>
      <formula>100</formula>
    </cfRule>
    <cfRule type="cellIs" dxfId="755" priority="764" operator="between">
      <formula>4.9</formula>
      <formula>5.9</formula>
    </cfRule>
  </conditionalFormatting>
  <conditionalFormatting sqref="N42">
    <cfRule type="cellIs" dxfId="754" priority="760" operator="greaterThanOrEqual">
      <formula>8</formula>
    </cfRule>
    <cfRule type="cellIs" dxfId="753" priority="761" operator="between">
      <formula>6</formula>
      <formula>7.9</formula>
    </cfRule>
  </conditionalFormatting>
  <conditionalFormatting sqref="M43">
    <cfRule type="cellIs" dxfId="752" priority="757" operator="greaterThan">
      <formula>100</formula>
    </cfRule>
    <cfRule type="cellIs" dxfId="751" priority="758" operator="between">
      <formula>5.95</formula>
      <formula>100</formula>
    </cfRule>
    <cfRule type="cellIs" dxfId="750" priority="759" operator="between">
      <formula>4.9</formula>
      <formula>5.9</formula>
    </cfRule>
  </conditionalFormatting>
  <conditionalFormatting sqref="N43">
    <cfRule type="cellIs" dxfId="749" priority="755" operator="greaterThanOrEqual">
      <formula>8</formula>
    </cfRule>
    <cfRule type="cellIs" dxfId="748" priority="756" operator="between">
      <formula>6</formula>
      <formula>7.9</formula>
    </cfRule>
  </conditionalFormatting>
  <conditionalFormatting sqref="M43">
    <cfRule type="cellIs" dxfId="747" priority="752" operator="greaterThan">
      <formula>100</formula>
    </cfRule>
    <cfRule type="cellIs" dxfId="746" priority="753" operator="between">
      <formula>5.95</formula>
      <formula>100</formula>
    </cfRule>
    <cfRule type="cellIs" dxfId="745" priority="754" operator="between">
      <formula>4.9</formula>
      <formula>5.9</formula>
    </cfRule>
  </conditionalFormatting>
  <conditionalFormatting sqref="N43">
    <cfRule type="cellIs" dxfId="744" priority="750" operator="greaterThanOrEqual">
      <formula>8</formula>
    </cfRule>
    <cfRule type="cellIs" dxfId="743" priority="751" operator="between">
      <formula>6</formula>
      <formula>7.9</formula>
    </cfRule>
  </conditionalFormatting>
  <conditionalFormatting sqref="M43">
    <cfRule type="cellIs" dxfId="742" priority="747" operator="greaterThan">
      <formula>100</formula>
    </cfRule>
    <cfRule type="cellIs" dxfId="741" priority="748" operator="between">
      <formula>5.95</formula>
      <formula>100</formula>
    </cfRule>
    <cfRule type="cellIs" dxfId="740" priority="749" operator="between">
      <formula>4.9</formula>
      <formula>5.9</formula>
    </cfRule>
  </conditionalFormatting>
  <conditionalFormatting sqref="N43">
    <cfRule type="cellIs" dxfId="739" priority="745" operator="greaterThanOrEqual">
      <formula>8</formula>
    </cfRule>
    <cfRule type="cellIs" dxfId="738" priority="746" operator="between">
      <formula>6</formula>
      <formula>7.9</formula>
    </cfRule>
  </conditionalFormatting>
  <conditionalFormatting sqref="AK41">
    <cfRule type="cellIs" dxfId="737" priority="743" operator="greaterThanOrEqual">
      <formula>8</formula>
    </cfRule>
    <cfRule type="cellIs" dxfId="736" priority="744" operator="between">
      <formula>6</formula>
      <formula>7.9</formula>
    </cfRule>
  </conditionalFormatting>
  <conditionalFormatting sqref="AL45">
    <cfRule type="cellIs" dxfId="735" priority="738" operator="greaterThanOrEqual">
      <formula>8</formula>
    </cfRule>
    <cfRule type="cellIs" dxfId="734" priority="739" operator="between">
      <formula>6</formula>
      <formula>7.9</formula>
    </cfRule>
  </conditionalFormatting>
  <conditionalFormatting sqref="AK45">
    <cfRule type="cellIs" dxfId="733" priority="740" operator="greaterThan">
      <formula>100</formula>
    </cfRule>
    <cfRule type="cellIs" dxfId="732" priority="741" operator="between">
      <formula>5.95</formula>
      <formula>100</formula>
    </cfRule>
    <cfRule type="cellIs" dxfId="731" priority="742" operator="between">
      <formula>4.9</formula>
      <formula>5.9</formula>
    </cfRule>
  </conditionalFormatting>
  <conditionalFormatting sqref="AL44">
    <cfRule type="cellIs" dxfId="730" priority="728" operator="greaterThanOrEqual">
      <formula>8</formula>
    </cfRule>
    <cfRule type="cellIs" dxfId="729" priority="729" operator="between">
      <formula>6</formula>
      <formula>7.9</formula>
    </cfRule>
  </conditionalFormatting>
  <conditionalFormatting sqref="AL45">
    <cfRule type="cellIs" dxfId="728" priority="733" operator="greaterThanOrEqual">
      <formula>8</formula>
    </cfRule>
    <cfRule type="cellIs" dxfId="727" priority="734" operator="between">
      <formula>6</formula>
      <formula>7.9</formula>
    </cfRule>
  </conditionalFormatting>
  <conditionalFormatting sqref="AK45">
    <cfRule type="cellIs" dxfId="726" priority="735" operator="greaterThan">
      <formula>100</formula>
    </cfRule>
    <cfRule type="cellIs" dxfId="725" priority="736" operator="between">
      <formula>5.95</formula>
      <formula>100</formula>
    </cfRule>
    <cfRule type="cellIs" dxfId="724" priority="737" operator="between">
      <formula>4.9</formula>
      <formula>5.9</formula>
    </cfRule>
  </conditionalFormatting>
  <conditionalFormatting sqref="AK44">
    <cfRule type="cellIs" dxfId="723" priority="730" operator="greaterThan">
      <formula>100</formula>
    </cfRule>
    <cfRule type="cellIs" dxfId="722" priority="731" operator="between">
      <formula>5.95</formula>
      <formula>100</formula>
    </cfRule>
    <cfRule type="cellIs" dxfId="721" priority="732" operator="between">
      <formula>4.9</formula>
      <formula>5.9</formula>
    </cfRule>
  </conditionalFormatting>
  <conditionalFormatting sqref="AK42">
    <cfRule type="cellIs" dxfId="720" priority="726" operator="greaterThanOrEqual">
      <formula>8</formula>
    </cfRule>
    <cfRule type="cellIs" dxfId="719" priority="727" operator="between">
      <formula>6</formula>
      <formula>7.9</formula>
    </cfRule>
  </conditionalFormatting>
  <conditionalFormatting sqref="AL45">
    <cfRule type="cellIs" dxfId="718" priority="721" operator="greaterThanOrEqual">
      <formula>8</formula>
    </cfRule>
    <cfRule type="cellIs" dxfId="717" priority="722" operator="between">
      <formula>6</formula>
      <formula>7.9</formula>
    </cfRule>
  </conditionalFormatting>
  <conditionalFormatting sqref="AK45">
    <cfRule type="cellIs" dxfId="716" priority="723" operator="greaterThan">
      <formula>100</formula>
    </cfRule>
    <cfRule type="cellIs" dxfId="715" priority="724" operator="between">
      <formula>5.95</formula>
      <formula>100</formula>
    </cfRule>
    <cfRule type="cellIs" dxfId="714" priority="725" operator="between">
      <formula>4.9</formula>
      <formula>5.9</formula>
    </cfRule>
  </conditionalFormatting>
  <conditionalFormatting sqref="AL44">
    <cfRule type="cellIs" dxfId="713" priority="711" operator="greaterThanOrEqual">
      <formula>8</formula>
    </cfRule>
    <cfRule type="cellIs" dxfId="712" priority="712" operator="between">
      <formula>6</formula>
      <formula>7.9</formula>
    </cfRule>
  </conditionalFormatting>
  <conditionalFormatting sqref="AL45">
    <cfRule type="cellIs" dxfId="711" priority="716" operator="greaterThanOrEqual">
      <formula>8</formula>
    </cfRule>
    <cfRule type="cellIs" dxfId="710" priority="717" operator="between">
      <formula>6</formula>
      <formula>7.9</formula>
    </cfRule>
  </conditionalFormatting>
  <conditionalFormatting sqref="AK45">
    <cfRule type="cellIs" dxfId="709" priority="718" operator="greaterThan">
      <formula>100</formula>
    </cfRule>
    <cfRule type="cellIs" dxfId="708" priority="719" operator="between">
      <formula>5.95</formula>
      <formula>100</formula>
    </cfRule>
    <cfRule type="cellIs" dxfId="707" priority="720" operator="between">
      <formula>4.9</formula>
      <formula>5.9</formula>
    </cfRule>
  </conditionalFormatting>
  <conditionalFormatting sqref="AK44">
    <cfRule type="cellIs" dxfId="706" priority="713" operator="greaterThan">
      <formula>100</formula>
    </cfRule>
    <cfRule type="cellIs" dxfId="705" priority="714" operator="between">
      <formula>5.95</formula>
      <formula>100</formula>
    </cfRule>
    <cfRule type="cellIs" dxfId="704" priority="715" operator="between">
      <formula>4.9</formula>
      <formula>5.9</formula>
    </cfRule>
  </conditionalFormatting>
  <conditionalFormatting sqref="AL43">
    <cfRule type="cellIs" dxfId="703" priority="701" operator="greaterThanOrEqual">
      <formula>8</formula>
    </cfRule>
    <cfRule type="cellIs" dxfId="702" priority="702" operator="between">
      <formula>6</formula>
      <formula>7.9</formula>
    </cfRule>
  </conditionalFormatting>
  <conditionalFormatting sqref="AL44">
    <cfRule type="cellIs" dxfId="701" priority="706" operator="greaterThanOrEqual">
      <formula>8</formula>
    </cfRule>
    <cfRule type="cellIs" dxfId="700" priority="707" operator="between">
      <formula>6</formula>
      <formula>7.9</formula>
    </cfRule>
  </conditionalFormatting>
  <conditionalFormatting sqref="AK44">
    <cfRule type="cellIs" dxfId="699" priority="708" operator="greaterThan">
      <formula>100</formula>
    </cfRule>
    <cfRule type="cellIs" dxfId="698" priority="709" operator="between">
      <formula>5.95</formula>
      <formula>100</formula>
    </cfRule>
    <cfRule type="cellIs" dxfId="697" priority="710" operator="between">
      <formula>4.9</formula>
      <formula>5.9</formula>
    </cfRule>
  </conditionalFormatting>
  <conditionalFormatting sqref="AK43">
    <cfRule type="cellIs" dxfId="696" priority="703" operator="greaterThan">
      <formula>100</formula>
    </cfRule>
    <cfRule type="cellIs" dxfId="695" priority="704" operator="between">
      <formula>5.95</formula>
      <formula>100</formula>
    </cfRule>
    <cfRule type="cellIs" dxfId="694" priority="705" operator="between">
      <formula>4.9</formula>
      <formula>5.9</formula>
    </cfRule>
  </conditionalFormatting>
  <conditionalFormatting sqref="AK41">
    <cfRule type="cellIs" dxfId="693" priority="699" operator="greaterThanOrEqual">
      <formula>8</formula>
    </cfRule>
    <cfRule type="cellIs" dxfId="692" priority="700" operator="between">
      <formula>6</formula>
      <formula>7.9</formula>
    </cfRule>
  </conditionalFormatting>
  <conditionalFormatting sqref="AL45">
    <cfRule type="cellIs" dxfId="691" priority="694" operator="greaterThanOrEqual">
      <formula>8</formula>
    </cfRule>
    <cfRule type="cellIs" dxfId="690" priority="695" operator="between">
      <formula>6</formula>
      <formula>7.9</formula>
    </cfRule>
  </conditionalFormatting>
  <conditionalFormatting sqref="AK45">
    <cfRule type="cellIs" dxfId="689" priority="696" operator="greaterThan">
      <formula>100</formula>
    </cfRule>
    <cfRule type="cellIs" dxfId="688" priority="697" operator="between">
      <formula>5.95</formula>
      <formula>100</formula>
    </cfRule>
    <cfRule type="cellIs" dxfId="687" priority="698" operator="between">
      <formula>4.9</formula>
      <formula>5.9</formula>
    </cfRule>
  </conditionalFormatting>
  <conditionalFormatting sqref="AL44">
    <cfRule type="cellIs" dxfId="686" priority="684" operator="greaterThanOrEqual">
      <formula>8</formula>
    </cfRule>
    <cfRule type="cellIs" dxfId="685" priority="685" operator="between">
      <formula>6</formula>
      <formula>7.9</formula>
    </cfRule>
  </conditionalFormatting>
  <conditionalFormatting sqref="AL45">
    <cfRule type="cellIs" dxfId="684" priority="689" operator="greaterThanOrEqual">
      <formula>8</formula>
    </cfRule>
    <cfRule type="cellIs" dxfId="683" priority="690" operator="between">
      <formula>6</formula>
      <formula>7.9</formula>
    </cfRule>
  </conditionalFormatting>
  <conditionalFormatting sqref="AK45">
    <cfRule type="cellIs" dxfId="682" priority="691" operator="greaterThan">
      <formula>100</formula>
    </cfRule>
    <cfRule type="cellIs" dxfId="681" priority="692" operator="between">
      <formula>5.95</formula>
      <formula>100</formula>
    </cfRule>
    <cfRule type="cellIs" dxfId="680" priority="693" operator="between">
      <formula>4.9</formula>
      <formula>5.9</formula>
    </cfRule>
  </conditionalFormatting>
  <conditionalFormatting sqref="AK44">
    <cfRule type="cellIs" dxfId="679" priority="686" operator="greaterThan">
      <formula>100</formula>
    </cfRule>
    <cfRule type="cellIs" dxfId="678" priority="687" operator="between">
      <formula>5.95</formula>
      <formula>100</formula>
    </cfRule>
    <cfRule type="cellIs" dxfId="677" priority="688" operator="between">
      <formula>4.9</formula>
      <formula>5.9</formula>
    </cfRule>
  </conditionalFormatting>
  <conditionalFormatting sqref="AK46">
    <cfRule type="cellIs" dxfId="676" priority="681" operator="greaterThan">
      <formula>100</formula>
    </cfRule>
    <cfRule type="cellIs" dxfId="675" priority="682" operator="between">
      <formula>5.95</formula>
      <formula>100</formula>
    </cfRule>
    <cfRule type="cellIs" dxfId="674" priority="683" operator="between">
      <formula>4.9</formula>
      <formula>5.9</formula>
    </cfRule>
  </conditionalFormatting>
  <conditionalFormatting sqref="AL46">
    <cfRule type="cellIs" dxfId="673" priority="679" operator="greaterThanOrEqual">
      <formula>8</formula>
    </cfRule>
    <cfRule type="cellIs" dxfId="672" priority="680" operator="between">
      <formula>6</formula>
      <formula>7.9</formula>
    </cfRule>
  </conditionalFormatting>
  <conditionalFormatting sqref="AL46">
    <cfRule type="cellIs" dxfId="671" priority="674" operator="greaterThanOrEqual">
      <formula>8</formula>
    </cfRule>
    <cfRule type="cellIs" dxfId="670" priority="675" operator="between">
      <formula>6</formula>
      <formula>7.9</formula>
    </cfRule>
  </conditionalFormatting>
  <conditionalFormatting sqref="AK46">
    <cfRule type="cellIs" dxfId="669" priority="676" operator="greaterThan">
      <formula>100</formula>
    </cfRule>
    <cfRule type="cellIs" dxfId="668" priority="677" operator="between">
      <formula>5.95</formula>
      <formula>100</formula>
    </cfRule>
    <cfRule type="cellIs" dxfId="667" priority="678" operator="between">
      <formula>4.9</formula>
      <formula>5.9</formula>
    </cfRule>
  </conditionalFormatting>
  <conditionalFormatting sqref="AL45">
    <cfRule type="cellIs" dxfId="666" priority="664" operator="greaterThanOrEqual">
      <formula>8</formula>
    </cfRule>
    <cfRule type="cellIs" dxfId="665" priority="665" operator="between">
      <formula>6</formula>
      <formula>7.9</formula>
    </cfRule>
  </conditionalFormatting>
  <conditionalFormatting sqref="AL46">
    <cfRule type="cellIs" dxfId="664" priority="669" operator="greaterThanOrEqual">
      <formula>8</formula>
    </cfRule>
    <cfRule type="cellIs" dxfId="663" priority="670" operator="between">
      <formula>6</formula>
      <formula>7.9</formula>
    </cfRule>
  </conditionalFormatting>
  <conditionalFormatting sqref="AK46">
    <cfRule type="cellIs" dxfId="662" priority="671" operator="greaterThan">
      <formula>100</formula>
    </cfRule>
    <cfRule type="cellIs" dxfId="661" priority="672" operator="between">
      <formula>5.95</formula>
      <formula>100</formula>
    </cfRule>
    <cfRule type="cellIs" dxfId="660" priority="673" operator="between">
      <formula>4.9</formula>
      <formula>5.9</formula>
    </cfRule>
  </conditionalFormatting>
  <conditionalFormatting sqref="AK45">
    <cfRule type="cellIs" dxfId="659" priority="666" operator="greaterThan">
      <formula>100</formula>
    </cfRule>
    <cfRule type="cellIs" dxfId="658" priority="667" operator="between">
      <formula>5.95</formula>
      <formula>100</formula>
    </cfRule>
    <cfRule type="cellIs" dxfId="657" priority="668" operator="between">
      <formula>4.9</formula>
      <formula>5.9</formula>
    </cfRule>
  </conditionalFormatting>
  <conditionalFormatting sqref="AL46">
    <cfRule type="cellIs" dxfId="656" priority="659" operator="greaterThanOrEqual">
      <formula>8</formula>
    </cfRule>
    <cfRule type="cellIs" dxfId="655" priority="660" operator="between">
      <formula>6</formula>
      <formula>7.9</formula>
    </cfRule>
  </conditionalFormatting>
  <conditionalFormatting sqref="AK46">
    <cfRule type="cellIs" dxfId="654" priority="661" operator="greaterThan">
      <formula>100</formula>
    </cfRule>
    <cfRule type="cellIs" dxfId="653" priority="662" operator="between">
      <formula>5.95</formula>
      <formula>100</formula>
    </cfRule>
    <cfRule type="cellIs" dxfId="652" priority="663" operator="between">
      <formula>4.9</formula>
      <formula>5.9</formula>
    </cfRule>
  </conditionalFormatting>
  <conditionalFormatting sqref="AL45">
    <cfRule type="cellIs" dxfId="651" priority="649" operator="greaterThanOrEqual">
      <formula>8</formula>
    </cfRule>
    <cfRule type="cellIs" dxfId="650" priority="650" operator="between">
      <formula>6</formula>
      <formula>7.9</formula>
    </cfRule>
  </conditionalFormatting>
  <conditionalFormatting sqref="AL46">
    <cfRule type="cellIs" dxfId="649" priority="654" operator="greaterThanOrEqual">
      <formula>8</formula>
    </cfRule>
    <cfRule type="cellIs" dxfId="648" priority="655" operator="between">
      <formula>6</formula>
      <formula>7.9</formula>
    </cfRule>
  </conditionalFormatting>
  <conditionalFormatting sqref="AK46">
    <cfRule type="cellIs" dxfId="647" priority="656" operator="greaterThan">
      <formula>100</formula>
    </cfRule>
    <cfRule type="cellIs" dxfId="646" priority="657" operator="between">
      <formula>5.95</formula>
      <formula>100</formula>
    </cfRule>
    <cfRule type="cellIs" dxfId="645" priority="658" operator="between">
      <formula>4.9</formula>
      <formula>5.9</formula>
    </cfRule>
  </conditionalFormatting>
  <conditionalFormatting sqref="AK45">
    <cfRule type="cellIs" dxfId="644" priority="651" operator="greaterThan">
      <formula>100</formula>
    </cfRule>
    <cfRule type="cellIs" dxfId="643" priority="652" operator="between">
      <formula>5.95</formula>
      <formula>100</formula>
    </cfRule>
    <cfRule type="cellIs" dxfId="642" priority="653" operator="between">
      <formula>4.9</formula>
      <formula>5.9</formula>
    </cfRule>
  </conditionalFormatting>
  <conditionalFormatting sqref="AL45">
    <cfRule type="cellIs" dxfId="641" priority="644" operator="greaterThanOrEqual">
      <formula>8</formula>
    </cfRule>
    <cfRule type="cellIs" dxfId="640" priority="645" operator="between">
      <formula>6</formula>
      <formula>7.9</formula>
    </cfRule>
  </conditionalFormatting>
  <conditionalFormatting sqref="AK45">
    <cfRule type="cellIs" dxfId="639" priority="646" operator="greaterThan">
      <formula>100</formula>
    </cfRule>
    <cfRule type="cellIs" dxfId="638" priority="647" operator="between">
      <formula>5.95</formula>
      <formula>100</formula>
    </cfRule>
    <cfRule type="cellIs" dxfId="637" priority="648" operator="between">
      <formula>4.9</formula>
      <formula>5.9</formula>
    </cfRule>
  </conditionalFormatting>
  <conditionalFormatting sqref="AL46">
    <cfRule type="cellIs" dxfId="636" priority="639" operator="greaterThanOrEqual">
      <formula>8</formula>
    </cfRule>
    <cfRule type="cellIs" dxfId="635" priority="640" operator="between">
      <formula>6</formula>
      <formula>7.9</formula>
    </cfRule>
  </conditionalFormatting>
  <conditionalFormatting sqref="AK46">
    <cfRule type="cellIs" dxfId="634" priority="641" operator="greaterThan">
      <formula>100</formula>
    </cfRule>
    <cfRule type="cellIs" dxfId="633" priority="642" operator="between">
      <formula>5.95</formula>
      <formula>100</formula>
    </cfRule>
    <cfRule type="cellIs" dxfId="632" priority="643" operator="between">
      <formula>4.9</formula>
      <formula>5.9</formula>
    </cfRule>
  </conditionalFormatting>
  <conditionalFormatting sqref="AL45">
    <cfRule type="cellIs" dxfId="631" priority="629" operator="greaterThanOrEqual">
      <formula>8</formula>
    </cfRule>
    <cfRule type="cellIs" dxfId="630" priority="630" operator="between">
      <formula>6</formula>
      <formula>7.9</formula>
    </cfRule>
  </conditionalFormatting>
  <conditionalFormatting sqref="AL46">
    <cfRule type="cellIs" dxfId="629" priority="634" operator="greaterThanOrEqual">
      <formula>8</formula>
    </cfRule>
    <cfRule type="cellIs" dxfId="628" priority="635" operator="between">
      <formula>6</formula>
      <formula>7.9</formula>
    </cfRule>
  </conditionalFormatting>
  <conditionalFormatting sqref="AK46">
    <cfRule type="cellIs" dxfId="627" priority="636" operator="greaterThan">
      <formula>100</formula>
    </cfRule>
    <cfRule type="cellIs" dxfId="626" priority="637" operator="between">
      <formula>5.95</formula>
      <formula>100</formula>
    </cfRule>
    <cfRule type="cellIs" dxfId="625" priority="638" operator="between">
      <formula>4.9</formula>
      <formula>5.9</formula>
    </cfRule>
  </conditionalFormatting>
  <conditionalFormatting sqref="AK45">
    <cfRule type="cellIs" dxfId="624" priority="631" operator="greaterThan">
      <formula>100</formula>
    </cfRule>
    <cfRule type="cellIs" dxfId="623" priority="632" operator="between">
      <formula>5.95</formula>
      <formula>100</formula>
    </cfRule>
    <cfRule type="cellIs" dxfId="622" priority="633" operator="between">
      <formula>4.9</formula>
      <formula>5.9</formula>
    </cfRule>
  </conditionalFormatting>
  <conditionalFormatting sqref="AK42">
    <cfRule type="cellIs" dxfId="621" priority="627" operator="greaterThanOrEqual">
      <formula>8</formula>
    </cfRule>
    <cfRule type="cellIs" dxfId="620" priority="628" operator="between">
      <formula>6</formula>
      <formula>7.9</formula>
    </cfRule>
  </conditionalFormatting>
  <conditionalFormatting sqref="AL46">
    <cfRule type="cellIs" dxfId="619" priority="622" operator="greaterThanOrEqual">
      <formula>8</formula>
    </cfRule>
    <cfRule type="cellIs" dxfId="618" priority="623" operator="between">
      <formula>6</formula>
      <formula>7.9</formula>
    </cfRule>
  </conditionalFormatting>
  <conditionalFormatting sqref="AK46">
    <cfRule type="cellIs" dxfId="617" priority="624" operator="greaterThan">
      <formula>100</formula>
    </cfRule>
    <cfRule type="cellIs" dxfId="616" priority="625" operator="between">
      <formula>5.95</formula>
      <formula>100</formula>
    </cfRule>
    <cfRule type="cellIs" dxfId="615" priority="626" operator="between">
      <formula>4.9</formula>
      <formula>5.9</formula>
    </cfRule>
  </conditionalFormatting>
  <conditionalFormatting sqref="AL45">
    <cfRule type="cellIs" dxfId="614" priority="612" operator="greaterThanOrEqual">
      <formula>8</formula>
    </cfRule>
    <cfRule type="cellIs" dxfId="613" priority="613" operator="between">
      <formula>6</formula>
      <formula>7.9</formula>
    </cfRule>
  </conditionalFormatting>
  <conditionalFormatting sqref="AL46">
    <cfRule type="cellIs" dxfId="612" priority="617" operator="greaterThanOrEqual">
      <formula>8</formula>
    </cfRule>
    <cfRule type="cellIs" dxfId="611" priority="618" operator="between">
      <formula>6</formula>
      <formula>7.9</formula>
    </cfRule>
  </conditionalFormatting>
  <conditionalFormatting sqref="AK46">
    <cfRule type="cellIs" dxfId="610" priority="619" operator="greaterThan">
      <formula>100</formula>
    </cfRule>
    <cfRule type="cellIs" dxfId="609" priority="620" operator="between">
      <formula>5.95</formula>
      <formula>100</formula>
    </cfRule>
    <cfRule type="cellIs" dxfId="608" priority="621" operator="between">
      <formula>4.9</formula>
      <formula>5.9</formula>
    </cfRule>
  </conditionalFormatting>
  <conditionalFormatting sqref="AK45">
    <cfRule type="cellIs" dxfId="607" priority="614" operator="greaterThan">
      <formula>100</formula>
    </cfRule>
    <cfRule type="cellIs" dxfId="606" priority="615" operator="between">
      <formula>5.95</formula>
      <formula>100</formula>
    </cfRule>
    <cfRule type="cellIs" dxfId="605" priority="616" operator="between">
      <formula>4.9</formula>
      <formula>5.9</formula>
    </cfRule>
  </conditionalFormatting>
  <conditionalFormatting sqref="AK43">
    <cfRule type="cellIs" dxfId="604" priority="610" operator="greaterThanOrEqual">
      <formula>8</formula>
    </cfRule>
    <cfRule type="cellIs" dxfId="603" priority="611" operator="between">
      <formula>6</formula>
      <formula>7.9</formula>
    </cfRule>
  </conditionalFormatting>
  <conditionalFormatting sqref="AL46">
    <cfRule type="cellIs" dxfId="602" priority="605" operator="greaterThanOrEqual">
      <formula>8</formula>
    </cfRule>
    <cfRule type="cellIs" dxfId="601" priority="606" operator="between">
      <formula>6</formula>
      <formula>7.9</formula>
    </cfRule>
  </conditionalFormatting>
  <conditionalFormatting sqref="AK46">
    <cfRule type="cellIs" dxfId="600" priority="607" operator="greaterThan">
      <formula>100</formula>
    </cfRule>
    <cfRule type="cellIs" dxfId="599" priority="608" operator="between">
      <formula>5.95</formula>
      <formula>100</formula>
    </cfRule>
    <cfRule type="cellIs" dxfId="598" priority="609" operator="between">
      <formula>4.9</formula>
      <formula>5.9</formula>
    </cfRule>
  </conditionalFormatting>
  <conditionalFormatting sqref="AL45">
    <cfRule type="cellIs" dxfId="597" priority="595" operator="greaterThanOrEqual">
      <formula>8</formula>
    </cfRule>
    <cfRule type="cellIs" dxfId="596" priority="596" operator="between">
      <formula>6</formula>
      <formula>7.9</formula>
    </cfRule>
  </conditionalFormatting>
  <conditionalFormatting sqref="AL46">
    <cfRule type="cellIs" dxfId="595" priority="600" operator="greaterThanOrEqual">
      <formula>8</formula>
    </cfRule>
    <cfRule type="cellIs" dxfId="594" priority="601" operator="between">
      <formula>6</formula>
      <formula>7.9</formula>
    </cfRule>
  </conditionalFormatting>
  <conditionalFormatting sqref="AK46">
    <cfRule type="cellIs" dxfId="593" priority="602" operator="greaterThan">
      <formula>100</formula>
    </cfRule>
    <cfRule type="cellIs" dxfId="592" priority="603" operator="between">
      <formula>5.95</formula>
      <formula>100</formula>
    </cfRule>
    <cfRule type="cellIs" dxfId="591" priority="604" operator="between">
      <formula>4.9</formula>
      <formula>5.9</formula>
    </cfRule>
  </conditionalFormatting>
  <conditionalFormatting sqref="AK45">
    <cfRule type="cellIs" dxfId="590" priority="597" operator="greaterThan">
      <formula>100</formula>
    </cfRule>
    <cfRule type="cellIs" dxfId="589" priority="598" operator="between">
      <formula>5.95</formula>
      <formula>100</formula>
    </cfRule>
    <cfRule type="cellIs" dxfId="588" priority="599" operator="between">
      <formula>4.9</formula>
      <formula>5.9</formula>
    </cfRule>
  </conditionalFormatting>
  <conditionalFormatting sqref="AL44">
    <cfRule type="cellIs" dxfId="587" priority="585" operator="greaterThanOrEqual">
      <formula>8</formula>
    </cfRule>
    <cfRule type="cellIs" dxfId="586" priority="586" operator="between">
      <formula>6</formula>
      <formula>7.9</formula>
    </cfRule>
  </conditionalFormatting>
  <conditionalFormatting sqref="AL45">
    <cfRule type="cellIs" dxfId="585" priority="590" operator="greaterThanOrEqual">
      <formula>8</formula>
    </cfRule>
    <cfRule type="cellIs" dxfId="584" priority="591" operator="between">
      <formula>6</formula>
      <formula>7.9</formula>
    </cfRule>
  </conditionalFormatting>
  <conditionalFormatting sqref="AK45">
    <cfRule type="cellIs" dxfId="583" priority="592" operator="greaterThan">
      <formula>100</formula>
    </cfRule>
    <cfRule type="cellIs" dxfId="582" priority="593" operator="between">
      <formula>5.95</formula>
      <formula>100</formula>
    </cfRule>
    <cfRule type="cellIs" dxfId="581" priority="594" operator="between">
      <formula>4.9</formula>
      <formula>5.9</formula>
    </cfRule>
  </conditionalFormatting>
  <conditionalFormatting sqref="AK44">
    <cfRule type="cellIs" dxfId="580" priority="587" operator="greaterThan">
      <formula>100</formula>
    </cfRule>
    <cfRule type="cellIs" dxfId="579" priority="588" operator="between">
      <formula>5.95</formula>
      <formula>100</formula>
    </cfRule>
    <cfRule type="cellIs" dxfId="578" priority="589" operator="between">
      <formula>4.9</formula>
      <formula>5.9</formula>
    </cfRule>
  </conditionalFormatting>
  <conditionalFormatting sqref="AK42">
    <cfRule type="cellIs" dxfId="577" priority="583" operator="greaterThanOrEqual">
      <formula>8</formula>
    </cfRule>
    <cfRule type="cellIs" dxfId="576" priority="584" operator="between">
      <formula>6</formula>
      <formula>7.9</formula>
    </cfRule>
  </conditionalFormatting>
  <conditionalFormatting sqref="AL46">
    <cfRule type="cellIs" dxfId="575" priority="578" operator="greaterThanOrEqual">
      <formula>8</formula>
    </cfRule>
    <cfRule type="cellIs" dxfId="574" priority="579" operator="between">
      <formula>6</formula>
      <formula>7.9</formula>
    </cfRule>
  </conditionalFormatting>
  <conditionalFormatting sqref="AK46">
    <cfRule type="cellIs" dxfId="573" priority="580" operator="greaterThan">
      <formula>100</formula>
    </cfRule>
    <cfRule type="cellIs" dxfId="572" priority="581" operator="between">
      <formula>5.95</formula>
      <formula>100</formula>
    </cfRule>
    <cfRule type="cellIs" dxfId="571" priority="582" operator="between">
      <formula>4.9</formula>
      <formula>5.9</formula>
    </cfRule>
  </conditionalFormatting>
  <conditionalFormatting sqref="AL45">
    <cfRule type="cellIs" dxfId="570" priority="568" operator="greaterThanOrEqual">
      <formula>8</formula>
    </cfRule>
    <cfRule type="cellIs" dxfId="569" priority="569" operator="between">
      <formula>6</formula>
      <formula>7.9</formula>
    </cfRule>
  </conditionalFormatting>
  <conditionalFormatting sqref="AL46">
    <cfRule type="cellIs" dxfId="568" priority="573" operator="greaterThanOrEqual">
      <formula>8</formula>
    </cfRule>
    <cfRule type="cellIs" dxfId="567" priority="574" operator="between">
      <formula>6</formula>
      <formula>7.9</formula>
    </cfRule>
  </conditionalFormatting>
  <conditionalFormatting sqref="AK46">
    <cfRule type="cellIs" dxfId="566" priority="575" operator="greaterThan">
      <formula>100</formula>
    </cfRule>
    <cfRule type="cellIs" dxfId="565" priority="576" operator="between">
      <formula>5.95</formula>
      <formula>100</formula>
    </cfRule>
    <cfRule type="cellIs" dxfId="564" priority="577" operator="between">
      <formula>4.9</formula>
      <formula>5.9</formula>
    </cfRule>
  </conditionalFormatting>
  <conditionalFormatting sqref="AK45">
    <cfRule type="cellIs" dxfId="563" priority="570" operator="greaterThan">
      <formula>100</formula>
    </cfRule>
    <cfRule type="cellIs" dxfId="562" priority="571" operator="between">
      <formula>5.95</formula>
      <formula>100</formula>
    </cfRule>
    <cfRule type="cellIs" dxfId="561" priority="572" operator="between">
      <formula>4.9</formula>
      <formula>5.9</formula>
    </cfRule>
  </conditionalFormatting>
  <conditionalFormatting sqref="AL46">
    <cfRule type="cellIs" dxfId="560" priority="563" operator="greaterThanOrEqual">
      <formula>8</formula>
    </cfRule>
    <cfRule type="cellIs" dxfId="559" priority="564" operator="between">
      <formula>6</formula>
      <formula>7.9</formula>
    </cfRule>
  </conditionalFormatting>
  <conditionalFormatting sqref="AK46">
    <cfRule type="cellIs" dxfId="558" priority="565" operator="greaterThan">
      <formula>100</formula>
    </cfRule>
    <cfRule type="cellIs" dxfId="557" priority="566" operator="between">
      <formula>5.95</formula>
      <formula>100</formula>
    </cfRule>
    <cfRule type="cellIs" dxfId="556" priority="567" operator="between">
      <formula>4.9</formula>
      <formula>5.9</formula>
    </cfRule>
  </conditionalFormatting>
  <conditionalFormatting sqref="AL46">
    <cfRule type="cellIs" dxfId="555" priority="558" operator="greaterThanOrEqual">
      <formula>8</formula>
    </cfRule>
    <cfRule type="cellIs" dxfId="554" priority="559" operator="between">
      <formula>6</formula>
      <formula>7.9</formula>
    </cfRule>
  </conditionalFormatting>
  <conditionalFormatting sqref="AK46">
    <cfRule type="cellIs" dxfId="553" priority="560" operator="greaterThan">
      <formula>100</formula>
    </cfRule>
    <cfRule type="cellIs" dxfId="552" priority="561" operator="between">
      <formula>5.95</formula>
      <formula>100</formula>
    </cfRule>
    <cfRule type="cellIs" dxfId="551" priority="562" operator="between">
      <formula>4.9</formula>
      <formula>5.9</formula>
    </cfRule>
  </conditionalFormatting>
  <conditionalFormatting sqref="AL46">
    <cfRule type="cellIs" dxfId="550" priority="553" operator="greaterThanOrEqual">
      <formula>8</formula>
    </cfRule>
    <cfRule type="cellIs" dxfId="549" priority="554" operator="between">
      <formula>6</formula>
      <formula>7.9</formula>
    </cfRule>
  </conditionalFormatting>
  <conditionalFormatting sqref="AK46">
    <cfRule type="cellIs" dxfId="548" priority="555" operator="greaterThan">
      <formula>100</formula>
    </cfRule>
    <cfRule type="cellIs" dxfId="547" priority="556" operator="between">
      <formula>5.95</formula>
      <formula>100</formula>
    </cfRule>
    <cfRule type="cellIs" dxfId="546" priority="557" operator="between">
      <formula>4.9</formula>
      <formula>5.9</formula>
    </cfRule>
  </conditionalFormatting>
  <conditionalFormatting sqref="AL46">
    <cfRule type="cellIs" dxfId="545" priority="548" operator="greaterThanOrEqual">
      <formula>8</formula>
    </cfRule>
    <cfRule type="cellIs" dxfId="544" priority="549" operator="between">
      <formula>6</formula>
      <formula>7.9</formula>
    </cfRule>
  </conditionalFormatting>
  <conditionalFormatting sqref="AK46">
    <cfRule type="cellIs" dxfId="543" priority="550" operator="greaterThan">
      <formula>100</formula>
    </cfRule>
    <cfRule type="cellIs" dxfId="542" priority="551" operator="between">
      <formula>5.95</formula>
      <formula>100</formula>
    </cfRule>
    <cfRule type="cellIs" dxfId="541" priority="552" operator="between">
      <formula>4.9</formula>
      <formula>5.9</formula>
    </cfRule>
  </conditionalFormatting>
  <conditionalFormatting sqref="AL44">
    <cfRule type="cellIs" dxfId="540" priority="543" operator="greaterThanOrEqual">
      <formula>8</formula>
    </cfRule>
    <cfRule type="cellIs" dxfId="539" priority="544" operator="between">
      <formula>6</formula>
      <formula>7.9</formula>
    </cfRule>
  </conditionalFormatting>
  <conditionalFormatting sqref="AK44">
    <cfRule type="cellIs" dxfId="538" priority="545" operator="greaterThan">
      <formula>100</formula>
    </cfRule>
    <cfRule type="cellIs" dxfId="537" priority="546" operator="between">
      <formula>5.95</formula>
      <formula>100</formula>
    </cfRule>
    <cfRule type="cellIs" dxfId="536" priority="547" operator="between">
      <formula>4.9</formula>
      <formula>5.9</formula>
    </cfRule>
  </conditionalFormatting>
  <conditionalFormatting sqref="AL43">
    <cfRule type="cellIs" dxfId="535" priority="533" operator="greaterThanOrEqual">
      <formula>8</formula>
    </cfRule>
    <cfRule type="cellIs" dxfId="534" priority="534" operator="between">
      <formula>6</formula>
      <formula>7.9</formula>
    </cfRule>
  </conditionalFormatting>
  <conditionalFormatting sqref="AL44">
    <cfRule type="cellIs" dxfId="533" priority="538" operator="greaterThanOrEqual">
      <formula>8</formula>
    </cfRule>
    <cfRule type="cellIs" dxfId="532" priority="539" operator="between">
      <formula>6</formula>
      <formula>7.9</formula>
    </cfRule>
  </conditionalFormatting>
  <conditionalFormatting sqref="AK44">
    <cfRule type="cellIs" dxfId="531" priority="540" operator="greaterThan">
      <formula>100</formula>
    </cfRule>
    <cfRule type="cellIs" dxfId="530" priority="541" operator="between">
      <formula>5.95</formula>
      <formula>100</formula>
    </cfRule>
    <cfRule type="cellIs" dxfId="529" priority="542" operator="between">
      <formula>4.9</formula>
      <formula>5.9</formula>
    </cfRule>
  </conditionalFormatting>
  <conditionalFormatting sqref="AK43">
    <cfRule type="cellIs" dxfId="528" priority="535" operator="greaterThan">
      <formula>100</formula>
    </cfRule>
    <cfRule type="cellIs" dxfId="527" priority="536" operator="between">
      <formula>5.95</formula>
      <formula>100</formula>
    </cfRule>
    <cfRule type="cellIs" dxfId="526" priority="537" operator="between">
      <formula>4.9</formula>
      <formula>5.9</formula>
    </cfRule>
  </conditionalFormatting>
  <conditionalFormatting sqref="AK41">
    <cfRule type="cellIs" dxfId="525" priority="531" operator="greaterThanOrEqual">
      <formula>8</formula>
    </cfRule>
    <cfRule type="cellIs" dxfId="524" priority="532" operator="between">
      <formula>6</formula>
      <formula>7.9</formula>
    </cfRule>
  </conditionalFormatting>
  <conditionalFormatting sqref="AL44">
    <cfRule type="cellIs" dxfId="523" priority="526" operator="greaterThanOrEqual">
      <formula>8</formula>
    </cfRule>
    <cfRule type="cellIs" dxfId="522" priority="527" operator="between">
      <formula>6</formula>
      <formula>7.9</formula>
    </cfRule>
  </conditionalFormatting>
  <conditionalFormatting sqref="AK44">
    <cfRule type="cellIs" dxfId="521" priority="528" operator="greaterThan">
      <formula>100</formula>
    </cfRule>
    <cfRule type="cellIs" dxfId="520" priority="529" operator="between">
      <formula>5.95</formula>
      <formula>100</formula>
    </cfRule>
    <cfRule type="cellIs" dxfId="519" priority="530" operator="between">
      <formula>4.9</formula>
      <formula>5.9</formula>
    </cfRule>
  </conditionalFormatting>
  <conditionalFormatting sqref="AL43">
    <cfRule type="cellIs" dxfId="518" priority="516" operator="greaterThanOrEqual">
      <formula>8</formula>
    </cfRule>
    <cfRule type="cellIs" dxfId="517" priority="517" operator="between">
      <formula>6</formula>
      <formula>7.9</formula>
    </cfRule>
  </conditionalFormatting>
  <conditionalFormatting sqref="AL44">
    <cfRule type="cellIs" dxfId="516" priority="521" operator="greaterThanOrEqual">
      <formula>8</formula>
    </cfRule>
    <cfRule type="cellIs" dxfId="515" priority="522" operator="between">
      <formula>6</formula>
      <formula>7.9</formula>
    </cfRule>
  </conditionalFormatting>
  <conditionalFormatting sqref="AK44">
    <cfRule type="cellIs" dxfId="514" priority="523" operator="greaterThan">
      <formula>100</formula>
    </cfRule>
    <cfRule type="cellIs" dxfId="513" priority="524" operator="between">
      <formula>5.95</formula>
      <formula>100</formula>
    </cfRule>
    <cfRule type="cellIs" dxfId="512" priority="525" operator="between">
      <formula>4.9</formula>
      <formula>5.9</formula>
    </cfRule>
  </conditionalFormatting>
  <conditionalFormatting sqref="AK43">
    <cfRule type="cellIs" dxfId="511" priority="518" operator="greaterThan">
      <formula>100</formula>
    </cfRule>
    <cfRule type="cellIs" dxfId="510" priority="519" operator="between">
      <formula>5.95</formula>
      <formula>100</formula>
    </cfRule>
    <cfRule type="cellIs" dxfId="509" priority="520" operator="between">
      <formula>4.9</formula>
      <formula>5.9</formula>
    </cfRule>
  </conditionalFormatting>
  <conditionalFormatting sqref="AL42">
    <cfRule type="cellIs" dxfId="508" priority="506" operator="greaterThanOrEqual">
      <formula>8</formula>
    </cfRule>
    <cfRule type="cellIs" dxfId="507" priority="507" operator="between">
      <formula>6</formula>
      <formula>7.9</formula>
    </cfRule>
  </conditionalFormatting>
  <conditionalFormatting sqref="AL43">
    <cfRule type="cellIs" dxfId="506" priority="511" operator="greaterThanOrEqual">
      <formula>8</formula>
    </cfRule>
    <cfRule type="cellIs" dxfId="505" priority="512" operator="between">
      <formula>6</formula>
      <formula>7.9</formula>
    </cfRule>
  </conditionalFormatting>
  <conditionalFormatting sqref="AK43">
    <cfRule type="cellIs" dxfId="504" priority="513" operator="greaterThan">
      <formula>100</formula>
    </cfRule>
    <cfRule type="cellIs" dxfId="503" priority="514" operator="between">
      <formula>5.95</formula>
      <formula>100</formula>
    </cfRule>
    <cfRule type="cellIs" dxfId="502" priority="515" operator="between">
      <formula>4.9</formula>
      <formula>5.9</formula>
    </cfRule>
  </conditionalFormatting>
  <conditionalFormatting sqref="AK42">
    <cfRule type="cellIs" dxfId="501" priority="508" operator="greaterThan">
      <formula>100</formula>
    </cfRule>
    <cfRule type="cellIs" dxfId="500" priority="509" operator="between">
      <formula>5.95</formula>
      <formula>100</formula>
    </cfRule>
    <cfRule type="cellIs" dxfId="499" priority="510" operator="between">
      <formula>4.9</formula>
      <formula>5.9</formula>
    </cfRule>
  </conditionalFormatting>
  <conditionalFormatting sqref="AL44">
    <cfRule type="cellIs" dxfId="498" priority="501" operator="greaterThanOrEqual">
      <formula>8</formula>
    </cfRule>
    <cfRule type="cellIs" dxfId="497" priority="502" operator="between">
      <formula>6</formula>
      <formula>7.9</formula>
    </cfRule>
  </conditionalFormatting>
  <conditionalFormatting sqref="AK44">
    <cfRule type="cellIs" dxfId="496" priority="503" operator="greaterThan">
      <formula>100</formula>
    </cfRule>
    <cfRule type="cellIs" dxfId="495" priority="504" operator="between">
      <formula>5.95</formula>
      <formula>100</formula>
    </cfRule>
    <cfRule type="cellIs" dxfId="494" priority="505" operator="between">
      <formula>4.9</formula>
      <formula>5.9</formula>
    </cfRule>
  </conditionalFormatting>
  <conditionalFormatting sqref="AL43">
    <cfRule type="cellIs" dxfId="493" priority="491" operator="greaterThanOrEqual">
      <formula>8</formula>
    </cfRule>
    <cfRule type="cellIs" dxfId="492" priority="492" operator="between">
      <formula>6</formula>
      <formula>7.9</formula>
    </cfRule>
  </conditionalFormatting>
  <conditionalFormatting sqref="AL44">
    <cfRule type="cellIs" dxfId="491" priority="496" operator="greaterThanOrEqual">
      <formula>8</formula>
    </cfRule>
    <cfRule type="cellIs" dxfId="490" priority="497" operator="between">
      <formula>6</formula>
      <formula>7.9</formula>
    </cfRule>
  </conditionalFormatting>
  <conditionalFormatting sqref="AK44">
    <cfRule type="cellIs" dxfId="489" priority="498" operator="greaterThan">
      <formula>100</formula>
    </cfRule>
    <cfRule type="cellIs" dxfId="488" priority="499" operator="between">
      <formula>5.95</formula>
      <formula>100</formula>
    </cfRule>
    <cfRule type="cellIs" dxfId="487" priority="500" operator="between">
      <formula>4.9</formula>
      <formula>5.9</formula>
    </cfRule>
  </conditionalFormatting>
  <conditionalFormatting sqref="AK43">
    <cfRule type="cellIs" dxfId="486" priority="493" operator="greaterThan">
      <formula>100</formula>
    </cfRule>
    <cfRule type="cellIs" dxfId="485" priority="494" operator="between">
      <formula>5.95</formula>
      <formula>100</formula>
    </cfRule>
    <cfRule type="cellIs" dxfId="484" priority="495" operator="between">
      <formula>4.9</formula>
      <formula>5.9</formula>
    </cfRule>
  </conditionalFormatting>
  <conditionalFormatting sqref="AK45">
    <cfRule type="cellIs" dxfId="483" priority="488" operator="greaterThan">
      <formula>100</formula>
    </cfRule>
    <cfRule type="cellIs" dxfId="482" priority="489" operator="between">
      <formula>5.95</formula>
      <formula>100</formula>
    </cfRule>
    <cfRule type="cellIs" dxfId="481" priority="490" operator="between">
      <formula>4.9</formula>
      <formula>5.9</formula>
    </cfRule>
  </conditionalFormatting>
  <conditionalFormatting sqref="AL45">
    <cfRule type="cellIs" dxfId="480" priority="486" operator="greaterThanOrEqual">
      <formula>8</formula>
    </cfRule>
    <cfRule type="cellIs" dxfId="479" priority="487" operator="between">
      <formula>6</formula>
      <formula>7.9</formula>
    </cfRule>
  </conditionalFormatting>
  <conditionalFormatting sqref="AL45">
    <cfRule type="cellIs" dxfId="478" priority="481" operator="greaterThanOrEqual">
      <formula>8</formula>
    </cfRule>
    <cfRule type="cellIs" dxfId="477" priority="482" operator="between">
      <formula>6</formula>
      <formula>7.9</formula>
    </cfRule>
  </conditionalFormatting>
  <conditionalFormatting sqref="AK45">
    <cfRule type="cellIs" dxfId="476" priority="483" operator="greaterThan">
      <formula>100</formula>
    </cfRule>
    <cfRule type="cellIs" dxfId="475" priority="484" operator="between">
      <formula>5.95</formula>
      <formula>100</formula>
    </cfRule>
    <cfRule type="cellIs" dxfId="474" priority="485" operator="between">
      <formula>4.9</formula>
      <formula>5.9</formula>
    </cfRule>
  </conditionalFormatting>
  <conditionalFormatting sqref="AL44">
    <cfRule type="cellIs" dxfId="473" priority="471" operator="greaterThanOrEqual">
      <formula>8</formula>
    </cfRule>
    <cfRule type="cellIs" dxfId="472" priority="472" operator="between">
      <formula>6</formula>
      <formula>7.9</formula>
    </cfRule>
  </conditionalFormatting>
  <conditionalFormatting sqref="AL45">
    <cfRule type="cellIs" dxfId="471" priority="476" operator="greaterThanOrEqual">
      <formula>8</formula>
    </cfRule>
    <cfRule type="cellIs" dxfId="470" priority="477" operator="between">
      <formula>6</formula>
      <formula>7.9</formula>
    </cfRule>
  </conditionalFormatting>
  <conditionalFormatting sqref="AK45">
    <cfRule type="cellIs" dxfId="469" priority="478" operator="greaterThan">
      <formula>100</formula>
    </cfRule>
    <cfRule type="cellIs" dxfId="468" priority="479" operator="between">
      <formula>5.95</formula>
      <formula>100</formula>
    </cfRule>
    <cfRule type="cellIs" dxfId="467" priority="480" operator="between">
      <formula>4.9</formula>
      <formula>5.9</formula>
    </cfRule>
  </conditionalFormatting>
  <conditionalFormatting sqref="AK44">
    <cfRule type="cellIs" dxfId="466" priority="473" operator="greaterThan">
      <formula>100</formula>
    </cfRule>
    <cfRule type="cellIs" dxfId="465" priority="474" operator="between">
      <formula>5.95</formula>
      <formula>100</formula>
    </cfRule>
    <cfRule type="cellIs" dxfId="464" priority="475" operator="between">
      <formula>4.9</formula>
      <formula>5.9</formula>
    </cfRule>
  </conditionalFormatting>
  <conditionalFormatting sqref="AL45">
    <cfRule type="cellIs" dxfId="463" priority="466" operator="greaterThanOrEqual">
      <formula>8</formula>
    </cfRule>
    <cfRule type="cellIs" dxfId="462" priority="467" operator="between">
      <formula>6</formula>
      <formula>7.9</formula>
    </cfRule>
  </conditionalFormatting>
  <conditionalFormatting sqref="AK45">
    <cfRule type="cellIs" dxfId="461" priority="468" operator="greaterThan">
      <formula>100</formula>
    </cfRule>
    <cfRule type="cellIs" dxfId="460" priority="469" operator="between">
      <formula>5.95</formula>
      <formula>100</formula>
    </cfRule>
    <cfRule type="cellIs" dxfId="459" priority="470" operator="between">
      <formula>4.9</formula>
      <formula>5.9</formula>
    </cfRule>
  </conditionalFormatting>
  <conditionalFormatting sqref="AL44">
    <cfRule type="cellIs" dxfId="458" priority="456" operator="greaterThanOrEqual">
      <formula>8</formula>
    </cfRule>
    <cfRule type="cellIs" dxfId="457" priority="457" operator="between">
      <formula>6</formula>
      <formula>7.9</formula>
    </cfRule>
  </conditionalFormatting>
  <conditionalFormatting sqref="AL45">
    <cfRule type="cellIs" dxfId="456" priority="461" operator="greaterThanOrEqual">
      <formula>8</formula>
    </cfRule>
    <cfRule type="cellIs" dxfId="455" priority="462" operator="between">
      <formula>6</formula>
      <formula>7.9</formula>
    </cfRule>
  </conditionalFormatting>
  <conditionalFormatting sqref="AK45">
    <cfRule type="cellIs" dxfId="454" priority="463" operator="greaterThan">
      <formula>100</formula>
    </cfRule>
    <cfRule type="cellIs" dxfId="453" priority="464" operator="between">
      <formula>5.95</formula>
      <formula>100</formula>
    </cfRule>
    <cfRule type="cellIs" dxfId="452" priority="465" operator="between">
      <formula>4.9</formula>
      <formula>5.9</formula>
    </cfRule>
  </conditionalFormatting>
  <conditionalFormatting sqref="AK44">
    <cfRule type="cellIs" dxfId="451" priority="458" operator="greaterThan">
      <formula>100</formula>
    </cfRule>
    <cfRule type="cellIs" dxfId="450" priority="459" operator="between">
      <formula>5.95</formula>
      <formula>100</formula>
    </cfRule>
    <cfRule type="cellIs" dxfId="449" priority="460" operator="between">
      <formula>4.9</formula>
      <formula>5.9</formula>
    </cfRule>
  </conditionalFormatting>
  <conditionalFormatting sqref="AL44">
    <cfRule type="cellIs" dxfId="448" priority="451" operator="greaterThanOrEqual">
      <formula>8</formula>
    </cfRule>
    <cfRule type="cellIs" dxfId="447" priority="452" operator="between">
      <formula>6</formula>
      <formula>7.9</formula>
    </cfRule>
  </conditionalFormatting>
  <conditionalFormatting sqref="AK44">
    <cfRule type="cellIs" dxfId="446" priority="453" operator="greaterThan">
      <formula>100</formula>
    </cfRule>
    <cfRule type="cellIs" dxfId="445" priority="454" operator="between">
      <formula>5.95</formula>
      <formula>100</formula>
    </cfRule>
    <cfRule type="cellIs" dxfId="444" priority="455" operator="between">
      <formula>4.9</formula>
      <formula>5.9</formula>
    </cfRule>
  </conditionalFormatting>
  <conditionalFormatting sqref="AL45">
    <cfRule type="cellIs" dxfId="443" priority="446" operator="greaterThanOrEqual">
      <formula>8</formula>
    </cfRule>
    <cfRule type="cellIs" dxfId="442" priority="447" operator="between">
      <formula>6</formula>
      <formula>7.9</formula>
    </cfRule>
  </conditionalFormatting>
  <conditionalFormatting sqref="AK45">
    <cfRule type="cellIs" dxfId="441" priority="448" operator="greaterThan">
      <formula>100</formula>
    </cfRule>
    <cfRule type="cellIs" dxfId="440" priority="449" operator="between">
      <formula>5.95</formula>
      <formula>100</formula>
    </cfRule>
    <cfRule type="cellIs" dxfId="439" priority="450" operator="between">
      <formula>4.9</formula>
      <formula>5.9</formula>
    </cfRule>
  </conditionalFormatting>
  <conditionalFormatting sqref="AL44">
    <cfRule type="cellIs" dxfId="438" priority="436" operator="greaterThanOrEqual">
      <formula>8</formula>
    </cfRule>
    <cfRule type="cellIs" dxfId="437" priority="437" operator="between">
      <formula>6</formula>
      <formula>7.9</formula>
    </cfRule>
  </conditionalFormatting>
  <conditionalFormatting sqref="AL45">
    <cfRule type="cellIs" dxfId="436" priority="441" operator="greaterThanOrEqual">
      <formula>8</formula>
    </cfRule>
    <cfRule type="cellIs" dxfId="435" priority="442" operator="between">
      <formula>6</formula>
      <formula>7.9</formula>
    </cfRule>
  </conditionalFormatting>
  <conditionalFormatting sqref="AK45">
    <cfRule type="cellIs" dxfId="434" priority="443" operator="greaterThan">
      <formula>100</formula>
    </cfRule>
    <cfRule type="cellIs" dxfId="433" priority="444" operator="between">
      <formula>5.95</formula>
      <formula>100</formula>
    </cfRule>
    <cfRule type="cellIs" dxfId="432" priority="445" operator="between">
      <formula>4.9</formula>
      <formula>5.9</formula>
    </cfRule>
  </conditionalFormatting>
  <conditionalFormatting sqref="AK44">
    <cfRule type="cellIs" dxfId="431" priority="438" operator="greaterThan">
      <formula>100</formula>
    </cfRule>
    <cfRule type="cellIs" dxfId="430" priority="439" operator="between">
      <formula>5.95</formula>
      <formula>100</formula>
    </cfRule>
    <cfRule type="cellIs" dxfId="429" priority="440" operator="between">
      <formula>4.9</formula>
      <formula>5.9</formula>
    </cfRule>
  </conditionalFormatting>
  <conditionalFormatting sqref="AK41">
    <cfRule type="cellIs" dxfId="428" priority="434" operator="greaterThanOrEqual">
      <formula>8</formula>
    </cfRule>
    <cfRule type="cellIs" dxfId="427" priority="435" operator="between">
      <formula>6</formula>
      <formula>7.9</formula>
    </cfRule>
  </conditionalFormatting>
  <conditionalFormatting sqref="AL45">
    <cfRule type="cellIs" dxfId="426" priority="429" operator="greaterThanOrEqual">
      <formula>8</formula>
    </cfRule>
    <cfRule type="cellIs" dxfId="425" priority="430" operator="between">
      <formula>6</formula>
      <formula>7.9</formula>
    </cfRule>
  </conditionalFormatting>
  <conditionalFormatting sqref="AK45">
    <cfRule type="cellIs" dxfId="424" priority="431" operator="greaterThan">
      <formula>100</formula>
    </cfRule>
    <cfRule type="cellIs" dxfId="423" priority="432" operator="between">
      <formula>5.95</formula>
      <formula>100</formula>
    </cfRule>
    <cfRule type="cellIs" dxfId="422" priority="433" operator="between">
      <formula>4.9</formula>
      <formula>5.9</formula>
    </cfRule>
  </conditionalFormatting>
  <conditionalFormatting sqref="AL44">
    <cfRule type="cellIs" dxfId="421" priority="419" operator="greaterThanOrEqual">
      <formula>8</formula>
    </cfRule>
    <cfRule type="cellIs" dxfId="420" priority="420" operator="between">
      <formula>6</formula>
      <formula>7.9</formula>
    </cfRule>
  </conditionalFormatting>
  <conditionalFormatting sqref="AL45">
    <cfRule type="cellIs" dxfId="419" priority="424" operator="greaterThanOrEqual">
      <formula>8</formula>
    </cfRule>
    <cfRule type="cellIs" dxfId="418" priority="425" operator="between">
      <formula>6</formula>
      <formula>7.9</formula>
    </cfRule>
  </conditionalFormatting>
  <conditionalFormatting sqref="AK45">
    <cfRule type="cellIs" dxfId="417" priority="426" operator="greaterThan">
      <formula>100</formula>
    </cfRule>
    <cfRule type="cellIs" dxfId="416" priority="427" operator="between">
      <formula>5.95</formula>
      <formula>100</formula>
    </cfRule>
    <cfRule type="cellIs" dxfId="415" priority="428" operator="between">
      <formula>4.9</formula>
      <formula>5.9</formula>
    </cfRule>
  </conditionalFormatting>
  <conditionalFormatting sqref="AK44">
    <cfRule type="cellIs" dxfId="414" priority="421" operator="greaterThan">
      <formula>100</formula>
    </cfRule>
    <cfRule type="cellIs" dxfId="413" priority="422" operator="between">
      <formula>5.95</formula>
      <formula>100</formula>
    </cfRule>
    <cfRule type="cellIs" dxfId="412" priority="423" operator="between">
      <formula>4.9</formula>
      <formula>5.9</formula>
    </cfRule>
  </conditionalFormatting>
  <conditionalFormatting sqref="AK42">
    <cfRule type="cellIs" dxfId="411" priority="417" operator="greaterThanOrEqual">
      <formula>8</formula>
    </cfRule>
    <cfRule type="cellIs" dxfId="410" priority="418" operator="between">
      <formula>6</formula>
      <formula>7.9</formula>
    </cfRule>
  </conditionalFormatting>
  <conditionalFormatting sqref="AL45">
    <cfRule type="cellIs" dxfId="409" priority="412" operator="greaterThanOrEqual">
      <formula>8</formula>
    </cfRule>
    <cfRule type="cellIs" dxfId="408" priority="413" operator="between">
      <formula>6</formula>
      <formula>7.9</formula>
    </cfRule>
  </conditionalFormatting>
  <conditionalFormatting sqref="AK45">
    <cfRule type="cellIs" dxfId="407" priority="414" operator="greaterThan">
      <formula>100</formula>
    </cfRule>
    <cfRule type="cellIs" dxfId="406" priority="415" operator="between">
      <formula>5.95</formula>
      <formula>100</formula>
    </cfRule>
    <cfRule type="cellIs" dxfId="405" priority="416" operator="between">
      <formula>4.9</formula>
      <formula>5.9</formula>
    </cfRule>
  </conditionalFormatting>
  <conditionalFormatting sqref="AL44">
    <cfRule type="cellIs" dxfId="404" priority="402" operator="greaterThanOrEqual">
      <formula>8</formula>
    </cfRule>
    <cfRule type="cellIs" dxfId="403" priority="403" operator="between">
      <formula>6</formula>
      <formula>7.9</formula>
    </cfRule>
  </conditionalFormatting>
  <conditionalFormatting sqref="AL45">
    <cfRule type="cellIs" dxfId="402" priority="407" operator="greaterThanOrEqual">
      <formula>8</formula>
    </cfRule>
    <cfRule type="cellIs" dxfId="401" priority="408" operator="between">
      <formula>6</formula>
      <formula>7.9</formula>
    </cfRule>
  </conditionalFormatting>
  <conditionalFormatting sqref="AK45">
    <cfRule type="cellIs" dxfId="400" priority="409" operator="greaterThan">
      <formula>100</formula>
    </cfRule>
    <cfRule type="cellIs" dxfId="399" priority="410" operator="between">
      <formula>5.95</formula>
      <formula>100</formula>
    </cfRule>
    <cfRule type="cellIs" dxfId="398" priority="411" operator="between">
      <formula>4.9</formula>
      <formula>5.9</formula>
    </cfRule>
  </conditionalFormatting>
  <conditionalFormatting sqref="AK44">
    <cfRule type="cellIs" dxfId="397" priority="404" operator="greaterThan">
      <formula>100</formula>
    </cfRule>
    <cfRule type="cellIs" dxfId="396" priority="405" operator="between">
      <formula>5.95</formula>
      <formula>100</formula>
    </cfRule>
    <cfRule type="cellIs" dxfId="395" priority="406" operator="between">
      <formula>4.9</formula>
      <formula>5.9</formula>
    </cfRule>
  </conditionalFormatting>
  <conditionalFormatting sqref="AL43">
    <cfRule type="cellIs" dxfId="394" priority="392" operator="greaterThanOrEqual">
      <formula>8</formula>
    </cfRule>
    <cfRule type="cellIs" dxfId="393" priority="393" operator="between">
      <formula>6</formula>
      <formula>7.9</formula>
    </cfRule>
  </conditionalFormatting>
  <conditionalFormatting sqref="AL44">
    <cfRule type="cellIs" dxfId="392" priority="397" operator="greaterThanOrEqual">
      <formula>8</formula>
    </cfRule>
    <cfRule type="cellIs" dxfId="391" priority="398" operator="between">
      <formula>6</formula>
      <formula>7.9</formula>
    </cfRule>
  </conditionalFormatting>
  <conditionalFormatting sqref="AK44">
    <cfRule type="cellIs" dxfId="390" priority="399" operator="greaterThan">
      <formula>100</formula>
    </cfRule>
    <cfRule type="cellIs" dxfId="389" priority="400" operator="between">
      <formula>5.95</formula>
      <formula>100</formula>
    </cfRule>
    <cfRule type="cellIs" dxfId="388" priority="401" operator="between">
      <formula>4.9</formula>
      <formula>5.9</formula>
    </cfRule>
  </conditionalFormatting>
  <conditionalFormatting sqref="AK43">
    <cfRule type="cellIs" dxfId="387" priority="394" operator="greaterThan">
      <formula>100</formula>
    </cfRule>
    <cfRule type="cellIs" dxfId="386" priority="395" operator="between">
      <formula>5.95</formula>
      <formula>100</formula>
    </cfRule>
    <cfRule type="cellIs" dxfId="385" priority="396" operator="between">
      <formula>4.9</formula>
      <formula>5.9</formula>
    </cfRule>
  </conditionalFormatting>
  <conditionalFormatting sqref="AK41">
    <cfRule type="cellIs" dxfId="384" priority="390" operator="greaterThanOrEqual">
      <formula>8</formula>
    </cfRule>
    <cfRule type="cellIs" dxfId="383" priority="391" operator="between">
      <formula>6</formula>
      <formula>7.9</formula>
    </cfRule>
  </conditionalFormatting>
  <conditionalFormatting sqref="AL45">
    <cfRule type="cellIs" dxfId="382" priority="385" operator="greaterThanOrEqual">
      <formula>8</formula>
    </cfRule>
    <cfRule type="cellIs" dxfId="381" priority="386" operator="between">
      <formula>6</formula>
      <formula>7.9</formula>
    </cfRule>
  </conditionalFormatting>
  <conditionalFormatting sqref="AK45">
    <cfRule type="cellIs" dxfId="380" priority="387" operator="greaterThan">
      <formula>100</formula>
    </cfRule>
    <cfRule type="cellIs" dxfId="379" priority="388" operator="between">
      <formula>5.95</formula>
      <formula>100</formula>
    </cfRule>
    <cfRule type="cellIs" dxfId="378" priority="389" operator="between">
      <formula>4.9</formula>
      <formula>5.9</formula>
    </cfRule>
  </conditionalFormatting>
  <conditionalFormatting sqref="AL44">
    <cfRule type="cellIs" dxfId="377" priority="375" operator="greaterThanOrEqual">
      <formula>8</formula>
    </cfRule>
    <cfRule type="cellIs" dxfId="376" priority="376" operator="between">
      <formula>6</formula>
      <formula>7.9</formula>
    </cfRule>
  </conditionalFormatting>
  <conditionalFormatting sqref="AL45">
    <cfRule type="cellIs" dxfId="375" priority="380" operator="greaterThanOrEqual">
      <formula>8</formula>
    </cfRule>
    <cfRule type="cellIs" dxfId="374" priority="381" operator="between">
      <formula>6</formula>
      <formula>7.9</formula>
    </cfRule>
  </conditionalFormatting>
  <conditionalFormatting sqref="AK45">
    <cfRule type="cellIs" dxfId="373" priority="382" operator="greaterThan">
      <formula>100</formula>
    </cfRule>
    <cfRule type="cellIs" dxfId="372" priority="383" operator="between">
      <formula>5.95</formula>
      <formula>100</formula>
    </cfRule>
    <cfRule type="cellIs" dxfId="371" priority="384" operator="between">
      <formula>4.9</formula>
      <formula>5.9</formula>
    </cfRule>
  </conditionalFormatting>
  <conditionalFormatting sqref="AK44">
    <cfRule type="cellIs" dxfId="370" priority="377" operator="greaterThan">
      <formula>100</formula>
    </cfRule>
    <cfRule type="cellIs" dxfId="369" priority="378" operator="between">
      <formula>5.95</formula>
      <formula>100</formula>
    </cfRule>
    <cfRule type="cellIs" dxfId="368" priority="379" operator="between">
      <formula>4.9</formula>
      <formula>5.9</formula>
    </cfRule>
  </conditionalFormatting>
  <conditionalFormatting sqref="AK46">
    <cfRule type="cellIs" dxfId="367" priority="372" operator="greaterThan">
      <formula>100</formula>
    </cfRule>
    <cfRule type="cellIs" dxfId="366" priority="373" operator="between">
      <formula>5.95</formula>
      <formula>100</formula>
    </cfRule>
    <cfRule type="cellIs" dxfId="365" priority="374" operator="between">
      <formula>4.9</formula>
      <formula>5.9</formula>
    </cfRule>
  </conditionalFormatting>
  <conditionalFormatting sqref="AL46">
    <cfRule type="cellIs" dxfId="364" priority="370" operator="greaterThanOrEqual">
      <formula>8</formula>
    </cfRule>
    <cfRule type="cellIs" dxfId="363" priority="371" operator="between">
      <formula>6</formula>
      <formula>7.9</formula>
    </cfRule>
  </conditionalFormatting>
  <conditionalFormatting sqref="AL46">
    <cfRule type="cellIs" dxfId="362" priority="365" operator="greaterThanOrEqual">
      <formula>8</formula>
    </cfRule>
    <cfRule type="cellIs" dxfId="361" priority="366" operator="between">
      <formula>6</formula>
      <formula>7.9</formula>
    </cfRule>
  </conditionalFormatting>
  <conditionalFormatting sqref="AK46">
    <cfRule type="cellIs" dxfId="360" priority="367" operator="greaterThan">
      <formula>100</formula>
    </cfRule>
    <cfRule type="cellIs" dxfId="359" priority="368" operator="between">
      <formula>5.95</formula>
      <formula>100</formula>
    </cfRule>
    <cfRule type="cellIs" dxfId="358" priority="369" operator="between">
      <formula>4.9</formula>
      <formula>5.9</formula>
    </cfRule>
  </conditionalFormatting>
  <conditionalFormatting sqref="AL45">
    <cfRule type="cellIs" dxfId="357" priority="355" operator="greaterThanOrEqual">
      <formula>8</formula>
    </cfRule>
    <cfRule type="cellIs" dxfId="356" priority="356" operator="between">
      <formula>6</formula>
      <formula>7.9</formula>
    </cfRule>
  </conditionalFormatting>
  <conditionalFormatting sqref="AL46">
    <cfRule type="cellIs" dxfId="355" priority="360" operator="greaterThanOrEqual">
      <formula>8</formula>
    </cfRule>
    <cfRule type="cellIs" dxfId="354" priority="361" operator="between">
      <formula>6</formula>
      <formula>7.9</formula>
    </cfRule>
  </conditionalFormatting>
  <conditionalFormatting sqref="AK46">
    <cfRule type="cellIs" dxfId="353" priority="362" operator="greaterThan">
      <formula>100</formula>
    </cfRule>
    <cfRule type="cellIs" dxfId="352" priority="363" operator="between">
      <formula>5.95</formula>
      <formula>100</formula>
    </cfRule>
    <cfRule type="cellIs" dxfId="351" priority="364" operator="between">
      <formula>4.9</formula>
      <formula>5.9</formula>
    </cfRule>
  </conditionalFormatting>
  <conditionalFormatting sqref="AK45">
    <cfRule type="cellIs" dxfId="350" priority="357" operator="greaterThan">
      <formula>100</formula>
    </cfRule>
    <cfRule type="cellIs" dxfId="349" priority="358" operator="between">
      <formula>5.95</formula>
      <formula>100</formula>
    </cfRule>
    <cfRule type="cellIs" dxfId="348" priority="359" operator="between">
      <formula>4.9</formula>
      <formula>5.9</formula>
    </cfRule>
  </conditionalFormatting>
  <conditionalFormatting sqref="AL46">
    <cfRule type="cellIs" dxfId="347" priority="350" operator="greaterThanOrEqual">
      <formula>8</formula>
    </cfRule>
    <cfRule type="cellIs" dxfId="346" priority="351" operator="between">
      <formula>6</formula>
      <formula>7.9</formula>
    </cfRule>
  </conditionalFormatting>
  <conditionalFormatting sqref="AK46">
    <cfRule type="cellIs" dxfId="345" priority="352" operator="greaterThan">
      <formula>100</formula>
    </cfRule>
    <cfRule type="cellIs" dxfId="344" priority="353" operator="between">
      <formula>5.95</formula>
      <formula>100</formula>
    </cfRule>
    <cfRule type="cellIs" dxfId="343" priority="354" operator="between">
      <formula>4.9</formula>
      <formula>5.9</formula>
    </cfRule>
  </conditionalFormatting>
  <conditionalFormatting sqref="AL45">
    <cfRule type="cellIs" dxfId="342" priority="340" operator="greaterThanOrEqual">
      <formula>8</formula>
    </cfRule>
    <cfRule type="cellIs" dxfId="341" priority="341" operator="between">
      <formula>6</formula>
      <formula>7.9</formula>
    </cfRule>
  </conditionalFormatting>
  <conditionalFormatting sqref="AL46">
    <cfRule type="cellIs" dxfId="340" priority="345" operator="greaterThanOrEqual">
      <formula>8</formula>
    </cfRule>
    <cfRule type="cellIs" dxfId="339" priority="346" operator="between">
      <formula>6</formula>
      <formula>7.9</formula>
    </cfRule>
  </conditionalFormatting>
  <conditionalFormatting sqref="AK46">
    <cfRule type="cellIs" dxfId="338" priority="347" operator="greaterThan">
      <formula>100</formula>
    </cfRule>
    <cfRule type="cellIs" dxfId="337" priority="348" operator="between">
      <formula>5.95</formula>
      <formula>100</formula>
    </cfRule>
    <cfRule type="cellIs" dxfId="336" priority="349" operator="between">
      <formula>4.9</formula>
      <formula>5.9</formula>
    </cfRule>
  </conditionalFormatting>
  <conditionalFormatting sqref="AK45">
    <cfRule type="cellIs" dxfId="335" priority="342" operator="greaterThan">
      <formula>100</formula>
    </cfRule>
    <cfRule type="cellIs" dxfId="334" priority="343" operator="between">
      <formula>5.95</formula>
      <formula>100</formula>
    </cfRule>
    <cfRule type="cellIs" dxfId="333" priority="344" operator="between">
      <formula>4.9</formula>
      <formula>5.9</formula>
    </cfRule>
  </conditionalFormatting>
  <conditionalFormatting sqref="AL45">
    <cfRule type="cellIs" dxfId="332" priority="335" operator="greaterThanOrEqual">
      <formula>8</formula>
    </cfRule>
    <cfRule type="cellIs" dxfId="331" priority="336" operator="between">
      <formula>6</formula>
      <formula>7.9</formula>
    </cfRule>
  </conditionalFormatting>
  <conditionalFormatting sqref="AK45">
    <cfRule type="cellIs" dxfId="330" priority="337" operator="greaterThan">
      <formula>100</formula>
    </cfRule>
    <cfRule type="cellIs" dxfId="329" priority="338" operator="between">
      <formula>5.95</formula>
      <formula>100</formula>
    </cfRule>
    <cfRule type="cellIs" dxfId="328" priority="339" operator="between">
      <formula>4.9</formula>
      <formula>5.9</formula>
    </cfRule>
  </conditionalFormatting>
  <conditionalFormatting sqref="AL46">
    <cfRule type="cellIs" dxfId="327" priority="330" operator="greaterThanOrEqual">
      <formula>8</formula>
    </cfRule>
    <cfRule type="cellIs" dxfId="326" priority="331" operator="between">
      <formula>6</formula>
      <formula>7.9</formula>
    </cfRule>
  </conditionalFormatting>
  <conditionalFormatting sqref="AK46">
    <cfRule type="cellIs" dxfId="325" priority="332" operator="greaterThan">
      <formula>100</formula>
    </cfRule>
    <cfRule type="cellIs" dxfId="324" priority="333" operator="between">
      <formula>5.95</formula>
      <formula>100</formula>
    </cfRule>
    <cfRule type="cellIs" dxfId="323" priority="334" operator="between">
      <formula>4.9</formula>
      <formula>5.9</formula>
    </cfRule>
  </conditionalFormatting>
  <conditionalFormatting sqref="AL45">
    <cfRule type="cellIs" dxfId="322" priority="320" operator="greaterThanOrEqual">
      <formula>8</formula>
    </cfRule>
    <cfRule type="cellIs" dxfId="321" priority="321" operator="between">
      <formula>6</formula>
      <formula>7.9</formula>
    </cfRule>
  </conditionalFormatting>
  <conditionalFormatting sqref="AL46">
    <cfRule type="cellIs" dxfId="320" priority="325" operator="greaterThanOrEqual">
      <formula>8</formula>
    </cfRule>
    <cfRule type="cellIs" dxfId="319" priority="326" operator="between">
      <formula>6</formula>
      <formula>7.9</formula>
    </cfRule>
  </conditionalFormatting>
  <conditionalFormatting sqref="AK46">
    <cfRule type="cellIs" dxfId="318" priority="327" operator="greaterThan">
      <formula>100</formula>
    </cfRule>
    <cfRule type="cellIs" dxfId="317" priority="328" operator="between">
      <formula>5.95</formula>
      <formula>100</formula>
    </cfRule>
    <cfRule type="cellIs" dxfId="316" priority="329" operator="between">
      <formula>4.9</formula>
      <formula>5.9</formula>
    </cfRule>
  </conditionalFormatting>
  <conditionalFormatting sqref="AK45">
    <cfRule type="cellIs" dxfId="315" priority="322" operator="greaterThan">
      <formula>100</formula>
    </cfRule>
    <cfRule type="cellIs" dxfId="314" priority="323" operator="between">
      <formula>5.95</formula>
      <formula>100</formula>
    </cfRule>
    <cfRule type="cellIs" dxfId="313" priority="324" operator="between">
      <formula>4.9</formula>
      <formula>5.9</formula>
    </cfRule>
  </conditionalFormatting>
  <conditionalFormatting sqref="AK47:AL47">
    <cfRule type="cellIs" dxfId="312" priority="317" operator="greaterThan">
      <formula>100</formula>
    </cfRule>
    <cfRule type="cellIs" dxfId="311" priority="318" operator="between">
      <formula>5.95</formula>
      <formula>100</formula>
    </cfRule>
    <cfRule type="cellIs" dxfId="310" priority="319" operator="between">
      <formula>4.9</formula>
      <formula>5.9</formula>
    </cfRule>
  </conditionalFormatting>
  <conditionalFormatting sqref="AL47:AM47">
    <cfRule type="cellIs" dxfId="309" priority="315" operator="greaterThanOrEqual">
      <formula>8</formula>
    </cfRule>
    <cfRule type="cellIs" dxfId="308" priority="316" operator="between">
      <formula>6</formula>
      <formula>7.9</formula>
    </cfRule>
  </conditionalFormatting>
  <conditionalFormatting sqref="M35">
    <cfRule type="cellIs" dxfId="307" priority="312" operator="greaterThan">
      <formula>100</formula>
    </cfRule>
    <cfRule type="cellIs" dxfId="306" priority="313" operator="between">
      <formula>5.95</formula>
      <formula>100</formula>
    </cfRule>
    <cfRule type="cellIs" dxfId="305" priority="314" operator="between">
      <formula>4.9</formula>
      <formula>5.9</formula>
    </cfRule>
  </conditionalFormatting>
  <conditionalFormatting sqref="N35">
    <cfRule type="cellIs" dxfId="304" priority="310" operator="greaterThanOrEqual">
      <formula>8</formula>
    </cfRule>
    <cfRule type="cellIs" dxfId="303" priority="311" operator="between">
      <formula>6</formula>
      <formula>7.9</formula>
    </cfRule>
  </conditionalFormatting>
  <conditionalFormatting sqref="AK40">
    <cfRule type="cellIs" dxfId="302" priority="307" operator="greaterThan">
      <formula>100</formula>
    </cfRule>
    <cfRule type="cellIs" dxfId="301" priority="308" operator="between">
      <formula>5.95</formula>
      <formula>100</formula>
    </cfRule>
    <cfRule type="cellIs" dxfId="300" priority="309" operator="between">
      <formula>4.9</formula>
      <formula>5.9</formula>
    </cfRule>
  </conditionalFormatting>
  <conditionalFormatting sqref="AL40">
    <cfRule type="cellIs" dxfId="299" priority="305" operator="greaterThanOrEqual">
      <formula>8</formula>
    </cfRule>
    <cfRule type="cellIs" dxfId="298" priority="306" operator="between">
      <formula>6</formula>
      <formula>7.9</formula>
    </cfRule>
  </conditionalFormatting>
  <conditionalFormatting sqref="AK40">
    <cfRule type="cellIs" dxfId="297" priority="303" operator="greaterThanOrEqual">
      <formula>8</formula>
    </cfRule>
    <cfRule type="cellIs" dxfId="296" priority="304" operator="between">
      <formula>6</formula>
      <formula>7.9</formula>
    </cfRule>
  </conditionalFormatting>
  <conditionalFormatting sqref="BI49:BJ49">
    <cfRule type="cellIs" dxfId="295" priority="301" operator="greaterThanOrEqual">
      <formula>8</formula>
    </cfRule>
    <cfRule type="cellIs" dxfId="294" priority="302" operator="between">
      <formula>6</formula>
      <formula>7.9</formula>
    </cfRule>
  </conditionalFormatting>
  <conditionalFormatting sqref="BJ50">
    <cfRule type="cellIs" dxfId="293" priority="299" operator="greaterThanOrEqual">
      <formula>8</formula>
    </cfRule>
    <cfRule type="cellIs" dxfId="292" priority="300" operator="between">
      <formula>6</formula>
      <formula>7.9</formula>
    </cfRule>
  </conditionalFormatting>
  <conditionalFormatting sqref="BI50">
    <cfRule type="cellIs" dxfId="291" priority="296" operator="greaterThan">
      <formula>100</formula>
    </cfRule>
    <cfRule type="cellIs" dxfId="290" priority="297" operator="between">
      <formula>5.95</formula>
      <formula>100</formula>
    </cfRule>
    <cfRule type="cellIs" dxfId="289" priority="298" operator="between">
      <formula>4.9</formula>
      <formula>5.9</formula>
    </cfRule>
  </conditionalFormatting>
  <conditionalFormatting sqref="BI47:BJ47">
    <cfRule type="cellIs" dxfId="288" priority="294" operator="greaterThanOrEqual">
      <formula>8</formula>
    </cfRule>
    <cfRule type="cellIs" dxfId="287" priority="295" operator="between">
      <formula>6</formula>
      <formula>7.9</formula>
    </cfRule>
  </conditionalFormatting>
  <conditionalFormatting sqref="BJ48">
    <cfRule type="cellIs" dxfId="286" priority="292" operator="greaterThanOrEqual">
      <formula>8</formula>
    </cfRule>
    <cfRule type="cellIs" dxfId="285" priority="293" operator="between">
      <formula>6</formula>
      <formula>7.9</formula>
    </cfRule>
  </conditionalFormatting>
  <conditionalFormatting sqref="BI48">
    <cfRule type="cellIs" dxfId="284" priority="289" operator="greaterThan">
      <formula>100</formula>
    </cfRule>
    <cfRule type="cellIs" dxfId="283" priority="290" operator="between">
      <formula>5.95</formula>
      <formula>100</formula>
    </cfRule>
    <cfRule type="cellIs" dxfId="282" priority="291" operator="between">
      <formula>4.9</formula>
      <formula>5.9</formula>
    </cfRule>
  </conditionalFormatting>
  <conditionalFormatting sqref="BI41">
    <cfRule type="cellIs" dxfId="281" priority="287" operator="greaterThanOrEqual">
      <formula>8</formula>
    </cfRule>
    <cfRule type="cellIs" dxfId="280" priority="288" operator="between">
      <formula>6</formula>
      <formula>7.9</formula>
    </cfRule>
  </conditionalFormatting>
  <conditionalFormatting sqref="BI48">
    <cfRule type="cellIs" dxfId="279" priority="285" operator="greaterThanOrEqual">
      <formula>8</formula>
    </cfRule>
    <cfRule type="cellIs" dxfId="278" priority="286" operator="between">
      <formula>6</formula>
      <formula>7.9</formula>
    </cfRule>
  </conditionalFormatting>
  <conditionalFormatting sqref="BI49">
    <cfRule type="cellIs" dxfId="277" priority="282" operator="greaterThan">
      <formula>100</formula>
    </cfRule>
    <cfRule type="cellIs" dxfId="276" priority="283" operator="between">
      <formula>5.95</formula>
      <formula>100</formula>
    </cfRule>
    <cfRule type="cellIs" dxfId="275" priority="284" operator="between">
      <formula>4.9</formula>
      <formula>5.9</formula>
    </cfRule>
  </conditionalFormatting>
  <conditionalFormatting sqref="BJ48">
    <cfRule type="cellIs" dxfId="274" priority="280" operator="greaterThanOrEqual">
      <formula>8</formula>
    </cfRule>
    <cfRule type="cellIs" dxfId="273" priority="281" operator="between">
      <formula>6</formula>
      <formula>7.9</formula>
    </cfRule>
  </conditionalFormatting>
  <conditionalFormatting sqref="BJ49">
    <cfRule type="cellIs" dxfId="272" priority="278" operator="greaterThanOrEqual">
      <formula>8</formula>
    </cfRule>
    <cfRule type="cellIs" dxfId="271" priority="279" operator="between">
      <formula>6</formula>
      <formula>7.9</formula>
    </cfRule>
  </conditionalFormatting>
  <conditionalFormatting sqref="BI50">
    <cfRule type="cellIs" dxfId="270" priority="275" operator="greaterThan">
      <formula>100</formula>
    </cfRule>
    <cfRule type="cellIs" dxfId="269" priority="276" operator="between">
      <formula>5.95</formula>
      <formula>100</formula>
    </cfRule>
    <cfRule type="cellIs" dxfId="268" priority="277" operator="between">
      <formula>4.9</formula>
      <formula>5.9</formula>
    </cfRule>
  </conditionalFormatting>
  <conditionalFormatting sqref="BJ50">
    <cfRule type="cellIs" dxfId="267" priority="273" operator="greaterThanOrEqual">
      <formula>8</formula>
    </cfRule>
    <cfRule type="cellIs" dxfId="266" priority="274" operator="between">
      <formula>6</formula>
      <formula>7.9</formula>
    </cfRule>
  </conditionalFormatting>
  <conditionalFormatting sqref="BI48:BJ48">
    <cfRule type="cellIs" dxfId="265" priority="271" operator="greaterThanOrEqual">
      <formula>8</formula>
    </cfRule>
    <cfRule type="cellIs" dxfId="264" priority="272" operator="between">
      <formula>6</formula>
      <formula>7.9</formula>
    </cfRule>
  </conditionalFormatting>
  <conditionalFormatting sqref="BJ49">
    <cfRule type="cellIs" dxfId="263" priority="269" operator="greaterThanOrEqual">
      <formula>8</formula>
    </cfRule>
    <cfRule type="cellIs" dxfId="262" priority="270" operator="between">
      <formula>6</formula>
      <formula>7.9</formula>
    </cfRule>
  </conditionalFormatting>
  <conditionalFormatting sqref="BI49">
    <cfRule type="cellIs" dxfId="261" priority="266" operator="greaterThan">
      <formula>100</formula>
    </cfRule>
    <cfRule type="cellIs" dxfId="260" priority="267" operator="between">
      <formula>5.95</formula>
      <formula>100</formula>
    </cfRule>
    <cfRule type="cellIs" dxfId="259" priority="268" operator="between">
      <formula>4.9</formula>
      <formula>5.9</formula>
    </cfRule>
  </conditionalFormatting>
  <conditionalFormatting sqref="BI46:BJ46">
    <cfRule type="cellIs" dxfId="258" priority="264" operator="greaterThanOrEqual">
      <formula>8</formula>
    </cfRule>
    <cfRule type="cellIs" dxfId="257" priority="265" operator="between">
      <formula>6</formula>
      <formula>7.9</formula>
    </cfRule>
  </conditionalFormatting>
  <conditionalFormatting sqref="BJ47">
    <cfRule type="cellIs" dxfId="256" priority="262" operator="greaterThanOrEqual">
      <formula>8</formula>
    </cfRule>
    <cfRule type="cellIs" dxfId="255" priority="263" operator="between">
      <formula>6</formula>
      <formula>7.9</formula>
    </cfRule>
  </conditionalFormatting>
  <conditionalFormatting sqref="BI47">
    <cfRule type="cellIs" dxfId="254" priority="259" operator="greaterThan">
      <formula>100</formula>
    </cfRule>
    <cfRule type="cellIs" dxfId="253" priority="260" operator="between">
      <formula>5.95</formula>
      <formula>100</formula>
    </cfRule>
    <cfRule type="cellIs" dxfId="252" priority="261" operator="between">
      <formula>4.9</formula>
      <formula>5.9</formula>
    </cfRule>
  </conditionalFormatting>
  <conditionalFormatting sqref="BI47">
    <cfRule type="cellIs" dxfId="251" priority="257" operator="greaterThanOrEqual">
      <formula>8</formula>
    </cfRule>
    <cfRule type="cellIs" dxfId="250" priority="258" operator="between">
      <formula>6</formula>
      <formula>7.9</formula>
    </cfRule>
  </conditionalFormatting>
  <conditionalFormatting sqref="BI48">
    <cfRule type="cellIs" dxfId="249" priority="254" operator="greaterThan">
      <formula>100</formula>
    </cfRule>
    <cfRule type="cellIs" dxfId="248" priority="255" operator="between">
      <formula>5.95</formula>
      <formula>100</formula>
    </cfRule>
    <cfRule type="cellIs" dxfId="247" priority="256" operator="between">
      <formula>4.9</formula>
      <formula>5.9</formula>
    </cfRule>
  </conditionalFormatting>
  <conditionalFormatting sqref="BJ47">
    <cfRule type="cellIs" dxfId="246" priority="252" operator="greaterThanOrEqual">
      <formula>8</formula>
    </cfRule>
    <cfRule type="cellIs" dxfId="245" priority="253" operator="between">
      <formula>6</formula>
      <formula>7.9</formula>
    </cfRule>
  </conditionalFormatting>
  <conditionalFormatting sqref="BJ48">
    <cfRule type="cellIs" dxfId="244" priority="250" operator="greaterThanOrEqual">
      <formula>8</formula>
    </cfRule>
    <cfRule type="cellIs" dxfId="243" priority="251" operator="between">
      <formula>6</formula>
      <formula>7.9</formula>
    </cfRule>
  </conditionalFormatting>
  <conditionalFormatting sqref="BI48:BJ48">
    <cfRule type="cellIs" dxfId="242" priority="248" operator="greaterThanOrEqual">
      <formula>8</formula>
    </cfRule>
    <cfRule type="cellIs" dxfId="241" priority="249" operator="between">
      <formula>6</formula>
      <formula>7.9</formula>
    </cfRule>
  </conditionalFormatting>
  <conditionalFormatting sqref="BJ49">
    <cfRule type="cellIs" dxfId="240" priority="246" operator="greaterThanOrEqual">
      <formula>8</formula>
    </cfRule>
    <cfRule type="cellIs" dxfId="239" priority="247" operator="between">
      <formula>6</formula>
      <formula>7.9</formula>
    </cfRule>
  </conditionalFormatting>
  <conditionalFormatting sqref="BI49">
    <cfRule type="cellIs" dxfId="238" priority="243" operator="greaterThan">
      <formula>100</formula>
    </cfRule>
    <cfRule type="cellIs" dxfId="237" priority="244" operator="between">
      <formula>5.95</formula>
      <formula>100</formula>
    </cfRule>
    <cfRule type="cellIs" dxfId="236" priority="245" operator="between">
      <formula>4.9</formula>
      <formula>5.9</formula>
    </cfRule>
  </conditionalFormatting>
  <conditionalFormatting sqref="BI46:BJ46">
    <cfRule type="cellIs" dxfId="235" priority="241" operator="greaterThanOrEqual">
      <formula>8</formula>
    </cfRule>
    <cfRule type="cellIs" dxfId="234" priority="242" operator="between">
      <formula>6</formula>
      <formula>7.9</formula>
    </cfRule>
  </conditionalFormatting>
  <conditionalFormatting sqref="BJ47">
    <cfRule type="cellIs" dxfId="233" priority="239" operator="greaterThanOrEqual">
      <formula>8</formula>
    </cfRule>
    <cfRule type="cellIs" dxfId="232" priority="240" operator="between">
      <formula>6</formula>
      <formula>7.9</formula>
    </cfRule>
  </conditionalFormatting>
  <conditionalFormatting sqref="BI47">
    <cfRule type="cellIs" dxfId="231" priority="236" operator="greaterThan">
      <formula>100</formula>
    </cfRule>
    <cfRule type="cellIs" dxfId="230" priority="237" operator="between">
      <formula>5.95</formula>
      <formula>100</formula>
    </cfRule>
    <cfRule type="cellIs" dxfId="229" priority="238" operator="between">
      <formula>4.9</formula>
      <formula>5.9</formula>
    </cfRule>
  </conditionalFormatting>
  <conditionalFormatting sqref="BI40">
    <cfRule type="cellIs" dxfId="228" priority="234" operator="greaterThanOrEqual">
      <formula>8</formula>
    </cfRule>
    <cfRule type="cellIs" dxfId="227" priority="235" operator="between">
      <formula>6</formula>
      <formula>7.9</formula>
    </cfRule>
  </conditionalFormatting>
  <conditionalFormatting sqref="BI47">
    <cfRule type="cellIs" dxfId="226" priority="232" operator="greaterThanOrEqual">
      <formula>8</formula>
    </cfRule>
    <cfRule type="cellIs" dxfId="225" priority="233" operator="between">
      <formula>6</formula>
      <formula>7.9</formula>
    </cfRule>
  </conditionalFormatting>
  <conditionalFormatting sqref="BI48">
    <cfRule type="cellIs" dxfId="224" priority="229" operator="greaterThan">
      <formula>100</formula>
    </cfRule>
    <cfRule type="cellIs" dxfId="223" priority="230" operator="between">
      <formula>5.95</formula>
      <formula>100</formula>
    </cfRule>
    <cfRule type="cellIs" dxfId="222" priority="231" operator="between">
      <formula>4.9</formula>
      <formula>5.9</formula>
    </cfRule>
  </conditionalFormatting>
  <conditionalFormatting sqref="BJ47">
    <cfRule type="cellIs" dxfId="221" priority="227" operator="greaterThanOrEqual">
      <formula>8</formula>
    </cfRule>
    <cfRule type="cellIs" dxfId="220" priority="228" operator="between">
      <formula>6</formula>
      <formula>7.9</formula>
    </cfRule>
  </conditionalFormatting>
  <conditionalFormatting sqref="BJ48">
    <cfRule type="cellIs" dxfId="219" priority="225" operator="greaterThanOrEqual">
      <formula>8</formula>
    </cfRule>
    <cfRule type="cellIs" dxfId="218" priority="226" operator="between">
      <formula>6</formula>
      <formula>7.9</formula>
    </cfRule>
  </conditionalFormatting>
  <conditionalFormatting sqref="BI49">
    <cfRule type="cellIs" dxfId="217" priority="222" operator="greaterThan">
      <formula>100</formula>
    </cfRule>
    <cfRule type="cellIs" dxfId="216" priority="223" operator="between">
      <formula>5.95</formula>
      <formula>100</formula>
    </cfRule>
    <cfRule type="cellIs" dxfId="215" priority="224" operator="between">
      <formula>4.9</formula>
      <formula>5.9</formula>
    </cfRule>
  </conditionalFormatting>
  <conditionalFormatting sqref="BJ49">
    <cfRule type="cellIs" dxfId="214" priority="220" operator="greaterThanOrEqual">
      <formula>8</formula>
    </cfRule>
    <cfRule type="cellIs" dxfId="213" priority="221" operator="between">
      <formula>6</formula>
      <formula>7.9</formula>
    </cfRule>
  </conditionalFormatting>
  <conditionalFormatting sqref="BI47:BJ47">
    <cfRule type="cellIs" dxfId="212" priority="218" operator="greaterThanOrEqual">
      <formula>8</formula>
    </cfRule>
    <cfRule type="cellIs" dxfId="211" priority="219" operator="between">
      <formula>6</formula>
      <formula>7.9</formula>
    </cfRule>
  </conditionalFormatting>
  <conditionalFormatting sqref="BJ48">
    <cfRule type="cellIs" dxfId="210" priority="216" operator="greaterThanOrEqual">
      <formula>8</formula>
    </cfRule>
    <cfRule type="cellIs" dxfId="209" priority="217" operator="between">
      <formula>6</formula>
      <formula>7.9</formula>
    </cfRule>
  </conditionalFormatting>
  <conditionalFormatting sqref="BI48">
    <cfRule type="cellIs" dxfId="208" priority="213" operator="greaterThan">
      <formula>100</formula>
    </cfRule>
    <cfRule type="cellIs" dxfId="207" priority="214" operator="between">
      <formula>5.95</formula>
      <formula>100</formula>
    </cfRule>
    <cfRule type="cellIs" dxfId="206" priority="215" operator="between">
      <formula>4.9</formula>
      <formula>5.9</formula>
    </cfRule>
  </conditionalFormatting>
  <conditionalFormatting sqref="BI45:BJ45">
    <cfRule type="cellIs" dxfId="205" priority="211" operator="greaterThanOrEqual">
      <formula>8</formula>
    </cfRule>
    <cfRule type="cellIs" dxfId="204" priority="212" operator="between">
      <formula>6</formula>
      <formula>7.9</formula>
    </cfRule>
  </conditionalFormatting>
  <conditionalFormatting sqref="BJ46">
    <cfRule type="cellIs" dxfId="203" priority="209" operator="greaterThanOrEqual">
      <formula>8</formula>
    </cfRule>
    <cfRule type="cellIs" dxfId="202" priority="210" operator="between">
      <formula>6</formula>
      <formula>7.9</formula>
    </cfRule>
  </conditionalFormatting>
  <conditionalFormatting sqref="BI46">
    <cfRule type="cellIs" dxfId="201" priority="206" operator="greaterThan">
      <formula>100</formula>
    </cfRule>
    <cfRule type="cellIs" dxfId="200" priority="207" operator="between">
      <formula>5.95</formula>
      <formula>100</formula>
    </cfRule>
    <cfRule type="cellIs" dxfId="199" priority="208" operator="between">
      <formula>4.9</formula>
      <formula>5.9</formula>
    </cfRule>
  </conditionalFormatting>
  <conditionalFormatting sqref="BI50:BJ50">
    <cfRule type="cellIs" dxfId="198" priority="204" operator="greaterThanOrEqual">
      <formula>8</formula>
    </cfRule>
    <cfRule type="cellIs" dxfId="197" priority="205" operator="between">
      <formula>6</formula>
      <formula>7.9</formula>
    </cfRule>
  </conditionalFormatting>
  <conditionalFormatting sqref="BI46">
    <cfRule type="cellIs" dxfId="196" priority="202" operator="greaterThanOrEqual">
      <formula>8</formula>
    </cfRule>
    <cfRule type="cellIs" dxfId="195" priority="203" operator="between">
      <formula>6</formula>
      <formula>7.9</formula>
    </cfRule>
  </conditionalFormatting>
  <conditionalFormatting sqref="BI47">
    <cfRule type="cellIs" dxfId="194" priority="199" operator="greaterThan">
      <formula>100</formula>
    </cfRule>
    <cfRule type="cellIs" dxfId="193" priority="200" operator="between">
      <formula>5.95</formula>
      <formula>100</formula>
    </cfRule>
    <cfRule type="cellIs" dxfId="192" priority="201" operator="between">
      <formula>4.9</formula>
      <formula>5.9</formula>
    </cfRule>
  </conditionalFormatting>
  <conditionalFormatting sqref="BJ46">
    <cfRule type="cellIs" dxfId="191" priority="197" operator="greaterThanOrEqual">
      <formula>8</formula>
    </cfRule>
    <cfRule type="cellIs" dxfId="190" priority="198" operator="between">
      <formula>6</formula>
      <formula>7.9</formula>
    </cfRule>
  </conditionalFormatting>
  <conditionalFormatting sqref="BJ47">
    <cfRule type="cellIs" dxfId="189" priority="195" operator="greaterThanOrEqual">
      <formula>8</formula>
    </cfRule>
    <cfRule type="cellIs" dxfId="188" priority="196" operator="between">
      <formula>6</formula>
      <formula>7.9</formula>
    </cfRule>
  </conditionalFormatting>
  <conditionalFormatting sqref="CZ61:CZ62 CZ31:CZ32">
    <cfRule type="cellIs" dxfId="187" priority="192" operator="greaterThan">
      <formula>100</formula>
    </cfRule>
    <cfRule type="cellIs" dxfId="186" priority="193" operator="between">
      <formula>5.95</formula>
      <formula>100</formula>
    </cfRule>
    <cfRule type="cellIs" dxfId="185" priority="194" operator="between">
      <formula>4.9</formula>
      <formula>5.9</formula>
    </cfRule>
  </conditionalFormatting>
  <conditionalFormatting sqref="DA25 DA61:DA62 DA31">
    <cfRule type="cellIs" dxfId="184" priority="190" operator="greaterThanOrEqual">
      <formula>8</formula>
    </cfRule>
    <cfRule type="cellIs" dxfId="183" priority="191" operator="between">
      <formula>6</formula>
      <formula>7.9</formula>
    </cfRule>
  </conditionalFormatting>
  <conditionalFormatting sqref="CZ25">
    <cfRule type="cellIs" dxfId="182" priority="188" operator="greaterThanOrEqual">
      <formula>4</formula>
    </cfRule>
    <cfRule type="cellIs" dxfId="181" priority="189" operator="between">
      <formula>2.9</formula>
      <formula>3.9</formula>
    </cfRule>
  </conditionalFormatting>
  <conditionalFormatting sqref="CZ42">
    <cfRule type="cellIs" dxfId="180" priority="185" operator="greaterThan">
      <formula>100</formula>
    </cfRule>
    <cfRule type="cellIs" dxfId="179" priority="186" operator="between">
      <formula>5.95</formula>
      <formula>100</formula>
    </cfRule>
    <cfRule type="cellIs" dxfId="178" priority="187" operator="between">
      <formula>4.9</formula>
      <formula>5.9</formula>
    </cfRule>
  </conditionalFormatting>
  <conditionalFormatting sqref="K69:K75">
    <cfRule type="colorScale" priority="184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CZ9">
    <cfRule type="cellIs" dxfId="177" priority="181" operator="greaterThan">
      <formula>100</formula>
    </cfRule>
    <cfRule type="cellIs" dxfId="176" priority="182" operator="between">
      <formula>5.95</formula>
      <formula>100</formula>
    </cfRule>
    <cfRule type="cellIs" dxfId="175" priority="183" operator="between">
      <formula>4.9</formula>
      <formula>5.9</formula>
    </cfRule>
  </conditionalFormatting>
  <conditionalFormatting sqref="DA9">
    <cfRule type="cellIs" dxfId="174" priority="179" operator="greaterThanOrEqual">
      <formula>8</formula>
    </cfRule>
    <cfRule type="cellIs" dxfId="173" priority="180" operator="between">
      <formula>6</formula>
      <formula>7.9</formula>
    </cfRule>
  </conditionalFormatting>
  <conditionalFormatting sqref="DA10:DA11">
    <cfRule type="cellIs" dxfId="172" priority="177" operator="greaterThanOrEqual">
      <formula>8</formula>
    </cfRule>
    <cfRule type="cellIs" dxfId="171" priority="178" operator="between">
      <formula>6</formula>
      <formula>7.9</formula>
    </cfRule>
  </conditionalFormatting>
  <conditionalFormatting sqref="CZ10:CZ11">
    <cfRule type="cellIs" dxfId="170" priority="175" operator="greaterThanOrEqual">
      <formula>4</formula>
    </cfRule>
    <cfRule type="cellIs" dxfId="169" priority="176" operator="between">
      <formula>2.9</formula>
      <formula>3.9</formula>
    </cfRule>
  </conditionalFormatting>
  <conditionalFormatting sqref="CZ12">
    <cfRule type="cellIs" dxfId="168" priority="172" operator="greaterThan">
      <formula>100</formula>
    </cfRule>
    <cfRule type="cellIs" dxfId="167" priority="173" operator="between">
      <formula>5.95</formula>
      <formula>100</formula>
    </cfRule>
    <cfRule type="cellIs" dxfId="166" priority="174" operator="between">
      <formula>4.9</formula>
      <formula>5.9</formula>
    </cfRule>
  </conditionalFormatting>
  <conditionalFormatting sqref="DA12">
    <cfRule type="cellIs" dxfId="165" priority="170" operator="greaterThanOrEqual">
      <formula>8</formula>
    </cfRule>
    <cfRule type="cellIs" dxfId="164" priority="171" operator="between">
      <formula>6</formula>
      <formula>7.9</formula>
    </cfRule>
  </conditionalFormatting>
  <conditionalFormatting sqref="CZ13">
    <cfRule type="cellIs" dxfId="163" priority="167" operator="greaterThan">
      <formula>100</formula>
    </cfRule>
    <cfRule type="cellIs" dxfId="162" priority="168" operator="between">
      <formula>5.95</formula>
      <formula>100</formula>
    </cfRule>
    <cfRule type="cellIs" dxfId="161" priority="169" operator="between">
      <formula>4.9</formula>
      <formula>5.9</formula>
    </cfRule>
  </conditionalFormatting>
  <conditionalFormatting sqref="DA13">
    <cfRule type="cellIs" dxfId="160" priority="165" operator="greaterThanOrEqual">
      <formula>8</formula>
    </cfRule>
    <cfRule type="cellIs" dxfId="159" priority="166" operator="between">
      <formula>6</formula>
      <formula>7.9</formula>
    </cfRule>
  </conditionalFormatting>
  <conditionalFormatting sqref="CZ13">
    <cfRule type="cellIs" dxfId="158" priority="162" operator="greaterThan">
      <formula>100</formula>
    </cfRule>
    <cfRule type="cellIs" dxfId="157" priority="163" operator="between">
      <formula>5.95</formula>
      <formula>100</formula>
    </cfRule>
    <cfRule type="cellIs" dxfId="156" priority="164" operator="between">
      <formula>4.9</formula>
      <formula>5.9</formula>
    </cfRule>
  </conditionalFormatting>
  <conditionalFormatting sqref="DA13">
    <cfRule type="cellIs" dxfId="155" priority="160" operator="greaterThanOrEqual">
      <formula>8</formula>
    </cfRule>
    <cfRule type="cellIs" dxfId="154" priority="161" operator="between">
      <formula>6</formula>
      <formula>7.9</formula>
    </cfRule>
  </conditionalFormatting>
  <conditionalFormatting sqref="CZ14">
    <cfRule type="cellIs" dxfId="153" priority="157" operator="greaterThan">
      <formula>100</formula>
    </cfRule>
    <cfRule type="cellIs" dxfId="152" priority="158" operator="between">
      <formula>5.95</formula>
      <formula>100</formula>
    </cfRule>
    <cfRule type="cellIs" dxfId="151" priority="159" operator="between">
      <formula>4.9</formula>
      <formula>5.9</formula>
    </cfRule>
  </conditionalFormatting>
  <conditionalFormatting sqref="DA14">
    <cfRule type="cellIs" dxfId="150" priority="155" operator="greaterThanOrEqual">
      <formula>8</formula>
    </cfRule>
    <cfRule type="cellIs" dxfId="149" priority="156" operator="between">
      <formula>6</formula>
      <formula>7.9</formula>
    </cfRule>
  </conditionalFormatting>
  <conditionalFormatting sqref="CZ15">
    <cfRule type="cellIs" dxfId="148" priority="152" operator="greaterThan">
      <formula>100</formula>
    </cfRule>
    <cfRule type="cellIs" dxfId="147" priority="153" operator="between">
      <formula>5.95</formula>
      <formula>100</formula>
    </cfRule>
    <cfRule type="cellIs" dxfId="146" priority="154" operator="between">
      <formula>4.9</formula>
      <formula>5.9</formula>
    </cfRule>
  </conditionalFormatting>
  <conditionalFormatting sqref="DA15">
    <cfRule type="cellIs" dxfId="145" priority="150" operator="greaterThanOrEqual">
      <formula>8</formula>
    </cfRule>
    <cfRule type="cellIs" dxfId="144" priority="151" operator="between">
      <formula>6</formula>
      <formula>7.9</formula>
    </cfRule>
  </conditionalFormatting>
  <conditionalFormatting sqref="CZ16">
    <cfRule type="cellIs" dxfId="143" priority="147" operator="greaterThan">
      <formula>100</formula>
    </cfRule>
    <cfRule type="cellIs" dxfId="142" priority="148" operator="between">
      <formula>5.95</formula>
      <formula>100</formula>
    </cfRule>
    <cfRule type="cellIs" dxfId="141" priority="149" operator="between">
      <formula>4.9</formula>
      <formula>5.9</formula>
    </cfRule>
  </conditionalFormatting>
  <conditionalFormatting sqref="DA16">
    <cfRule type="cellIs" dxfId="140" priority="145" operator="greaterThanOrEqual">
      <formula>8</formula>
    </cfRule>
    <cfRule type="cellIs" dxfId="139" priority="146" operator="between">
      <formula>6</formula>
      <formula>7.9</formula>
    </cfRule>
  </conditionalFormatting>
  <conditionalFormatting sqref="CZ17">
    <cfRule type="cellIs" dxfId="138" priority="142" operator="greaterThan">
      <formula>100</formula>
    </cfRule>
    <cfRule type="cellIs" dxfId="137" priority="143" operator="between">
      <formula>5.95</formula>
      <formula>100</formula>
    </cfRule>
    <cfRule type="cellIs" dxfId="136" priority="144" operator="between">
      <formula>4.9</formula>
      <formula>5.9</formula>
    </cfRule>
  </conditionalFormatting>
  <conditionalFormatting sqref="DA17">
    <cfRule type="cellIs" dxfId="135" priority="140" operator="greaterThanOrEqual">
      <formula>8</formula>
    </cfRule>
    <cfRule type="cellIs" dxfId="134" priority="141" operator="between">
      <formula>6</formula>
      <formula>7.9</formula>
    </cfRule>
  </conditionalFormatting>
  <conditionalFormatting sqref="CZ17">
    <cfRule type="cellIs" dxfId="133" priority="138" operator="greaterThanOrEqual">
      <formula>8</formula>
    </cfRule>
    <cfRule type="cellIs" dxfId="132" priority="139" operator="between">
      <formula>6</formula>
      <formula>7.9</formula>
    </cfRule>
  </conditionalFormatting>
  <conditionalFormatting sqref="CZ18">
    <cfRule type="cellIs" dxfId="131" priority="135" operator="greaterThan">
      <formula>100</formula>
    </cfRule>
    <cfRule type="cellIs" dxfId="130" priority="136" operator="between">
      <formula>5.95</formula>
      <formula>100</formula>
    </cfRule>
    <cfRule type="cellIs" dxfId="129" priority="137" operator="between">
      <formula>4.9</formula>
      <formula>5.9</formula>
    </cfRule>
  </conditionalFormatting>
  <conditionalFormatting sqref="DA18">
    <cfRule type="cellIs" dxfId="128" priority="133" operator="greaterThanOrEqual">
      <formula>8</formula>
    </cfRule>
    <cfRule type="cellIs" dxfId="127" priority="134" operator="between">
      <formula>6</formula>
      <formula>7.9</formula>
    </cfRule>
  </conditionalFormatting>
  <conditionalFormatting sqref="CZ19">
    <cfRule type="cellIs" dxfId="126" priority="130" operator="greaterThan">
      <formula>100</formula>
    </cfRule>
    <cfRule type="cellIs" dxfId="125" priority="131" operator="between">
      <formula>5.95</formula>
      <formula>100</formula>
    </cfRule>
    <cfRule type="cellIs" dxfId="124" priority="132" operator="between">
      <formula>4.9</formula>
      <formula>5.9</formula>
    </cfRule>
  </conditionalFormatting>
  <conditionalFormatting sqref="DA19">
    <cfRule type="cellIs" dxfId="123" priority="128" operator="greaterThanOrEqual">
      <formula>8</formula>
    </cfRule>
    <cfRule type="cellIs" dxfId="122" priority="129" operator="between">
      <formula>6</formula>
      <formula>7.9</formula>
    </cfRule>
  </conditionalFormatting>
  <conditionalFormatting sqref="CZ20">
    <cfRule type="cellIs" dxfId="121" priority="125" operator="greaterThan">
      <formula>100</formula>
    </cfRule>
    <cfRule type="cellIs" dxfId="120" priority="126" operator="between">
      <formula>5.95</formula>
      <formula>100</formula>
    </cfRule>
    <cfRule type="cellIs" dxfId="119" priority="127" operator="between">
      <formula>4.9</formula>
      <formula>5.9</formula>
    </cfRule>
  </conditionalFormatting>
  <conditionalFormatting sqref="DA20">
    <cfRule type="cellIs" dxfId="118" priority="123" operator="greaterThanOrEqual">
      <formula>8</formula>
    </cfRule>
    <cfRule type="cellIs" dxfId="117" priority="124" operator="between">
      <formula>6</formula>
      <formula>7.9</formula>
    </cfRule>
  </conditionalFormatting>
  <conditionalFormatting sqref="CZ20:DA20">
    <cfRule type="cellIs" dxfId="116" priority="121" operator="greaterThanOrEqual">
      <formula>8</formula>
    </cfRule>
    <cfRule type="cellIs" dxfId="115" priority="122" operator="between">
      <formula>6</formula>
      <formula>7.9</formula>
    </cfRule>
  </conditionalFormatting>
  <conditionalFormatting sqref="CZ21">
    <cfRule type="cellIs" dxfId="114" priority="118" operator="greaterThan">
      <formula>100</formula>
    </cfRule>
    <cfRule type="cellIs" dxfId="113" priority="119" operator="between">
      <formula>5.95</formula>
      <formula>100</formula>
    </cfRule>
    <cfRule type="cellIs" dxfId="112" priority="120" operator="between">
      <formula>4.9</formula>
      <formula>5.9</formula>
    </cfRule>
  </conditionalFormatting>
  <conditionalFormatting sqref="DA21">
    <cfRule type="cellIs" dxfId="111" priority="116" operator="greaterThanOrEqual">
      <formula>8</formula>
    </cfRule>
    <cfRule type="cellIs" dxfId="110" priority="117" operator="between">
      <formula>6</formula>
      <formula>7.9</formula>
    </cfRule>
  </conditionalFormatting>
  <conditionalFormatting sqref="CZ21:DA21">
    <cfRule type="cellIs" dxfId="109" priority="113" operator="greaterThan">
      <formula>100</formula>
    </cfRule>
    <cfRule type="cellIs" dxfId="108" priority="114" operator="between">
      <formula>5.95</formula>
      <formula>100</formula>
    </cfRule>
    <cfRule type="cellIs" dxfId="107" priority="115" operator="between">
      <formula>4.9</formula>
      <formula>5.9</formula>
    </cfRule>
  </conditionalFormatting>
  <conditionalFormatting sqref="CZ21:DA21">
    <cfRule type="cellIs" dxfId="106" priority="110" operator="greaterThan">
      <formula>100</formula>
    </cfRule>
    <cfRule type="cellIs" dxfId="105" priority="111" operator="between">
      <formula>5.95</formula>
      <formula>100</formula>
    </cfRule>
    <cfRule type="cellIs" dxfId="104" priority="112" operator="between">
      <formula>4.9</formula>
      <formula>5.9</formula>
    </cfRule>
  </conditionalFormatting>
  <conditionalFormatting sqref="CZ21:DA21">
    <cfRule type="cellIs" dxfId="103" priority="107" operator="greaterThan">
      <formula>100</formula>
    </cfRule>
    <cfRule type="cellIs" dxfId="102" priority="108" operator="between">
      <formula>5.95</formula>
      <formula>100</formula>
    </cfRule>
    <cfRule type="cellIs" dxfId="101" priority="109" operator="between">
      <formula>4.9</formula>
      <formula>5.9</formula>
    </cfRule>
  </conditionalFormatting>
  <conditionalFormatting sqref="CZ21:DA21">
    <cfRule type="cellIs" dxfId="100" priority="104" operator="greaterThan">
      <formula>100</formula>
    </cfRule>
    <cfRule type="cellIs" dxfId="99" priority="105" operator="between">
      <formula>5.95</formula>
      <formula>100</formula>
    </cfRule>
    <cfRule type="cellIs" dxfId="98" priority="106" operator="between">
      <formula>4.9</formula>
      <formula>5.9</formula>
    </cfRule>
  </conditionalFormatting>
  <conditionalFormatting sqref="CZ21:DA21">
    <cfRule type="cellIs" dxfId="97" priority="101" operator="greaterThan">
      <formula>100</formula>
    </cfRule>
    <cfRule type="cellIs" dxfId="96" priority="102" operator="between">
      <formula>5.95</formula>
      <formula>100</formula>
    </cfRule>
    <cfRule type="cellIs" dxfId="95" priority="103" operator="between">
      <formula>4.9</formula>
      <formula>5.9</formula>
    </cfRule>
  </conditionalFormatting>
  <conditionalFormatting sqref="CZ21:DA21">
    <cfRule type="cellIs" dxfId="94" priority="98" operator="greaterThan">
      <formula>100</formula>
    </cfRule>
    <cfRule type="cellIs" dxfId="93" priority="99" operator="between">
      <formula>5.95</formula>
      <formula>100</formula>
    </cfRule>
    <cfRule type="cellIs" dxfId="92" priority="100" operator="between">
      <formula>4.9</formula>
      <formula>5.9</formula>
    </cfRule>
  </conditionalFormatting>
  <conditionalFormatting sqref="CZ21:DA21">
    <cfRule type="cellIs" dxfId="91" priority="95" operator="greaterThan">
      <formula>100</formula>
    </cfRule>
    <cfRule type="cellIs" dxfId="90" priority="96" operator="between">
      <formula>5.95</formula>
      <formula>100</formula>
    </cfRule>
    <cfRule type="cellIs" dxfId="89" priority="97" operator="between">
      <formula>4.9</formula>
      <formula>5.9</formula>
    </cfRule>
  </conditionalFormatting>
  <conditionalFormatting sqref="DA22">
    <cfRule type="cellIs" dxfId="88" priority="93" operator="greaterThanOrEqual">
      <formula>8</formula>
    </cfRule>
    <cfRule type="cellIs" dxfId="87" priority="94" operator="between">
      <formula>6</formula>
      <formula>7.9</formula>
    </cfRule>
  </conditionalFormatting>
  <conditionalFormatting sqref="CZ22">
    <cfRule type="cellIs" dxfId="86" priority="91" operator="greaterThanOrEqual">
      <formula>4</formula>
    </cfRule>
    <cfRule type="cellIs" dxfId="85" priority="92" operator="between">
      <formula>2.9</formula>
      <formula>3.9</formula>
    </cfRule>
  </conditionalFormatting>
  <conditionalFormatting sqref="CZ23">
    <cfRule type="cellIs" dxfId="84" priority="88" operator="greaterThan">
      <formula>100</formula>
    </cfRule>
    <cfRule type="cellIs" dxfId="83" priority="89" operator="between">
      <formula>5.95</formula>
      <formula>100</formula>
    </cfRule>
    <cfRule type="cellIs" dxfId="82" priority="90" operator="between">
      <formula>4.9</formula>
      <formula>5.9</formula>
    </cfRule>
  </conditionalFormatting>
  <conditionalFormatting sqref="DA23">
    <cfRule type="cellIs" dxfId="81" priority="86" operator="greaterThanOrEqual">
      <formula>8</formula>
    </cfRule>
    <cfRule type="cellIs" dxfId="80" priority="87" operator="between">
      <formula>6</formula>
      <formula>7.9</formula>
    </cfRule>
  </conditionalFormatting>
  <conditionalFormatting sqref="CZ24">
    <cfRule type="cellIs" dxfId="79" priority="83" operator="greaterThan">
      <formula>100</formula>
    </cfRule>
    <cfRule type="cellIs" dxfId="78" priority="84" operator="between">
      <formula>5.95</formula>
      <formula>100</formula>
    </cfRule>
    <cfRule type="cellIs" dxfId="77" priority="85" operator="between">
      <formula>4.9</formula>
      <formula>5.9</formula>
    </cfRule>
  </conditionalFormatting>
  <conditionalFormatting sqref="DA24">
    <cfRule type="cellIs" dxfId="76" priority="81" operator="greaterThanOrEqual">
      <formula>8</formula>
    </cfRule>
    <cfRule type="cellIs" dxfId="75" priority="82" operator="between">
      <formula>6</formula>
      <formula>7.9</formula>
    </cfRule>
  </conditionalFormatting>
  <conditionalFormatting sqref="AA70">
    <cfRule type="colorScale" priority="80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Q83">
    <cfRule type="colorScale" priority="79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Q82">
    <cfRule type="colorScale" priority="78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Q82">
    <cfRule type="colorScale" priority="77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CZ26">
    <cfRule type="cellIs" dxfId="74" priority="74" operator="greaterThan">
      <formula>100</formula>
    </cfRule>
    <cfRule type="cellIs" dxfId="73" priority="75" operator="between">
      <formula>5.95</formula>
      <formula>100</formula>
    </cfRule>
    <cfRule type="cellIs" dxfId="72" priority="76" operator="between">
      <formula>4.9</formula>
      <formula>5.9</formula>
    </cfRule>
  </conditionalFormatting>
  <conditionalFormatting sqref="DA26">
    <cfRule type="cellIs" dxfId="71" priority="72" operator="greaterThanOrEqual">
      <formula>8</formula>
    </cfRule>
    <cfRule type="cellIs" dxfId="70" priority="73" operator="between">
      <formula>6</formula>
      <formula>7.9</formula>
    </cfRule>
  </conditionalFormatting>
  <conditionalFormatting sqref="CZ26">
    <cfRule type="cellIs" dxfId="69" priority="69" operator="greaterThan">
      <formula>100</formula>
    </cfRule>
    <cfRule type="cellIs" dxfId="68" priority="70" operator="between">
      <formula>5.95</formula>
      <formula>100</formula>
    </cfRule>
    <cfRule type="cellIs" dxfId="67" priority="71" operator="between">
      <formula>4.9</formula>
      <formula>5.9</formula>
    </cfRule>
  </conditionalFormatting>
  <conditionalFormatting sqref="DA26">
    <cfRule type="cellIs" dxfId="66" priority="67" operator="greaterThanOrEqual">
      <formula>8</formula>
    </cfRule>
    <cfRule type="cellIs" dxfId="65" priority="68" operator="between">
      <formula>6</formula>
      <formula>7.9</formula>
    </cfRule>
  </conditionalFormatting>
  <conditionalFormatting sqref="DA27">
    <cfRule type="cellIs" dxfId="64" priority="65" operator="greaterThanOrEqual">
      <formula>8</formula>
    </cfRule>
    <cfRule type="cellIs" dxfId="63" priority="66" operator="between">
      <formula>6</formula>
      <formula>7.9</formula>
    </cfRule>
  </conditionalFormatting>
  <conditionalFormatting sqref="CZ27">
    <cfRule type="cellIs" dxfId="62" priority="62" operator="greaterThan">
      <formula>100</formula>
    </cfRule>
    <cfRule type="cellIs" dxfId="61" priority="63" operator="between">
      <formula>5.95</formula>
      <formula>100</formula>
    </cfRule>
    <cfRule type="cellIs" dxfId="60" priority="64" operator="between">
      <formula>4.9</formula>
      <formula>5.9</formula>
    </cfRule>
  </conditionalFormatting>
  <conditionalFormatting sqref="CZ27">
    <cfRule type="cellIs" dxfId="59" priority="60" operator="greaterThanOrEqual">
      <formula>4</formula>
    </cfRule>
    <cfRule type="cellIs" dxfId="58" priority="61" operator="between">
      <formula>2.9</formula>
      <formula>3.9</formula>
    </cfRule>
  </conditionalFormatting>
  <conditionalFormatting sqref="CZ28">
    <cfRule type="cellIs" dxfId="57" priority="57" operator="greaterThan">
      <formula>100</formula>
    </cfRule>
    <cfRule type="cellIs" dxfId="56" priority="58" operator="between">
      <formula>5.95</formula>
      <formula>100</formula>
    </cfRule>
    <cfRule type="cellIs" dxfId="55" priority="59" operator="between">
      <formula>4.9</formula>
      <formula>5.9</formula>
    </cfRule>
  </conditionalFormatting>
  <conditionalFormatting sqref="DA28">
    <cfRule type="cellIs" dxfId="54" priority="55" operator="greaterThanOrEqual">
      <formula>8</formula>
    </cfRule>
    <cfRule type="cellIs" dxfId="53" priority="56" operator="between">
      <formula>6</formula>
      <formula>7.9</formula>
    </cfRule>
  </conditionalFormatting>
  <conditionalFormatting sqref="CZ29">
    <cfRule type="cellIs" dxfId="52" priority="52" operator="greaterThan">
      <formula>100</formula>
    </cfRule>
    <cfRule type="cellIs" dxfId="51" priority="53" operator="between">
      <formula>5.95</formula>
      <formula>100</formula>
    </cfRule>
    <cfRule type="cellIs" dxfId="50" priority="54" operator="between">
      <formula>4.9</formula>
      <formula>5.9</formula>
    </cfRule>
  </conditionalFormatting>
  <conditionalFormatting sqref="DA29">
    <cfRule type="cellIs" dxfId="49" priority="50" operator="greaterThanOrEqual">
      <formula>8</formula>
    </cfRule>
    <cfRule type="cellIs" dxfId="48" priority="51" operator="between">
      <formula>6</formula>
      <formula>7.9</formula>
    </cfRule>
  </conditionalFormatting>
  <conditionalFormatting sqref="CE84">
    <cfRule type="colorScale" priority="49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CE82:CE83">
    <cfRule type="colorScale" priority="48">
      <colorScale>
        <cfvo type="num" val="-5"/>
        <cfvo type="num" val="0"/>
        <cfvo type="num" val="5"/>
        <color rgb="FFFF0000"/>
        <color theme="0"/>
        <color rgb="FF00B0F0"/>
      </colorScale>
    </cfRule>
  </conditionalFormatting>
  <conditionalFormatting sqref="AS48:AS49">
    <cfRule type="cellIs" dxfId="47" priority="45" operator="greaterThan">
      <formula>100</formula>
    </cfRule>
    <cfRule type="cellIs" dxfId="46" priority="46" operator="between">
      <formula>5.95</formula>
      <formula>100</formula>
    </cfRule>
    <cfRule type="cellIs" dxfId="45" priority="47" operator="between">
      <formula>4.9</formula>
      <formula>5.9</formula>
    </cfRule>
  </conditionalFormatting>
  <conditionalFormatting sqref="AT48:AT49">
    <cfRule type="cellIs" dxfId="44" priority="43" operator="greaterThanOrEqual">
      <formula>8</formula>
    </cfRule>
    <cfRule type="cellIs" dxfId="43" priority="44" operator="between">
      <formula>6</formula>
      <formula>7.9</formula>
    </cfRule>
  </conditionalFormatting>
  <conditionalFormatting sqref="CZ30">
    <cfRule type="cellIs" dxfId="42" priority="40" operator="greaterThan">
      <formula>100</formula>
    </cfRule>
    <cfRule type="cellIs" dxfId="41" priority="41" operator="between">
      <formula>5.95</formula>
      <formula>100</formula>
    </cfRule>
    <cfRule type="cellIs" dxfId="40" priority="42" operator="between">
      <formula>4.9</formula>
      <formula>5.9</formula>
    </cfRule>
  </conditionalFormatting>
  <conditionalFormatting sqref="DA30">
    <cfRule type="cellIs" dxfId="39" priority="38" operator="greaterThanOrEqual">
      <formula>8</formula>
    </cfRule>
    <cfRule type="cellIs" dxfId="38" priority="39" operator="between">
      <formula>6</formula>
      <formula>7.9</formula>
    </cfRule>
  </conditionalFormatting>
  <conditionalFormatting sqref="CZ30">
    <cfRule type="cellIs" dxfId="37" priority="35" operator="greaterThan">
      <formula>100</formula>
    </cfRule>
    <cfRule type="cellIs" dxfId="36" priority="36" operator="between">
      <formula>5.95</formula>
      <formula>100</formula>
    </cfRule>
    <cfRule type="cellIs" dxfId="35" priority="37" operator="between">
      <formula>4.9</formula>
      <formula>5.9</formula>
    </cfRule>
  </conditionalFormatting>
  <conditionalFormatting sqref="DA30">
    <cfRule type="cellIs" dxfId="34" priority="33" operator="greaterThanOrEqual">
      <formula>8</formula>
    </cfRule>
    <cfRule type="cellIs" dxfId="33" priority="34" operator="between">
      <formula>6</formula>
      <formula>7.9</formula>
    </cfRule>
  </conditionalFormatting>
  <conditionalFormatting sqref="CZ25">
    <cfRule type="cellIs" dxfId="32" priority="30" operator="greaterThan">
      <formula>100</formula>
    </cfRule>
    <cfRule type="cellIs" dxfId="31" priority="31" operator="between">
      <formula>5.95</formula>
      <formula>100</formula>
    </cfRule>
    <cfRule type="cellIs" dxfId="30" priority="32" operator="between">
      <formula>4.9</formula>
      <formula>5.9</formula>
    </cfRule>
  </conditionalFormatting>
  <conditionalFormatting sqref="DA25">
    <cfRule type="cellIs" dxfId="29" priority="28" operator="greaterThanOrEqual">
      <formula>8</formula>
    </cfRule>
    <cfRule type="cellIs" dxfId="28" priority="29" operator="between">
      <formula>6</formula>
      <formula>7.9</formula>
    </cfRule>
  </conditionalFormatting>
  <conditionalFormatting sqref="CZ25">
    <cfRule type="cellIs" dxfId="27" priority="25" operator="greaterThan">
      <formula>100</formula>
    </cfRule>
    <cfRule type="cellIs" dxfId="26" priority="26" operator="between">
      <formula>5.95</formula>
      <formula>100</formula>
    </cfRule>
    <cfRule type="cellIs" dxfId="25" priority="27" operator="between">
      <formula>4.9</formula>
      <formula>5.9</formula>
    </cfRule>
  </conditionalFormatting>
  <conditionalFormatting sqref="DA25">
    <cfRule type="cellIs" dxfId="24" priority="23" operator="greaterThanOrEqual">
      <formula>8</formula>
    </cfRule>
    <cfRule type="cellIs" dxfId="23" priority="24" operator="between">
      <formula>6</formula>
      <formula>7.9</formula>
    </cfRule>
  </conditionalFormatting>
  <conditionalFormatting sqref="DA26">
    <cfRule type="cellIs" dxfId="22" priority="21" operator="greaterThanOrEqual">
      <formula>8</formula>
    </cfRule>
    <cfRule type="cellIs" dxfId="21" priority="22" operator="between">
      <formula>6</formula>
      <formula>7.9</formula>
    </cfRule>
  </conditionalFormatting>
  <conditionalFormatting sqref="CZ26">
    <cfRule type="cellIs" dxfId="20" priority="18" operator="greaterThan">
      <formula>100</formula>
    </cfRule>
    <cfRule type="cellIs" dxfId="19" priority="19" operator="between">
      <formula>5.95</formula>
      <formula>100</formula>
    </cfRule>
    <cfRule type="cellIs" dxfId="18" priority="20" operator="between">
      <formula>4.9</formula>
      <formula>5.9</formula>
    </cfRule>
  </conditionalFormatting>
  <conditionalFormatting sqref="CZ26">
    <cfRule type="cellIs" dxfId="17" priority="16" operator="greaterThanOrEqual">
      <formula>4</formula>
    </cfRule>
    <cfRule type="cellIs" dxfId="16" priority="17" operator="between">
      <formula>2.9</formula>
      <formula>3.9</formula>
    </cfRule>
  </conditionalFormatting>
  <conditionalFormatting sqref="CZ27">
    <cfRule type="cellIs" dxfId="15" priority="13" operator="greaterThan">
      <formula>100</formula>
    </cfRule>
    <cfRule type="cellIs" dxfId="14" priority="14" operator="between">
      <formula>5.95</formula>
      <formula>100</formula>
    </cfRule>
    <cfRule type="cellIs" dxfId="13" priority="15" operator="between">
      <formula>4.9</formula>
      <formula>5.9</formula>
    </cfRule>
  </conditionalFormatting>
  <conditionalFormatting sqref="DA27">
    <cfRule type="cellIs" dxfId="12" priority="11" operator="greaterThanOrEqual">
      <formula>8</formula>
    </cfRule>
    <cfRule type="cellIs" dxfId="11" priority="12" operator="between">
      <formula>6</formula>
      <formula>7.9</formula>
    </cfRule>
  </conditionalFormatting>
  <conditionalFormatting sqref="CZ28">
    <cfRule type="cellIs" dxfId="10" priority="8" operator="greaterThan">
      <formula>100</formula>
    </cfRule>
    <cfRule type="cellIs" dxfId="9" priority="9" operator="between">
      <formula>5.95</formula>
      <formula>100</formula>
    </cfRule>
    <cfRule type="cellIs" dxfId="8" priority="10" operator="between">
      <formula>4.9</formula>
      <formula>5.9</formula>
    </cfRule>
  </conditionalFormatting>
  <conditionalFormatting sqref="DA28">
    <cfRule type="cellIs" dxfId="7" priority="6" operator="greaterThanOrEqual">
      <formula>8</formula>
    </cfRule>
    <cfRule type="cellIs" dxfId="6" priority="7" operator="between">
      <formula>6</formula>
      <formula>7.9</formula>
    </cfRule>
  </conditionalFormatting>
  <conditionalFormatting sqref="CZ29">
    <cfRule type="cellIs" dxfId="5" priority="3" operator="greaterThan">
      <formula>100</formula>
    </cfRule>
    <cfRule type="cellIs" dxfId="4" priority="4" operator="between">
      <formula>5.95</formula>
      <formula>100</formula>
    </cfRule>
    <cfRule type="cellIs" dxfId="3" priority="5" operator="between">
      <formula>4.9</formula>
      <formula>5.9</formula>
    </cfRule>
  </conditionalFormatting>
  <conditionalFormatting sqref="DA29">
    <cfRule type="cellIs" dxfId="2" priority="1" operator="greaterThanOrEqual">
      <formula>8</formula>
    </cfRule>
    <cfRule type="cellIs" dxfId="1" priority="2" operator="between">
      <formula>6</formula>
      <formula>7.9</formula>
    </cfRule>
  </conditionalFormatting>
  <dataValidations count="4">
    <dataValidation type="list" allowBlank="1" showInputMessage="1" showErrorMessage="1" sqref="CA51 CA32:CA45 BS32:BS46 CA47 O95 BK28:BK44 DB60" xr:uid="{E6791A72-FA8C-45CE-BFA8-94588E455D5B}">
      <formula1>$A$29:$A$36</formula1>
    </dataValidation>
    <dataValidation type="list" allowBlank="1" showInputMessage="1" showErrorMessage="1" sqref="CX32 AE9:AE33 CQ9:CQ56 BK9:BK27 AM15:AM30 BC15:BC30 W9:W56 O15:O30 BS20:BS31 CA9:CA31 CI15:CI30 CA48:CA50 CI32:CI56 CR30 O32:O56 F30 CI9:CI11 DB30:DB32 BS18 CA52:CA56 O9:O11 AM9:AM11 BC9:BC13 F32 CR32 BC32:BC56 BK45:BK56 AM32:AM56 AE95 BS47:BS56 CA46 AE35:AE56 AU9:AU11 AU13:AU56 DB61:DB62 DB34 DB39:DB41 DB56" xr:uid="{6A929578-C3CA-4D0E-9F08-75E4B9C27F51}">
      <formula1>$A$28:$A$34</formula1>
    </dataValidation>
    <dataValidation type="list" allowBlank="1" showInputMessage="1" showErrorMessage="1" sqref="O31 AU12 O12:O14 AM31 AM12:AM14 BC31 CI31 CI12:CI14 BC14" xr:uid="{25631E83-3D52-48CF-A854-61D787F2CA8A}">
      <formula1>$A$28:$A$35</formula1>
    </dataValidation>
    <dataValidation type="list" allowBlank="1" showInputMessage="1" showErrorMessage="1" sqref="BS9:BS17 BS19" xr:uid="{594A4147-551A-47D9-8850-CDA0E23A6575}">
      <formula1>$A$27:$A$33</formula1>
    </dataValidation>
  </dataValidations>
  <printOptions verticalCentered="1"/>
  <pageMargins left="0.7" right="0.7" top="0.75" bottom="0.75" header="0.3" footer="0.3"/>
  <pageSetup paperSize="8" scale="61" fitToWidth="0" orientation="landscape" r:id="rId1"/>
  <headerFooter>
    <oddHeader>&amp;L&amp;16&amp;F&amp;C&amp;16&amp;A&amp;R&amp;16&amp;D　&amp;T</oddHeader>
  </headerFooter>
  <colBreaks count="1" manualBreakCount="1">
    <brk id="55" min="6" max="100" man="1"/>
  </col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4672E-A649-41A3-9A88-B9BEAB3F38DC}">
  <dimension ref="A1:T432"/>
  <sheetViews>
    <sheetView workbookViewId="0">
      <selection activeCell="A432" sqref="A2:A432"/>
    </sheetView>
  </sheetViews>
  <sheetFormatPr defaultRowHeight="18.75"/>
  <cols>
    <col min="2" max="2" width="16.125" style="4" customWidth="1"/>
    <col min="3" max="3" width="12.125" customWidth="1"/>
    <col min="5" max="5" width="21.25" customWidth="1"/>
    <col min="6" max="6" width="12.25" style="1" customWidth="1"/>
    <col min="7" max="7" width="17.25" bestFit="1" customWidth="1"/>
    <col min="8" max="8" width="28" customWidth="1"/>
    <col min="9" max="9" width="13.125" style="4" customWidth="1"/>
    <col min="13" max="16" width="9" style="4"/>
  </cols>
  <sheetData>
    <row r="1" spans="1:19">
      <c r="A1" t="s">
        <v>0</v>
      </c>
      <c r="B1" s="4" t="s">
        <v>1</v>
      </c>
      <c r="C1" t="s">
        <v>2</v>
      </c>
      <c r="D1" t="s">
        <v>3</v>
      </c>
      <c r="E1" t="s">
        <v>3</v>
      </c>
      <c r="F1" s="1" t="s">
        <v>4</v>
      </c>
      <c r="G1" t="s">
        <v>987</v>
      </c>
      <c r="H1" t="s">
        <v>988</v>
      </c>
      <c r="I1" s="4" t="s">
        <v>983</v>
      </c>
      <c r="J1" t="s">
        <v>984</v>
      </c>
      <c r="K1" t="s">
        <v>978</v>
      </c>
      <c r="L1" t="s">
        <v>979</v>
      </c>
      <c r="M1" s="4" t="s">
        <v>980</v>
      </c>
      <c r="N1" s="4" t="s">
        <v>982</v>
      </c>
      <c r="O1" s="4" t="s">
        <v>981</v>
      </c>
      <c r="P1" s="4" t="s">
        <v>985</v>
      </c>
      <c r="R1" t="s">
        <v>1683</v>
      </c>
      <c r="S1" t="s">
        <v>1684</v>
      </c>
    </row>
    <row r="2" spans="1:19">
      <c r="A2">
        <f>IFERROR(INDEX(入社年月日ふりがな!$A:$B,MATCH(B2,入社年月日ふりがな!B:B,0),1),"")</f>
        <v>9000107</v>
      </c>
      <c r="B2" s="4" t="s">
        <v>6</v>
      </c>
      <c r="C2" t="str">
        <f>IFERROR(VLOOKUP(B2,入社年月日ふりがな!B:C,2,FALSE),"")</f>
        <v>ｱｵﾉﾁﾊﾙ</v>
      </c>
      <c r="D2">
        <v>1</v>
      </c>
      <c r="E2" t="s">
        <v>8</v>
      </c>
      <c r="F2" s="1">
        <f>IFERROR(VLOOKUP(纏め表計算用!B2,入社年月日ふりがな!B:F,5,FALSE),"")</f>
        <v>41000</v>
      </c>
      <c r="G2" t="str">
        <f>IFERROR(VLOOKUP($B2,職務担当!$A:$E,3,FALSE),"")</f>
        <v>施設長</v>
      </c>
      <c r="H2" t="str">
        <f>IFERROR(IF(VLOOKUP($B2,職務担当!$A:$E,4,FALSE)="","",VLOOKUP($B2,職務担当!$A:$E,4,FALSE)),"")</f>
        <v/>
      </c>
      <c r="J2" t="str">
        <f>IFERROR(IF(VLOOKUP($B2,職務担当!$A:$E,5,FALSE)="","非常勤",VLOOKUP($B2,職務担当!$A:$E,5,FALSE)),"")</f>
        <v>常勤</v>
      </c>
      <c r="K2" s="2">
        <v>4</v>
      </c>
      <c r="L2" s="2">
        <v>25</v>
      </c>
      <c r="P2" s="4" t="s">
        <v>1681</v>
      </c>
      <c r="R2">
        <f>COUNTIF(入社年月日ふりがな!B:B,纏め表計算用!B2)</f>
        <v>1</v>
      </c>
      <c r="S2" s="4">
        <f>COUNTIF(職務担当!A:A,纏め表計算用!B2)</f>
        <v>1</v>
      </c>
    </row>
    <row r="3" spans="1:19">
      <c r="A3">
        <f>IFERROR(INDEX(入社年月日ふりがな!$A:$B,MATCH(B3,入社年月日ふりがな!B:B,0),1),"")</f>
        <v>9000064</v>
      </c>
      <c r="B3" s="4" t="s">
        <v>1084</v>
      </c>
      <c r="C3" t="str">
        <f>IFERROR(VLOOKUP(B3,入社年月日ふりがな!B:C,2,FALSE),"")</f>
        <v>ｶﾄｳﾕｷｴ</v>
      </c>
      <c r="D3">
        <v>1</v>
      </c>
      <c r="E3" t="s">
        <v>8</v>
      </c>
      <c r="F3" s="1">
        <f>IFERROR(VLOOKUP(纏め表計算用!B3,入社年月日ふりがな!B:F,5,FALSE),"")</f>
        <v>41000</v>
      </c>
      <c r="G3" t="str">
        <f>IFERROR(VLOOKUP($B3,職務担当!$A:$E,3,FALSE),"")</f>
        <v>副施設長</v>
      </c>
      <c r="H3" t="str">
        <f>IFERROR(IF(VLOOKUP($B3,職務担当!$A:$E,4,FALSE)="","",VLOOKUP($B3,職務担当!$A:$E,4,FALSE)),"")</f>
        <v/>
      </c>
      <c r="J3" t="str">
        <f>IFERROR(IF(VLOOKUP($B3,職務担当!$A:$E,5,FALSE)="","非常勤",VLOOKUP($B3,職務担当!$A:$E,5,FALSE)),"")</f>
        <v>常勤</v>
      </c>
      <c r="K3" s="2">
        <v>3</v>
      </c>
      <c r="L3" s="2">
        <v>19</v>
      </c>
      <c r="P3" s="4" t="s">
        <v>1681</v>
      </c>
      <c r="R3">
        <f>COUNTIF(入社年月日ふりがな!B:B,纏め表計算用!B3)</f>
        <v>1</v>
      </c>
      <c r="S3" s="4">
        <f>COUNTIF(職務担当!A:A,纏め表計算用!B3)</f>
        <v>1</v>
      </c>
    </row>
    <row r="4" spans="1:19">
      <c r="A4">
        <f>IFERROR(INDEX(入社年月日ふりがな!$A:$B,MATCH(B4,入社年月日ふりがな!B:B,0),1),"")</f>
        <v>9000446</v>
      </c>
      <c r="B4" s="4" t="s">
        <v>1085</v>
      </c>
      <c r="C4" t="str">
        <f>IFERROR(VLOOKUP(B4,入社年月日ふりがな!B:C,2,FALSE),"")</f>
        <v>ﾔﾏﾓﾄｶﾅｺ</v>
      </c>
      <c r="D4">
        <v>1</v>
      </c>
      <c r="E4" t="s">
        <v>8</v>
      </c>
      <c r="F4" s="1">
        <f>IFERROR(VLOOKUP(纏め表計算用!B4,入社年月日ふりがな!B:F,5,FALSE),"")</f>
        <v>42826</v>
      </c>
      <c r="G4" t="str">
        <f>IFERROR(VLOOKUP($B4,職務担当!$A:$E,3,FALSE),"")</f>
        <v>常勤看護師</v>
      </c>
      <c r="H4" t="str">
        <f>IFERROR(IF(VLOOKUP($B4,職務担当!$A:$E,4,FALSE)="","",VLOOKUP($B4,職務担当!$A:$E,4,FALSE)),"")</f>
        <v/>
      </c>
      <c r="I4" s="4" t="s">
        <v>1687</v>
      </c>
      <c r="J4" t="str">
        <f>IFERROR(IF(VLOOKUP($B4,職務担当!$A:$E,5,FALSE)="","非常勤",VLOOKUP($B4,職務担当!$A:$E,5,FALSE)),"")</f>
        <v>常勤</v>
      </c>
      <c r="K4" s="2">
        <v>5</v>
      </c>
      <c r="L4" s="2">
        <v>17</v>
      </c>
      <c r="O4" s="4" t="s">
        <v>1678</v>
      </c>
      <c r="P4" s="4" t="s">
        <v>1680</v>
      </c>
      <c r="R4">
        <f>COUNTIF(入社年月日ふりがな!B:B,纏め表計算用!B4)</f>
        <v>1</v>
      </c>
      <c r="S4" s="4">
        <f>COUNTIF(職務担当!A:A,纏め表計算用!B4)</f>
        <v>1</v>
      </c>
    </row>
    <row r="5" spans="1:19">
      <c r="A5">
        <f>IFERROR(INDEX(入社年月日ふりがな!$A:$B,MATCH(B5,入社年月日ふりがな!B:B,0),1),"")</f>
        <v>9000670</v>
      </c>
      <c r="B5" s="4" t="s">
        <v>1086</v>
      </c>
      <c r="C5" t="str">
        <f>IFERROR(VLOOKUP(B5,入社年月日ふりがな!B:C,2,FALSE),"")</f>
        <v>ﾀｶｸﾗｱﾔ</v>
      </c>
      <c r="D5">
        <v>1</v>
      </c>
      <c r="E5" t="s">
        <v>8</v>
      </c>
      <c r="F5" s="1">
        <f>IFERROR(VLOOKUP(纏め表計算用!B5,入社年月日ふりがな!B:F,5,FALSE),"")</f>
        <v>43405</v>
      </c>
      <c r="G5" t="str">
        <f>IFERROR(VLOOKUP($B5,職務担当!$A:$E,3,FALSE),"")</f>
        <v>常勤看護師</v>
      </c>
      <c r="H5" t="str">
        <f>IFERROR(IF(VLOOKUP($B5,職務担当!$A:$E,4,FALSE)="","",VLOOKUP($B5,職務担当!$A:$E,4,FALSE)),"")</f>
        <v/>
      </c>
      <c r="I5" s="4" t="s">
        <v>1687</v>
      </c>
      <c r="J5" t="str">
        <f>IFERROR(IF(VLOOKUP($B5,職務担当!$A:$E,5,FALSE)="","非常勤",VLOOKUP($B5,職務担当!$A:$E,5,FALSE)),"")</f>
        <v>常勤</v>
      </c>
      <c r="K5" s="2">
        <v>3</v>
      </c>
      <c r="L5" s="2">
        <v>14</v>
      </c>
      <c r="P5" s="4" t="s">
        <v>1681</v>
      </c>
      <c r="R5">
        <f>COUNTIF(入社年月日ふりがな!B:B,纏め表計算用!B5)</f>
        <v>1</v>
      </c>
      <c r="S5" s="4">
        <f>COUNTIF(職務担当!A:A,纏め表計算用!B5)</f>
        <v>1</v>
      </c>
    </row>
    <row r="6" spans="1:19">
      <c r="A6">
        <f>IFERROR(INDEX(入社年月日ふりがな!$A:$B,MATCH(B6,入社年月日ふりがな!B:B,0),1),"")</f>
        <v>9000026</v>
      </c>
      <c r="B6" s="4" t="s">
        <v>13</v>
      </c>
      <c r="C6" t="str">
        <f>IFERROR(IF(VLOOKUP(B6,入社年月日ふりがな!B:C,2,FALSE)="","",VLOOKUP(B6,入社年月日ふりがな!B:C,2,FALSE)),"")</f>
        <v>ﾐﾔｻﾞﾜﾊﾙﾅ</v>
      </c>
      <c r="D6">
        <v>1</v>
      </c>
      <c r="E6" t="s">
        <v>8</v>
      </c>
      <c r="F6" s="1">
        <f>IFERROR(VLOOKUP(纏め表計算用!B6,入社年月日ふりがな!B:F,5,FALSE),"")</f>
        <v>38078</v>
      </c>
      <c r="G6" t="str">
        <f>IFERROR(VLOOKUP($B6,職務担当!$A:$E,3,FALSE),"")</f>
        <v>指導職（副主任）</v>
      </c>
      <c r="H6" t="str">
        <f>IFERROR(IF(VLOOKUP($B6,職務担当!$A:$E,4,FALSE)="","",VLOOKUP($B6,職務担当!$A:$E,4,FALSE)),"")</f>
        <v/>
      </c>
      <c r="I6" s="4" t="s">
        <v>1686</v>
      </c>
      <c r="J6" t="str">
        <f>IFERROR(IF(VLOOKUP($B6,職務担当!$A:$E,5,FALSE)="","非常勤",VLOOKUP($B6,職務担当!$A:$E,5,FALSE)),"")</f>
        <v>常勤</v>
      </c>
      <c r="K6" s="2">
        <v>4</v>
      </c>
      <c r="L6" s="2">
        <v>18</v>
      </c>
      <c r="P6" s="4" t="s">
        <v>1681</v>
      </c>
      <c r="R6">
        <f>COUNTIF(入社年月日ふりがな!B:B,纏め表計算用!B6)</f>
        <v>1</v>
      </c>
      <c r="S6" s="4">
        <f>COUNTIF(職務担当!A:A,纏め表計算用!B6)</f>
        <v>1</v>
      </c>
    </row>
    <row r="7" spans="1:19">
      <c r="A7">
        <f>IFERROR(INDEX(入社年月日ふりがな!$A:$B,MATCH(B7,入社年月日ふりがな!B:B,0),1),"")</f>
        <v>9000291</v>
      </c>
      <c r="B7" s="4" t="s">
        <v>45</v>
      </c>
      <c r="C7" t="str">
        <f>IFERROR(IF(VLOOKUP(B7,入社年月日ふりがな!B:C,2,FALSE)="","",VLOOKUP(B7,入社年月日ふりがな!B:C,2,FALSE)),"")</f>
        <v>ｵｵﾀﾕｳｷ</v>
      </c>
      <c r="D7">
        <v>1</v>
      </c>
      <c r="E7" t="s">
        <v>8</v>
      </c>
      <c r="F7" s="1">
        <f>IFERROR(VLOOKUP(纏め表計算用!B7,入社年月日ふりがな!B:F,5,FALSE),"")</f>
        <v>42095</v>
      </c>
      <c r="G7" t="str">
        <f>IFERROR(VLOOKUP($B7,職務担当!$A:$E,3,FALSE),"")</f>
        <v>常勤管理栄養士</v>
      </c>
      <c r="H7" t="str">
        <f>IFERROR(IF(VLOOKUP($B7,職務担当!$A:$E,4,FALSE)="","",VLOOKUP($B7,職務担当!$A:$E,4,FALSE)),"")</f>
        <v/>
      </c>
      <c r="I7" s="4" t="s">
        <v>1686</v>
      </c>
      <c r="J7" t="str">
        <f>IFERROR(IF(VLOOKUP($B7,職務担当!$A:$E,5,FALSE)="","非常勤",VLOOKUP($B7,職務担当!$A:$E,5,FALSE)),"")</f>
        <v>常勤</v>
      </c>
      <c r="K7" s="2">
        <v>3</v>
      </c>
      <c r="L7" s="2">
        <v>7</v>
      </c>
      <c r="P7" s="4" t="s">
        <v>1681</v>
      </c>
      <c r="R7">
        <f>COUNTIF(入社年月日ふりがな!B:B,纏め表計算用!B7)</f>
        <v>1</v>
      </c>
      <c r="S7" s="4">
        <f>COUNTIF(職務担当!A:A,纏め表計算用!B7)</f>
        <v>1</v>
      </c>
    </row>
    <row r="8" spans="1:19">
      <c r="A8">
        <f>IFERROR(INDEX(入社年月日ふりがな!$A:$B,MATCH(B8,入社年月日ふりがな!B:B,0),1),"")</f>
        <v>9000737</v>
      </c>
      <c r="B8" s="4" t="s">
        <v>47</v>
      </c>
      <c r="C8" t="str">
        <f>IFERROR(IF(VLOOKUP(B8,入社年月日ふりがな!B:C,2,FALSE)="","",VLOOKUP(B8,入社年月日ふりがな!B:C,2,FALSE)),"")</f>
        <v>ｵｵﾋﾗｼﾞﾕﾝｺ</v>
      </c>
      <c r="D8">
        <v>1</v>
      </c>
      <c r="E8" t="s">
        <v>8</v>
      </c>
      <c r="F8" s="1">
        <f>IFERROR(VLOOKUP(纏め表計算用!B8,入社年月日ふりがな!B:F,5,FALSE),"")</f>
        <v>43709</v>
      </c>
      <c r="G8" t="str">
        <f>IFERROR(VLOOKUP($B8,職務担当!$A:$E,3,FALSE),"")</f>
        <v>常勤調理師</v>
      </c>
      <c r="H8" t="str">
        <f>IFERROR(IF(VLOOKUP($B8,職務担当!$A:$E,4,FALSE)="","",VLOOKUP($B8,職務担当!$A:$E,4,FALSE)),"")</f>
        <v/>
      </c>
      <c r="I8" s="4" t="s">
        <v>1686</v>
      </c>
      <c r="J8" t="str">
        <f>IFERROR(IF(VLOOKUP($B8,職務担当!$A:$E,5,FALSE)="","非常勤",VLOOKUP($B8,職務担当!$A:$E,5,FALSE)),"")</f>
        <v>常勤</v>
      </c>
      <c r="K8" s="2">
        <v>2.1</v>
      </c>
      <c r="L8" s="2">
        <v>2.1</v>
      </c>
      <c r="P8" s="4" t="s">
        <v>1681</v>
      </c>
      <c r="R8">
        <f>COUNTIF(入社年月日ふりがな!B:B,纏め表計算用!B8)</f>
        <v>1</v>
      </c>
      <c r="S8" s="4">
        <f>COUNTIF(職務担当!A:A,纏め表計算用!B8)</f>
        <v>1</v>
      </c>
    </row>
    <row r="9" spans="1:19">
      <c r="A9">
        <f>IFERROR(INDEX(入社年月日ふりがな!$A:$B,MATCH(B9,入社年月日ふりがな!B:B,0),1),"")</f>
        <v>9000020</v>
      </c>
      <c r="B9" s="4" t="s">
        <v>11</v>
      </c>
      <c r="C9" t="str">
        <f>IFERROR(IF(VLOOKUP(B9,入社年月日ふりがな!B:C,2,FALSE)="","",VLOOKUP(B9,入社年月日ふりがな!B:C,2,FALSE)),"")</f>
        <v>ｽｽﾞｷﾀﾐﾖ</v>
      </c>
      <c r="D9">
        <v>1</v>
      </c>
      <c r="E9" t="s">
        <v>8</v>
      </c>
      <c r="F9" s="1">
        <f>IFERROR(VLOOKUP(纏め表計算用!B9,入社年月日ふりがな!B:F,5,FALSE),"")</f>
        <v>41000</v>
      </c>
      <c r="G9" t="str">
        <f>IFERROR(VLOOKUP($B9,職務担当!$A:$E,3,FALSE),"")</f>
        <v>指導職（主任）</v>
      </c>
      <c r="H9" t="str">
        <f>IFERROR(IF(VLOOKUP($B9,職務担当!$A:$E,4,FALSE)="","",VLOOKUP($B9,職務担当!$A:$E,4,FALSE)),"")</f>
        <v/>
      </c>
      <c r="I9" s="4" t="s">
        <v>1685</v>
      </c>
      <c r="J9" t="str">
        <f>IFERROR(IF(VLOOKUP($B9,職務担当!$A:$E,5,FALSE)="","非常勤",VLOOKUP($B9,職務担当!$A:$E,5,FALSE)),"")</f>
        <v>常勤</v>
      </c>
      <c r="K9" s="2">
        <v>4</v>
      </c>
      <c r="L9" s="2">
        <v>15</v>
      </c>
      <c r="P9" s="4" t="s">
        <v>1681</v>
      </c>
      <c r="R9">
        <f>COUNTIF(入社年月日ふりがな!B:B,纏め表計算用!B9)</f>
        <v>1</v>
      </c>
      <c r="S9" s="4">
        <f>COUNTIF(職務担当!A:A,纏め表計算用!B9)</f>
        <v>1</v>
      </c>
    </row>
    <row r="10" spans="1:19">
      <c r="A10">
        <f>IFERROR(INDEX(入社年月日ふりがな!$A:$B,MATCH(B10,入社年月日ふりがな!B:B,0),1),"")</f>
        <v>9000048</v>
      </c>
      <c r="B10" s="4" t="s">
        <v>1089</v>
      </c>
      <c r="C10" t="str">
        <f>IFERROR(IF(VLOOKUP(B10,入社年月日ふりがな!B:C,2,FALSE)="","",VLOOKUP(B10,入社年月日ふりがな!B:C,2,FALSE)),"")</f>
        <v>ﾆｼｱｶﾈ</v>
      </c>
      <c r="D10">
        <v>1</v>
      </c>
      <c r="E10" t="s">
        <v>8</v>
      </c>
      <c r="F10" s="1">
        <f>IFERROR(VLOOKUP(纏め表計算用!B10,入社年月日ふりがな!B:F,5,FALSE),"")</f>
        <v>38078</v>
      </c>
      <c r="G10" t="str">
        <f>IFERROR(VLOOKUP($B10,職務担当!$A:$E,3,FALSE),"")</f>
        <v>指導職（副主任）</v>
      </c>
      <c r="H10" t="str">
        <f>IFERROR(IF(VLOOKUP($B10,職務担当!$A:$E,4,FALSE)="","",VLOOKUP($B10,職務担当!$A:$E,4,FALSE)),"")</f>
        <v/>
      </c>
      <c r="I10" s="4" t="s">
        <v>1685</v>
      </c>
      <c r="J10" t="str">
        <f>IFERROR(IF(VLOOKUP($B10,職務担当!$A:$E,5,FALSE)="","非常勤",VLOOKUP($B10,職務担当!$A:$E,5,FALSE)),"")</f>
        <v>常勤</v>
      </c>
      <c r="K10" s="2">
        <v>1</v>
      </c>
      <c r="L10" s="2">
        <v>19</v>
      </c>
      <c r="P10" s="4" t="s">
        <v>1681</v>
      </c>
      <c r="R10">
        <f>COUNTIF(入社年月日ふりがな!B:B,纏め表計算用!B10)</f>
        <v>1</v>
      </c>
      <c r="S10" s="4">
        <f>COUNTIF(職務担当!A:A,纏め表計算用!B10)</f>
        <v>1</v>
      </c>
    </row>
    <row r="11" spans="1:19">
      <c r="A11">
        <f>IFERROR(INDEX(入社年月日ふりがな!$A:$B,MATCH(B11,入社年月日ふりがな!B:B,0),1),"")</f>
        <v>9000443</v>
      </c>
      <c r="B11" s="4" t="s">
        <v>21</v>
      </c>
      <c r="C11" t="str">
        <f>IFERROR(IF(VLOOKUP(B11,入社年月日ふりがな!B:C,2,FALSE)="","",VLOOKUP(B11,入社年月日ふりがな!B:C,2,FALSE)),"")</f>
        <v>ｵｵｼﾛｱｶﾈ</v>
      </c>
      <c r="D11">
        <v>1</v>
      </c>
      <c r="E11" t="s">
        <v>8</v>
      </c>
      <c r="F11" s="1">
        <f>IFERROR(VLOOKUP(纏め表計算用!B11,入社年月日ふりがな!B:F,5,FALSE),"")</f>
        <v>42826</v>
      </c>
      <c r="G11" t="str">
        <f>IFERROR(VLOOKUP($B11,職務担当!$A:$E,3,FALSE),"")</f>
        <v>常勤保育士</v>
      </c>
      <c r="H11" t="str">
        <f>IFERROR(IF(VLOOKUP($B11,職務担当!$A:$E,4,FALSE)="","",VLOOKUP($B11,職務担当!$A:$E,4,FALSE)),"")</f>
        <v>5歳児クラスリーダー</v>
      </c>
      <c r="I11" s="4" t="s">
        <v>1685</v>
      </c>
      <c r="J11" t="str">
        <f>IFERROR(IF(VLOOKUP($B11,職務担当!$A:$E,5,FALSE)="","非常勤",VLOOKUP($B11,職務担当!$A:$E,5,FALSE)),"")</f>
        <v>常勤</v>
      </c>
      <c r="K11" s="2">
        <v>5</v>
      </c>
      <c r="L11" s="2">
        <v>18</v>
      </c>
      <c r="P11" s="4" t="s">
        <v>1681</v>
      </c>
      <c r="R11">
        <f>COUNTIF(入社年月日ふりがな!B:B,纏め表計算用!B11)</f>
        <v>1</v>
      </c>
      <c r="S11" s="4">
        <f>COUNTIF(職務担当!A:A,纏め表計算用!B11)</f>
        <v>1</v>
      </c>
    </row>
    <row r="12" spans="1:19">
      <c r="A12">
        <f>IFERROR(INDEX(入社年月日ふりがな!$A:$B,MATCH(B12,入社年月日ふりがな!B:B,0),1),"")</f>
        <v>9000373</v>
      </c>
      <c r="B12" s="4" t="s">
        <v>17</v>
      </c>
      <c r="C12" t="str">
        <f>IFERROR(IF(VLOOKUP(B12,入社年月日ふりがな!B:C,2,FALSE)="","",VLOOKUP(B12,入社年月日ふりがな!B:C,2,FALSE)),"")</f>
        <v>ｺﾞﾝﾀﾞｱｽｶ</v>
      </c>
      <c r="D12">
        <v>1</v>
      </c>
      <c r="E12" t="s">
        <v>8</v>
      </c>
      <c r="F12" s="1">
        <f>IFERROR(VLOOKUP(纏め表計算用!B12,入社年月日ふりがな!B:F,5,FALSE),"")</f>
        <v>42461</v>
      </c>
      <c r="G12" t="str">
        <f>IFERROR(VLOOKUP($B12,職務担当!$A:$E,3,FALSE),"")</f>
        <v>常勤保育士</v>
      </c>
      <c r="H12" t="str">
        <f>IFERROR(IF(VLOOKUP($B12,職務担当!$A:$E,4,FALSE)="","",VLOOKUP($B12,職務担当!$A:$E,4,FALSE)),"")</f>
        <v>1歳児クラスリーダー</v>
      </c>
      <c r="I12" s="4" t="s">
        <v>1685</v>
      </c>
      <c r="J12" t="str">
        <f>IFERROR(IF(VLOOKUP($B12,職務担当!$A:$E,5,FALSE)="","非常勤",VLOOKUP($B12,職務担当!$A:$E,5,FALSE)),"")</f>
        <v>常勤</v>
      </c>
      <c r="K12" s="2">
        <v>6</v>
      </c>
      <c r="L12" s="2">
        <v>12</v>
      </c>
      <c r="P12" s="4" t="s">
        <v>1681</v>
      </c>
      <c r="R12">
        <f>COUNTIF(入社年月日ふりがな!B:B,纏め表計算用!B12)</f>
        <v>1</v>
      </c>
      <c r="S12" s="4">
        <f>COUNTIF(職務担当!A:A,纏め表計算用!B12)</f>
        <v>1</v>
      </c>
    </row>
    <row r="13" spans="1:19">
      <c r="A13">
        <f>IFERROR(INDEX(入社年月日ふりがな!$A:$B,MATCH(B13,入社年月日ふりがな!B:B,0),1),"")</f>
        <v>9000862</v>
      </c>
      <c r="B13" s="4" t="s">
        <v>35</v>
      </c>
      <c r="C13" t="str">
        <f>IFERROR(IF(VLOOKUP(B13,入社年月日ふりがな!B:C,2,FALSE)="","",VLOOKUP(B13,入社年月日ふりがな!B:C,2,FALSE)),"")</f>
        <v>ｲｹﾀﾞﾕｳｺ</v>
      </c>
      <c r="D13">
        <v>1</v>
      </c>
      <c r="E13" t="s">
        <v>8</v>
      </c>
      <c r="F13" s="1">
        <f>IFERROR(VLOOKUP(纏め表計算用!B13,入社年月日ふりがな!B:F,5,FALSE),"")</f>
        <v>43983</v>
      </c>
      <c r="G13" t="str">
        <f>IFERROR(VLOOKUP($B13,職務担当!$A:$E,3,FALSE),"")</f>
        <v>常勤保育士</v>
      </c>
      <c r="H13" t="str">
        <f>IFERROR(IF(VLOOKUP($B13,職務担当!$A:$E,4,FALSE)="","",VLOOKUP($B13,職務担当!$A:$E,4,FALSE)),"")</f>
        <v>2歳児クラスリーダー</v>
      </c>
      <c r="I13" s="4" t="s">
        <v>1685</v>
      </c>
      <c r="J13" t="str">
        <f>IFERROR(IF(VLOOKUP($B13,職務担当!$A:$E,5,FALSE)="","非常勤",VLOOKUP($B13,職務担当!$A:$E,5,FALSE)),"")</f>
        <v>常勤</v>
      </c>
      <c r="K13" s="2">
        <v>2</v>
      </c>
      <c r="L13" s="2">
        <v>12</v>
      </c>
      <c r="M13" s="6">
        <v>30</v>
      </c>
      <c r="P13" s="4" t="s">
        <v>1681</v>
      </c>
      <c r="R13">
        <f>COUNTIF(入社年月日ふりがな!B:B,纏め表計算用!B13)</f>
        <v>1</v>
      </c>
      <c r="S13" s="4">
        <f>COUNTIF(職務担当!A:A,纏め表計算用!B13)</f>
        <v>1</v>
      </c>
    </row>
    <row r="14" spans="1:19">
      <c r="A14">
        <f>IFERROR(INDEX(入社年月日ふりがな!$A:$B,MATCH(B14,入社年月日ふりがな!B:B,0),1),"")</f>
        <v>9000969</v>
      </c>
      <c r="B14" s="4" t="s">
        <v>1083</v>
      </c>
      <c r="C14" t="str">
        <f>IFERROR(IF(VLOOKUP(B14,入社年月日ふりがな!B:C,2,FALSE)="","",VLOOKUP(B14,入社年月日ふりがな!B:C,2,FALSE)),"")</f>
        <v>ﾀｶﾊｼﾕｳｺ</v>
      </c>
      <c r="D14">
        <v>1</v>
      </c>
      <c r="E14" t="s">
        <v>8</v>
      </c>
      <c r="F14" s="1" t="str">
        <f>IFERROR(VLOOKUP(纏め表計算用!B14,入社年月日ふりがな!B:F,5,FALSE),"")</f>
        <v xml:space="preserve">    /  /  </v>
      </c>
      <c r="G14" t="str">
        <f>IFERROR(VLOOKUP($B14,職務担当!$A:$E,3,FALSE),"")</f>
        <v>常勤保育士</v>
      </c>
      <c r="H14" t="str">
        <f>IFERROR(IF(VLOOKUP($B14,職務担当!$A:$E,4,FALSE)="","",VLOOKUP($B14,職務担当!$A:$E,4,FALSE)),"")</f>
        <v/>
      </c>
      <c r="I14" s="4" t="s">
        <v>1685</v>
      </c>
      <c r="J14" t="str">
        <f>IFERROR(IF(VLOOKUP($B14,職務担当!$A:$E,5,FALSE)="","非常勤",VLOOKUP($B14,職務担当!$A:$E,5,FALSE)),"")</f>
        <v>常勤</v>
      </c>
      <c r="K14" s="2">
        <v>1</v>
      </c>
      <c r="L14" s="2">
        <v>13</v>
      </c>
      <c r="M14" s="6">
        <v>35</v>
      </c>
      <c r="P14" s="4" t="s">
        <v>1681</v>
      </c>
      <c r="R14">
        <f>COUNTIF(入社年月日ふりがな!B:B,纏め表計算用!B14)</f>
        <v>1</v>
      </c>
      <c r="S14" s="4">
        <f>COUNTIF(職務担当!A:A,纏め表計算用!B14)</f>
        <v>1</v>
      </c>
    </row>
    <row r="15" spans="1:19">
      <c r="A15">
        <f>IFERROR(INDEX(入社年月日ふりがな!$A:$B,MATCH(B15,入社年月日ふりがな!B:B,0),1),"")</f>
        <v>9000647</v>
      </c>
      <c r="B15" s="4" t="s">
        <v>1087</v>
      </c>
      <c r="C15" t="str">
        <f>IFERROR(IF(VLOOKUP(B15,入社年月日ふりがな!B:C,2,FALSE)="","",VLOOKUP(B15,入社年月日ふりがな!B:C,2,FALSE)),"")</f>
        <v>ｷﾀｼﾞﾏｹｲｺ</v>
      </c>
      <c r="D15">
        <v>1</v>
      </c>
      <c r="E15" t="s">
        <v>8</v>
      </c>
      <c r="F15" s="1">
        <f>IFERROR(VLOOKUP(纏め表計算用!B15,入社年月日ふりがな!B:F,5,FALSE),"")</f>
        <v>43252</v>
      </c>
      <c r="G15" t="str">
        <f>IFERROR(VLOOKUP($B15,職務担当!$A:$E,3,FALSE),"")</f>
        <v>常勤保育士</v>
      </c>
      <c r="H15" t="str">
        <f>IFERROR(IF(VLOOKUP($B15,職務担当!$A:$E,4,FALSE)="","",VLOOKUP($B15,職務担当!$A:$E,4,FALSE)),"")</f>
        <v>4歳児クラスリーダー</v>
      </c>
      <c r="I15" s="4" t="s">
        <v>1685</v>
      </c>
      <c r="J15" t="str">
        <f>IFERROR(IF(VLOOKUP($B15,職務担当!$A:$E,5,FALSE)="","非常勤",VLOOKUP($B15,職務担当!$A:$E,5,FALSE)),"")</f>
        <v>常勤</v>
      </c>
      <c r="K15" s="2">
        <v>3</v>
      </c>
      <c r="L15" s="2">
        <v>10</v>
      </c>
      <c r="P15" s="4" t="s">
        <v>1681</v>
      </c>
      <c r="R15">
        <f>COUNTIF(入社年月日ふりがな!B:B,纏め表計算用!B15)</f>
        <v>1</v>
      </c>
      <c r="S15" s="4">
        <f>COUNTIF(職務担当!A:A,纏め表計算用!B15)</f>
        <v>1</v>
      </c>
    </row>
    <row r="16" spans="1:19">
      <c r="A16">
        <f>IFERROR(INDEX(入社年月日ふりがな!$A:$B,MATCH(B16,入社年月日ふりがな!B:B,0),1),"")</f>
        <v>9000907</v>
      </c>
      <c r="B16" s="4" t="s">
        <v>1088</v>
      </c>
      <c r="C16" t="str">
        <f>IFERROR(IF(VLOOKUP(B16,入社年月日ふりがな!B:C,2,FALSE)="","",VLOOKUP(B16,入社年月日ふりがな!B:C,2,FALSE)),"")</f>
        <v>ｲｿﾜｷﾘｴｺ</v>
      </c>
      <c r="D16">
        <v>1</v>
      </c>
      <c r="E16" t="s">
        <v>8</v>
      </c>
      <c r="F16" s="1">
        <f>IFERROR(VLOOKUP(纏め表計算用!B16,入社年月日ふりがな!B:F,5,FALSE),"")</f>
        <v>44287</v>
      </c>
      <c r="G16" t="str">
        <f>IFERROR(VLOOKUP($B16,職務担当!$A:$E,3,FALSE),"")</f>
        <v>常勤保育士</v>
      </c>
      <c r="H16" t="str">
        <f>IFERROR(IF(VLOOKUP($B16,職務担当!$A:$E,4,FALSE)="","",VLOOKUP($B16,職務担当!$A:$E,4,FALSE)),"")</f>
        <v>0歳児クラスリーダー</v>
      </c>
      <c r="I16" s="4" t="s">
        <v>1685</v>
      </c>
      <c r="J16" t="str">
        <f>IFERROR(IF(VLOOKUP($B16,職務担当!$A:$E,5,FALSE)="","非常勤",VLOOKUP($B16,職務担当!$A:$E,5,FALSE)),"")</f>
        <v>常勤</v>
      </c>
      <c r="K16" s="2">
        <v>1</v>
      </c>
      <c r="L16" s="2">
        <v>9</v>
      </c>
      <c r="P16" s="4" t="s">
        <v>1681</v>
      </c>
      <c r="R16">
        <f>COUNTIF(入社年月日ふりがな!B:B,纏め表計算用!B16)</f>
        <v>1</v>
      </c>
      <c r="S16" s="4">
        <f>COUNTIF(職務担当!A:A,纏め表計算用!B16)</f>
        <v>1</v>
      </c>
    </row>
    <row r="17" spans="1:19">
      <c r="A17">
        <f>IFERROR(INDEX(入社年月日ふりがな!$A:$B,MATCH(B17,入社年月日ふりがな!B:B,0),1),"")</f>
        <v>9000695</v>
      </c>
      <c r="B17" s="4" t="s">
        <v>29</v>
      </c>
      <c r="C17" t="str">
        <f>IFERROR(IF(VLOOKUP(B17,入社年月日ふりがな!B:C,2,FALSE)="","",VLOOKUP(B17,入社年月日ふりがな!B:C,2,FALSE)),"")</f>
        <v>ｲｼｲﾋﾃﾞﾐ</v>
      </c>
      <c r="D17">
        <v>1</v>
      </c>
      <c r="E17" t="s">
        <v>8</v>
      </c>
      <c r="F17" s="1">
        <f>IFERROR(VLOOKUP(纏め表計算用!B17,入社年月日ふりがな!B:F,5,FALSE),"")</f>
        <v>43556</v>
      </c>
      <c r="G17" t="str">
        <f>IFERROR(VLOOKUP($B17,職務担当!$A:$E,3,FALSE),"")</f>
        <v>常勤保育士</v>
      </c>
      <c r="H17" t="str">
        <f>IFERROR(IF(VLOOKUP($B17,職務担当!$A:$E,4,FALSE)="","",VLOOKUP($B17,職務担当!$A:$E,4,FALSE)),"")</f>
        <v>1歳児クラス担当</v>
      </c>
      <c r="I17" s="4" t="s">
        <v>1685</v>
      </c>
      <c r="J17" t="str">
        <f>IFERROR(IF(VLOOKUP($B17,職務担当!$A:$E,5,FALSE)="","非常勤",VLOOKUP($B17,職務担当!$A:$E,5,FALSE)),"")</f>
        <v>常勤</v>
      </c>
      <c r="K17" s="2">
        <v>3</v>
      </c>
      <c r="L17" s="2">
        <v>5</v>
      </c>
      <c r="P17" s="4" t="s">
        <v>1681</v>
      </c>
      <c r="R17">
        <f>COUNTIF(入社年月日ふりがな!B:B,纏め表計算用!B17)</f>
        <v>1</v>
      </c>
      <c r="S17" s="4">
        <f>COUNTIF(職務担当!A:A,纏め表計算用!B17)</f>
        <v>1</v>
      </c>
    </row>
    <row r="18" spans="1:19">
      <c r="A18">
        <f>IFERROR(INDEX(入社年月日ふりがな!$A:$B,MATCH(B18,入社年月日ふりがな!B:B,0),1),"")</f>
        <v>9000442</v>
      </c>
      <c r="B18" s="4" t="s">
        <v>1090</v>
      </c>
      <c r="C18" t="str">
        <f>IFERROR(IF(VLOOKUP(B18,入社年月日ふりがな!B:C,2,FALSE)="","",VLOOKUP(B18,入社年月日ふりがな!B:C,2,FALSE)),"")</f>
        <v>ｲﾄｳｹｲｽｹ</v>
      </c>
      <c r="D18">
        <v>1</v>
      </c>
      <c r="E18" t="s">
        <v>8</v>
      </c>
      <c r="F18" s="1">
        <f>IFERROR(VLOOKUP(纏め表計算用!B18,入社年月日ふりがな!B:F,5,FALSE),"")</f>
        <v>42826</v>
      </c>
      <c r="G18" t="str">
        <f>IFERROR(VLOOKUP($B18,職務担当!$A:$E,3,FALSE),"")</f>
        <v>常勤保育士</v>
      </c>
      <c r="H18" t="str">
        <f>IFERROR(IF(VLOOKUP($B18,職務担当!$A:$E,4,FALSE)="","",VLOOKUP($B18,職務担当!$A:$E,4,FALSE)),"")</f>
        <v>3歳児クラスリーダー</v>
      </c>
      <c r="I18" s="4" t="s">
        <v>1685</v>
      </c>
      <c r="J18" t="str">
        <f>IFERROR(IF(VLOOKUP($B18,職務担当!$A:$E,5,FALSE)="","非常勤",VLOOKUP($B18,職務担当!$A:$E,5,FALSE)),"")</f>
        <v>常勤</v>
      </c>
      <c r="K18" s="2">
        <v>5</v>
      </c>
      <c r="L18" s="2">
        <v>5</v>
      </c>
      <c r="P18" s="4" t="s">
        <v>1036</v>
      </c>
      <c r="R18">
        <f>COUNTIF(入社年月日ふりがな!B:B,纏め表計算用!B18)</f>
        <v>1</v>
      </c>
      <c r="S18" s="4">
        <f>COUNTIF(職務担当!A:A,纏め表計算用!B18)</f>
        <v>1</v>
      </c>
    </row>
    <row r="19" spans="1:19">
      <c r="A19">
        <f>IFERROR(INDEX(入社年月日ふりがな!$A:$B,MATCH(B19,入社年月日ふりがな!B:B,0),1),"")</f>
        <v>9000687</v>
      </c>
      <c r="B19" s="4" t="s">
        <v>25</v>
      </c>
      <c r="C19" t="str">
        <f>IFERROR(IF(VLOOKUP(B19,入社年月日ふりがな!B:C,2,FALSE)="","",VLOOKUP(B19,入社年月日ふりがな!B:C,2,FALSE)),"")</f>
        <v>ｵｶﾓﾄﾐｳ</v>
      </c>
      <c r="D19">
        <v>1</v>
      </c>
      <c r="E19" t="s">
        <v>8</v>
      </c>
      <c r="F19" s="1">
        <f>IFERROR(VLOOKUP(纏め表計算用!B19,入社年月日ふりがな!B:F,5,FALSE),"")</f>
        <v>43556</v>
      </c>
      <c r="G19" t="str">
        <f>IFERROR(VLOOKUP($B19,職務担当!$A:$E,3,FALSE),"")</f>
        <v>常勤保育士</v>
      </c>
      <c r="H19" t="str">
        <f>IFERROR(IF(VLOOKUP($B19,職務担当!$A:$E,4,FALSE)="","",VLOOKUP($B19,職務担当!$A:$E,4,FALSE)),"")</f>
        <v>0歳児クラス担任</v>
      </c>
      <c r="I19" s="4" t="s">
        <v>1685</v>
      </c>
      <c r="J19" t="str">
        <f>IFERROR(IF(VLOOKUP($B19,職務担当!$A:$E,5,FALSE)="","非常勤",VLOOKUP($B19,職務担当!$A:$E,5,FALSE)),"")</f>
        <v>常勤</v>
      </c>
      <c r="K19" s="2">
        <v>3</v>
      </c>
      <c r="L19" s="2">
        <v>3</v>
      </c>
      <c r="P19" s="4" t="s">
        <v>1681</v>
      </c>
      <c r="R19">
        <f>COUNTIF(入社年月日ふりがな!B:B,纏め表計算用!B19)</f>
        <v>1</v>
      </c>
      <c r="S19" s="4">
        <f>COUNTIF(職務担当!A:A,纏め表計算用!B19)</f>
        <v>1</v>
      </c>
    </row>
    <row r="20" spans="1:19">
      <c r="A20">
        <f>IFERROR(INDEX(入社年月日ふりがな!$A:$B,MATCH(B20,入社年月日ふりがな!B:B,0),1),"")</f>
        <v>9000691</v>
      </c>
      <c r="B20" s="4" t="s">
        <v>27</v>
      </c>
      <c r="C20" t="str">
        <f>IFERROR(IF(VLOOKUP(B20,入社年月日ふりがな!B:C,2,FALSE)="","",VLOOKUP(B20,入社年月日ふりがな!B:C,2,FALSE)),"")</f>
        <v>ﾐﾅﾐﾕｲ</v>
      </c>
      <c r="D20">
        <v>1</v>
      </c>
      <c r="E20" t="s">
        <v>8</v>
      </c>
      <c r="F20" s="1">
        <f>IFERROR(VLOOKUP(纏め表計算用!B20,入社年月日ふりがな!B:F,5,FALSE),"")</f>
        <v>43556</v>
      </c>
      <c r="G20" t="str">
        <f>IFERROR(VLOOKUP($B20,職務担当!$A:$E,3,FALSE),"")</f>
        <v>常勤保育士</v>
      </c>
      <c r="H20" t="str">
        <f>IFERROR(IF(VLOOKUP($B20,職務担当!$A:$E,4,FALSE)="","",VLOOKUP($B20,職務担当!$A:$E,4,FALSE)),"")</f>
        <v>2歳児クラス担任</v>
      </c>
      <c r="I20" s="4" t="s">
        <v>1685</v>
      </c>
      <c r="J20" t="str">
        <f>IFERROR(IF(VLOOKUP($B20,職務担当!$A:$E,5,FALSE)="","非常勤",VLOOKUP($B20,職務担当!$A:$E,5,FALSE)),"")</f>
        <v>常勤</v>
      </c>
      <c r="K20" s="2">
        <v>3</v>
      </c>
      <c r="L20" s="2">
        <v>3</v>
      </c>
      <c r="P20" s="4" t="s">
        <v>1681</v>
      </c>
      <c r="R20">
        <f>COUNTIF(入社年月日ふりがな!B:B,纏め表計算用!B20)</f>
        <v>1</v>
      </c>
      <c r="S20" s="4">
        <f>COUNTIF(職務担当!A:A,纏め表計算用!B20)</f>
        <v>1</v>
      </c>
    </row>
    <row r="21" spans="1:19">
      <c r="A21">
        <f>IFERROR(INDEX(入社年月日ふりがな!$A:$B,MATCH(B21,入社年月日ふりがな!B:B,0),1),"")</f>
        <v>9000772</v>
      </c>
      <c r="B21" s="4" t="s">
        <v>31</v>
      </c>
      <c r="C21" t="str">
        <f>IFERROR(IF(VLOOKUP(B21,入社年月日ふりがな!B:C,2,FALSE)="","",VLOOKUP(B21,入社年月日ふりがな!B:C,2,FALSE)),"")</f>
        <v>ｻﾄｳﾄﾓｺ</v>
      </c>
      <c r="D21">
        <v>1</v>
      </c>
      <c r="E21" t="s">
        <v>8</v>
      </c>
      <c r="F21" s="1">
        <f>IFERROR(VLOOKUP(纏め表計算用!B21,入社年月日ふりがな!B:F,5,FALSE),"")</f>
        <v>43862</v>
      </c>
      <c r="G21" t="str">
        <f>IFERROR(VLOOKUP($B21,職務担当!$A:$E,3,FALSE),"")</f>
        <v>常勤保育士</v>
      </c>
      <c r="H21" t="str">
        <f>IFERROR(IF(VLOOKUP($B21,職務担当!$A:$E,4,FALSE)="","",VLOOKUP($B21,職務担当!$A:$E,4,FALSE)),"")</f>
        <v>1歳児クラス担任</v>
      </c>
      <c r="I21" s="4" t="s">
        <v>1685</v>
      </c>
      <c r="J21" t="str">
        <f>IFERROR(IF(VLOOKUP($B21,職務担当!$A:$E,5,FALSE)="","非常勤",VLOOKUP($B21,職務担当!$A:$E,5,FALSE)),"")</f>
        <v>常勤</v>
      </c>
      <c r="K21" s="2">
        <v>2</v>
      </c>
      <c r="L21" s="2">
        <v>2</v>
      </c>
      <c r="M21" s="6">
        <v>35</v>
      </c>
      <c r="P21" s="4" t="s">
        <v>1681</v>
      </c>
      <c r="R21">
        <f>COUNTIF(入社年月日ふりがな!B:B,纏め表計算用!B21)</f>
        <v>1</v>
      </c>
      <c r="S21" s="4">
        <f>COUNTIF(職務担当!A:A,纏め表計算用!B21)</f>
        <v>1</v>
      </c>
    </row>
    <row r="22" spans="1:19">
      <c r="A22">
        <f>IFERROR(INDEX(入社年月日ふりがな!$A:$B,MATCH(B22,入社年月日ふりがな!B:B,0),1),"")</f>
        <v>9000800</v>
      </c>
      <c r="B22" s="4" t="s">
        <v>33</v>
      </c>
      <c r="C22" t="str">
        <f>IFERROR(IF(VLOOKUP(B22,入社年月日ふりがな!B:C,2,FALSE)="","",VLOOKUP(B22,入社年月日ふりがな!B:C,2,FALSE)),"")</f>
        <v>ﾀｸﾞﾁｱｷﾄ</v>
      </c>
      <c r="D22">
        <v>1</v>
      </c>
      <c r="E22" t="s">
        <v>8</v>
      </c>
      <c r="F22" s="1">
        <f>IFERROR(VLOOKUP(纏め表計算用!B22,入社年月日ふりがな!B:F,5,FALSE),"")</f>
        <v>43922</v>
      </c>
      <c r="G22" t="str">
        <f>IFERROR(VLOOKUP($B22,職務担当!$A:$E,3,FALSE),"")</f>
        <v>常勤保育士</v>
      </c>
      <c r="H22" t="str">
        <f>IFERROR(IF(VLOOKUP($B22,職務担当!$A:$E,4,FALSE)="","",VLOOKUP($B22,職務担当!$A:$E,4,FALSE)),"")</f>
        <v>2歳児クラス担当</v>
      </c>
      <c r="I22" s="4" t="s">
        <v>1685</v>
      </c>
      <c r="J22" t="str">
        <f>IFERROR(IF(VLOOKUP($B22,職務担当!$A:$E,5,FALSE)="","非常勤",VLOOKUP($B22,職務担当!$A:$E,5,FALSE)),"")</f>
        <v>常勤</v>
      </c>
      <c r="K22" s="2">
        <v>2</v>
      </c>
      <c r="L22" s="2">
        <v>2</v>
      </c>
      <c r="P22" s="4" t="s">
        <v>1036</v>
      </c>
      <c r="R22">
        <f>COUNTIF(入社年月日ふりがな!B:B,纏め表計算用!B22)</f>
        <v>1</v>
      </c>
      <c r="S22" s="4">
        <f>COUNTIF(職務担当!A:A,纏め表計算用!B22)</f>
        <v>1</v>
      </c>
    </row>
    <row r="23" spans="1:19">
      <c r="A23">
        <f>IFERROR(INDEX(入社年月日ふりがな!$A:$B,MATCH(B23,入社年月日ふりがな!B:B,0),1),"")</f>
        <v>9000094</v>
      </c>
      <c r="B23" s="4" t="s">
        <v>1166</v>
      </c>
      <c r="C23" t="str">
        <f>IFERROR(IF(VLOOKUP(B23,入社年月日ふりがな!B:C,2,FALSE)="","",VLOOKUP(B23,入社年月日ふりがな!B:C,2,FALSE)),"")</f>
        <v>ｶﾝﾉｼﾂﾞｶ</v>
      </c>
      <c r="D23">
        <v>1</v>
      </c>
      <c r="E23" t="s">
        <v>8</v>
      </c>
      <c r="F23" s="1">
        <f>IFERROR(VLOOKUP(纏め表計算用!B23,入社年月日ふりがな!B:F,5,FALSE),"")</f>
        <v>38078</v>
      </c>
      <c r="G23" t="str">
        <f>IFERROR(VLOOKUP($B23,職務担当!$A:$E,3,FALSE),"")</f>
        <v>保育士</v>
      </c>
      <c r="H23" t="str">
        <f>IFERROR(IF(VLOOKUP($B23,職務担当!$A:$E,4,FALSE)="","",VLOOKUP($B23,職務担当!$A:$E,4,FALSE)),"")</f>
        <v>朝特例保育担当</v>
      </c>
      <c r="I23" s="4" t="s">
        <v>1685</v>
      </c>
      <c r="J23" t="str">
        <f>IFERROR(IF(VLOOKUP($B23,職務担当!$A:$E,5,FALSE)="","非常勤",VLOOKUP($B23,職務担当!$A:$E,5,FALSE)),"")</f>
        <v>非常勤</v>
      </c>
      <c r="N23" s="6">
        <v>15</v>
      </c>
      <c r="O23" s="6"/>
      <c r="P23" s="4" t="s">
        <v>1681</v>
      </c>
      <c r="R23">
        <f>COUNTIF(入社年月日ふりがな!B:B,纏め表計算用!B23)</f>
        <v>1</v>
      </c>
      <c r="S23" s="4">
        <f>COUNTIF(職務担当!A:A,纏め表計算用!B23)</f>
        <v>1</v>
      </c>
    </row>
    <row r="24" spans="1:19">
      <c r="A24">
        <f>IFERROR(INDEX(入社年月日ふりがな!$A:$B,MATCH(B24,入社年月日ふりがな!B:B,0),1),"")</f>
        <v>9000101</v>
      </c>
      <c r="B24" s="4" t="s">
        <v>1167</v>
      </c>
      <c r="C24" t="str">
        <f>IFERROR(IF(VLOOKUP(B24,入社年月日ふりがな!B:C,2,FALSE)="","",VLOOKUP(B24,入社年月日ふりがな!B:C,2,FALSE)),"")</f>
        <v>ﾀｶｽｷﾞｶｽﾞｴ</v>
      </c>
      <c r="D24">
        <v>1</v>
      </c>
      <c r="E24" t="s">
        <v>8</v>
      </c>
      <c r="F24" s="1">
        <f>IFERROR(VLOOKUP(纏め表計算用!B24,入社年月日ふりがな!B:F,5,FALSE),"")</f>
        <v>40969</v>
      </c>
      <c r="G24" t="str">
        <f>IFERROR(VLOOKUP($B24,職務担当!$A:$E,3,FALSE),"")</f>
        <v>保育士</v>
      </c>
      <c r="H24" t="str">
        <f>IFERROR(IF(VLOOKUP($B24,職務担当!$A:$E,4,FALSE)="","",VLOOKUP($B24,職務担当!$A:$E,4,FALSE)),"")</f>
        <v>夕方特例担当</v>
      </c>
      <c r="I24" s="4" t="s">
        <v>1685</v>
      </c>
      <c r="J24" t="str">
        <f>IFERROR(IF(VLOOKUP($B24,職務担当!$A:$E,5,FALSE)="","非常勤",VLOOKUP($B24,職務担当!$A:$E,5,FALSE)),"")</f>
        <v>非常勤</v>
      </c>
      <c r="N24" s="6">
        <v>40</v>
      </c>
      <c r="O24" s="6"/>
      <c r="P24" s="4" t="s">
        <v>1681</v>
      </c>
      <c r="R24">
        <f>COUNTIF(入社年月日ふりがな!B:B,纏め表計算用!B24)</f>
        <v>1</v>
      </c>
      <c r="S24" s="4">
        <f>COUNTIF(職務担当!A:A,纏め表計算用!B24)</f>
        <v>1</v>
      </c>
    </row>
    <row r="25" spans="1:19">
      <c r="A25">
        <f>IFERROR(INDEX(入社年月日ふりがな!$A:$B,MATCH(B25,入社年月日ふりがな!B:B,0),1),"")</f>
        <v>9000200</v>
      </c>
      <c r="B25" s="4" t="s">
        <v>1168</v>
      </c>
      <c r="C25" t="str">
        <f>IFERROR(IF(VLOOKUP(B25,入社年月日ふりがな!B:C,2,FALSE)="","",VLOOKUP(B25,入社年月日ふりがな!B:C,2,FALSE)),"")</f>
        <v>ﾏﾂﾓﾄﾖｳｺ</v>
      </c>
      <c r="D25">
        <v>1</v>
      </c>
      <c r="E25" t="s">
        <v>8</v>
      </c>
      <c r="F25" s="1">
        <f>IFERROR(VLOOKUP(纏め表計算用!B25,入社年月日ふりがな!B:F,5,FALSE),"")</f>
        <v>41365</v>
      </c>
      <c r="G25" t="str">
        <f>IFERROR(VLOOKUP($B25,職務担当!$A:$E,3,FALSE),"")</f>
        <v>保育士</v>
      </c>
      <c r="H25" t="str">
        <f>IFERROR(IF(VLOOKUP($B25,職務担当!$A:$E,4,FALSE)="","",VLOOKUP($B25,職務担当!$A:$E,4,FALSE)),"")</f>
        <v>フリー保育担当</v>
      </c>
      <c r="I25" s="4" t="s">
        <v>1685</v>
      </c>
      <c r="J25" t="str">
        <f>IFERROR(IF(VLOOKUP($B25,職務担当!$A:$E,5,FALSE)="","非常勤",VLOOKUP($B25,職務担当!$A:$E,5,FALSE)),"")</f>
        <v>非常勤</v>
      </c>
      <c r="N25" s="6">
        <v>31</v>
      </c>
      <c r="O25" s="6"/>
      <c r="P25" s="4" t="s">
        <v>1681</v>
      </c>
      <c r="R25">
        <f>COUNTIF(入社年月日ふりがな!B:B,纏め表計算用!B25)</f>
        <v>1</v>
      </c>
      <c r="S25" s="4">
        <f>COUNTIF(職務担当!A:A,纏め表計算用!B25)</f>
        <v>2</v>
      </c>
    </row>
    <row r="26" spans="1:19">
      <c r="A26">
        <f>IFERROR(INDEX(入社年月日ふりがな!$A:$B,MATCH(B26,入社年月日ふりがな!B:B,0),1),"")</f>
        <v>9000345</v>
      </c>
      <c r="B26" s="4" t="s">
        <v>1169</v>
      </c>
      <c r="C26" t="str">
        <f>IFERROR(IF(VLOOKUP(B26,入社年月日ふりがな!B:C,2,FALSE)="","",VLOOKUP(B26,入社年月日ふりがな!B:C,2,FALSE)),"")</f>
        <v>ﾀｹｼﾀｶｵﾘ</v>
      </c>
      <c r="D26">
        <v>1</v>
      </c>
      <c r="E26" t="s">
        <v>8</v>
      </c>
      <c r="F26" s="1">
        <f>IFERROR(VLOOKUP(纏め表計算用!B26,入社年月日ふりがな!B:F,5,FALSE),"")</f>
        <v>42317</v>
      </c>
      <c r="G26" t="str">
        <f>IFERROR(VLOOKUP($B26,職務担当!$A:$E,3,FALSE),"")</f>
        <v>保育士</v>
      </c>
      <c r="H26" t="str">
        <f>IFERROR(IF(VLOOKUP($B26,職務担当!$A:$E,4,FALSE)="","",VLOOKUP($B26,職務担当!$A:$E,4,FALSE)),"")</f>
        <v>フリー保育担当</v>
      </c>
      <c r="I26" s="4" t="s">
        <v>1685</v>
      </c>
      <c r="J26" t="str">
        <f>IFERROR(IF(VLOOKUP($B26,職務担当!$A:$E,5,FALSE)="","非常勤",VLOOKUP($B26,職務担当!$A:$E,5,FALSE)),"")</f>
        <v>非常勤</v>
      </c>
      <c r="N26" s="6">
        <v>22</v>
      </c>
      <c r="O26" s="6"/>
      <c r="P26" s="4" t="s">
        <v>1681</v>
      </c>
      <c r="R26">
        <f>COUNTIF(入社年月日ふりがな!B:B,纏め表計算用!B26)</f>
        <v>1</v>
      </c>
      <c r="S26" s="4">
        <f>COUNTIF(職務担当!A:A,纏め表計算用!B26)</f>
        <v>1</v>
      </c>
    </row>
    <row r="27" spans="1:19">
      <c r="A27">
        <f>IFERROR(INDEX(入社年月日ふりがな!$A:$B,MATCH(B27,入社年月日ふりがな!B:B,0),1),"")</f>
        <v>9000404</v>
      </c>
      <c r="B27" s="4" t="s">
        <v>1170</v>
      </c>
      <c r="C27" t="str">
        <f>IFERROR(IF(VLOOKUP(B27,入社年月日ふりがな!B:C,2,FALSE)="","",VLOOKUP(B27,入社年月日ふりがな!B:C,2,FALSE)),"")</f>
        <v>ｵｻﾞｷﾖｳｺ</v>
      </c>
      <c r="D27">
        <v>1</v>
      </c>
      <c r="E27" t="s">
        <v>8</v>
      </c>
      <c r="F27" s="1">
        <f>IFERROR(VLOOKUP(纏め表計算用!B27,入社年月日ふりがな!B:F,5,FALSE),"")</f>
        <v>42522</v>
      </c>
      <c r="G27" t="str">
        <f>IFERROR(VLOOKUP($B27,職務担当!$A:$E,3,FALSE),"")</f>
        <v>保育士</v>
      </c>
      <c r="H27" t="str">
        <f>IFERROR(IF(VLOOKUP($B27,職務担当!$A:$E,4,FALSE)="","",VLOOKUP($B27,職務担当!$A:$E,4,FALSE)),"")</f>
        <v>フリー保育担当</v>
      </c>
      <c r="I27" s="4" t="s">
        <v>1685</v>
      </c>
      <c r="J27" t="str">
        <f>IFERROR(IF(VLOOKUP($B27,職務担当!$A:$E,5,FALSE)="","非常勤",VLOOKUP($B27,職務担当!$A:$E,5,FALSE)),"")</f>
        <v>非常勤</v>
      </c>
      <c r="N27" s="6">
        <v>22</v>
      </c>
      <c r="O27" s="6"/>
      <c r="P27" s="4" t="s">
        <v>1681</v>
      </c>
      <c r="R27">
        <f>COUNTIF(入社年月日ふりがな!B:B,纏め表計算用!B27)</f>
        <v>1</v>
      </c>
      <c r="S27" s="4">
        <f>COUNTIF(職務担当!A:A,纏め表計算用!B27)</f>
        <v>1</v>
      </c>
    </row>
    <row r="28" spans="1:19">
      <c r="A28">
        <f>IFERROR(INDEX(入社年月日ふりがな!$A:$B,MATCH(B28,入社年月日ふりがな!B:B,0),1),"")</f>
        <v>9000414</v>
      </c>
      <c r="B28" s="4" t="s">
        <v>1171</v>
      </c>
      <c r="C28" t="str">
        <f>IFERROR(IF(VLOOKUP(B28,入社年月日ふりがな!B:C,2,FALSE)="","",VLOOKUP(B28,入社年月日ふりがな!B:C,2,FALSE)),"")</f>
        <v>ｼﾊﾞﾏｷ</v>
      </c>
      <c r="D28">
        <v>1</v>
      </c>
      <c r="E28" t="s">
        <v>8</v>
      </c>
      <c r="F28" s="1">
        <f>IFERROR(VLOOKUP(纏め表計算用!B28,入社年月日ふりがな!B:F,5,FALSE),"")</f>
        <v>42614</v>
      </c>
      <c r="G28" t="str">
        <f>IFERROR(VLOOKUP($B28,職務担当!$A:$E,3,FALSE),"")</f>
        <v>保育士</v>
      </c>
      <c r="H28" t="str">
        <f>IFERROR(IF(VLOOKUP($B28,職務担当!$A:$E,4,FALSE)="","",VLOOKUP($B28,職務担当!$A:$E,4,FALSE)),"")</f>
        <v>フリー保育担当</v>
      </c>
      <c r="I28" s="4" t="s">
        <v>1685</v>
      </c>
      <c r="J28" t="str">
        <f>IFERROR(IF(VLOOKUP($B28,職務担当!$A:$E,5,FALSE)="","非常勤",VLOOKUP($B28,職務担当!$A:$E,5,FALSE)),"")</f>
        <v>非常勤</v>
      </c>
      <c r="N28" s="6">
        <v>30</v>
      </c>
      <c r="O28" s="6"/>
      <c r="P28" s="4" t="s">
        <v>1681</v>
      </c>
      <c r="R28">
        <f>COUNTIF(入社年月日ふりがな!B:B,纏め表計算用!B28)</f>
        <v>1</v>
      </c>
      <c r="S28" s="4">
        <f>COUNTIF(職務担当!A:A,纏め表計算用!B28)</f>
        <v>1</v>
      </c>
    </row>
    <row r="29" spans="1:19">
      <c r="A29">
        <f>IFERROR(INDEX(入社年月日ふりがな!$A:$B,MATCH(B29,入社年月日ふりがな!B:B,0),1),"")</f>
        <v>9000727</v>
      </c>
      <c r="B29" s="4" t="s">
        <v>1172</v>
      </c>
      <c r="C29" t="str">
        <f>IFERROR(IF(VLOOKUP(B29,入社年月日ふりがな!B:C,2,FALSE)="","",VLOOKUP(B29,入社年月日ふりがな!B:C,2,FALSE)),"")</f>
        <v>ﾑﾄｳﾖｳｺ</v>
      </c>
      <c r="D29">
        <v>1</v>
      </c>
      <c r="E29" t="s">
        <v>8</v>
      </c>
      <c r="F29" s="1">
        <f>IFERROR(VLOOKUP(纏め表計算用!B29,入社年月日ふりがな!B:F,5,FALSE),"")</f>
        <v>43649</v>
      </c>
      <c r="G29" t="str">
        <f>IFERROR(VLOOKUP($B29,職務担当!$A:$E,3,FALSE),"")</f>
        <v>保育士</v>
      </c>
      <c r="H29" t="str">
        <f>IFERROR(IF(VLOOKUP($B29,職務担当!$A:$E,4,FALSE)="","",VLOOKUP($B29,職務担当!$A:$E,4,FALSE)),"")</f>
        <v>フリー保育担当</v>
      </c>
      <c r="I29" s="4" t="s">
        <v>1685</v>
      </c>
      <c r="J29" t="str">
        <f>IFERROR(IF(VLOOKUP($B29,職務担当!$A:$E,5,FALSE)="","非常勤",VLOOKUP($B29,職務担当!$A:$E,5,FALSE)),"")</f>
        <v>非常勤</v>
      </c>
      <c r="N29" s="6">
        <v>15</v>
      </c>
      <c r="O29" s="6"/>
      <c r="P29" s="4" t="s">
        <v>1681</v>
      </c>
      <c r="R29">
        <f>COUNTIF(入社年月日ふりがな!B:B,纏め表計算用!B29)</f>
        <v>1</v>
      </c>
      <c r="S29" s="4">
        <f>COUNTIF(職務担当!A:A,纏め表計算用!B29)</f>
        <v>1</v>
      </c>
    </row>
    <row r="30" spans="1:19">
      <c r="A30">
        <f>IFERROR(INDEX(入社年月日ふりがな!$A:$B,MATCH(B30,入社年月日ふりがな!B:B,0),1),"")</f>
        <v>9000669</v>
      </c>
      <c r="B30" s="4" t="s">
        <v>77</v>
      </c>
      <c r="C30" t="str">
        <f>IFERROR(IF(VLOOKUP(B30,入社年月日ふりがな!B:C,2,FALSE)="","",VLOOKUP(B30,入社年月日ふりがな!B:C,2,FALSE)),"")</f>
        <v>ｺﾝﾉﾏﾘｺ</v>
      </c>
      <c r="D30">
        <v>1</v>
      </c>
      <c r="E30" t="s">
        <v>8</v>
      </c>
      <c r="F30" s="1">
        <f>IFERROR(VLOOKUP(纏め表計算用!B30,入社年月日ふりがな!B:F,5,FALSE),"")</f>
        <v>43395</v>
      </c>
      <c r="G30" t="str">
        <f>IFERROR(VLOOKUP($B30,職務担当!$A:$E,3,FALSE),"")</f>
        <v>保育補助</v>
      </c>
      <c r="H30" t="str">
        <f>IFERROR(IF(VLOOKUP($B30,職務担当!$A:$E,4,FALSE)="","",VLOOKUP($B30,職務担当!$A:$E,4,FALSE)),"")</f>
        <v>保育補助業務</v>
      </c>
      <c r="J30" t="str">
        <f>IFERROR(IF(VLOOKUP($B30,職務担当!$A:$E,5,FALSE)="","非常勤",VLOOKUP($B30,職務担当!$A:$E,5,FALSE)),"")</f>
        <v>非常勤</v>
      </c>
      <c r="N30" s="6">
        <v>15</v>
      </c>
      <c r="O30" s="6"/>
      <c r="P30" s="4" t="s">
        <v>1681</v>
      </c>
      <c r="R30">
        <f>COUNTIF(入社年月日ふりがな!B:B,纏め表計算用!B30)</f>
        <v>1</v>
      </c>
      <c r="S30" s="4">
        <f>COUNTIF(職務担当!A:A,纏め表計算用!B30)</f>
        <v>1</v>
      </c>
    </row>
    <row r="31" spans="1:19">
      <c r="A31">
        <f>IFERROR(INDEX(入社年月日ふりがな!$A:$B,MATCH(B31,入社年月日ふりがな!B:B,0),1),"")</f>
        <v>9000759</v>
      </c>
      <c r="B31" s="4" t="s">
        <v>1091</v>
      </c>
      <c r="C31" t="str">
        <f>IFERROR(IF(VLOOKUP(B31,入社年月日ふりがな!B:C,2,FALSE)="","",VLOOKUP(B31,入社年月日ふりがな!B:C,2,FALSE)),"")</f>
        <v>ｲｹﾀﾞｶｽﾞｴ</v>
      </c>
      <c r="D31">
        <v>1</v>
      </c>
      <c r="E31" t="s">
        <v>8</v>
      </c>
      <c r="F31" s="1">
        <f>IFERROR(VLOOKUP(纏め表計算用!B31,入社年月日ふりがな!B:F,5,FALSE),"")</f>
        <v>43800</v>
      </c>
      <c r="G31" t="str">
        <f>IFERROR(VLOOKUP($B31,職務担当!$A:$E,3,FALSE),"")</f>
        <v>保育補助</v>
      </c>
      <c r="H31" t="str">
        <f>IFERROR(IF(VLOOKUP($B31,職務担当!$A:$E,4,FALSE)="","",VLOOKUP($B31,職務担当!$A:$E,4,FALSE)),"")</f>
        <v>保育補助</v>
      </c>
      <c r="J31" t="str">
        <f>IFERROR(IF(VLOOKUP($B31,職務担当!$A:$E,5,FALSE)="","非常勤",VLOOKUP($B31,職務担当!$A:$E,5,FALSE)),"")</f>
        <v>非常勤</v>
      </c>
      <c r="N31" s="6">
        <v>9</v>
      </c>
      <c r="O31" s="6"/>
      <c r="P31" s="4" t="s">
        <v>1681</v>
      </c>
      <c r="R31">
        <f>COUNTIF(入社年月日ふりがな!B:B,纏め表計算用!B31)</f>
        <v>1</v>
      </c>
      <c r="S31" s="4">
        <f>COUNTIF(職務担当!A:A,纏め表計算用!B31)</f>
        <v>1</v>
      </c>
    </row>
    <row r="32" spans="1:19">
      <c r="A32">
        <f>IFERROR(INDEX(入社年月日ふりがな!$A:$B,MATCH(B32,入社年月日ふりがな!B:B,0),1),"")</f>
        <v>9000761</v>
      </c>
      <c r="B32" s="4" t="s">
        <v>1173</v>
      </c>
      <c r="C32" t="str">
        <f>IFERROR(IF(VLOOKUP(B32,入社年月日ふりがな!B:C,2,FALSE)="","",VLOOKUP(B32,入社年月日ふりがな!B:C,2,FALSE)),"")</f>
        <v>ｺﾞﾄｳｴﾐ</v>
      </c>
      <c r="D32">
        <v>1</v>
      </c>
      <c r="E32" t="s">
        <v>8</v>
      </c>
      <c r="F32" s="1">
        <f>IFERROR(VLOOKUP(纏め表計算用!B32,入社年月日ふりがな!B:F,5,FALSE),"")</f>
        <v>43800</v>
      </c>
      <c r="G32" t="str">
        <f>IFERROR(VLOOKUP($B32,職務担当!$A:$E,3,FALSE),"")</f>
        <v>保育士</v>
      </c>
      <c r="H32" t="str">
        <f>IFERROR(IF(VLOOKUP($B32,職務担当!$A:$E,4,FALSE)="","",VLOOKUP($B32,職務担当!$A:$E,4,FALSE)),"")</f>
        <v>フリー保育担当</v>
      </c>
      <c r="I32" s="4" t="s">
        <v>1685</v>
      </c>
      <c r="J32" t="str">
        <f>IFERROR(IF(VLOOKUP($B32,職務担当!$A:$E,5,FALSE)="","非常勤",VLOOKUP($B32,職務担当!$A:$E,5,FALSE)),"")</f>
        <v>非常勤</v>
      </c>
      <c r="N32" s="6">
        <v>9</v>
      </c>
      <c r="O32" s="6"/>
      <c r="P32" s="4" t="s">
        <v>1681</v>
      </c>
      <c r="R32">
        <f>COUNTIF(入社年月日ふりがな!B:B,纏め表計算用!B32)</f>
        <v>1</v>
      </c>
      <c r="S32" s="4">
        <f>COUNTIF(職務担当!A:A,纏め表計算用!B32)</f>
        <v>1</v>
      </c>
    </row>
    <row r="33" spans="1:19">
      <c r="A33">
        <f>IFERROR(INDEX(入社年月日ふりがな!$A:$B,MATCH(B33,入社年月日ふりがな!B:B,0),1),"")</f>
        <v>9000883</v>
      </c>
      <c r="B33" s="4" t="s">
        <v>1174</v>
      </c>
      <c r="C33" t="str">
        <f>IFERROR(IF(VLOOKUP(B33,入社年月日ふりがな!B:C,2,FALSE)="","",VLOOKUP(B33,入社年月日ふりがな!B:C,2,FALSE)),"")</f>
        <v>ﾄﾓﾘﾘﾅ</v>
      </c>
      <c r="D33">
        <v>1</v>
      </c>
      <c r="E33" t="s">
        <v>8</v>
      </c>
      <c r="F33" s="1">
        <f>IFERROR(VLOOKUP(纏め表計算用!B33,入社年月日ふりがな!B:F,5,FALSE),"")</f>
        <v>44041</v>
      </c>
      <c r="G33" t="str">
        <f>IFERROR(VLOOKUP($B33,職務担当!$A:$E,3,FALSE),"")</f>
        <v>保育補助</v>
      </c>
      <c r="H33" t="str">
        <f>IFERROR(IF(VLOOKUP($B33,職務担当!$A:$E,4,FALSE)="","",VLOOKUP($B33,職務担当!$A:$E,4,FALSE)),"")</f>
        <v>保育補助</v>
      </c>
      <c r="J33" t="str">
        <f>IFERROR(IF(VLOOKUP($B33,職務担当!$A:$E,5,FALSE)="","非常勤",VLOOKUP($B33,職務担当!$A:$E,5,FALSE)),"")</f>
        <v>非常勤</v>
      </c>
      <c r="N33" s="6">
        <v>2</v>
      </c>
      <c r="O33" s="6"/>
      <c r="P33" s="4" t="s">
        <v>1681</v>
      </c>
      <c r="R33">
        <f>COUNTIF(入社年月日ふりがな!B:B,纏め表計算用!B33)</f>
        <v>1</v>
      </c>
      <c r="S33" s="4">
        <f>COUNTIF(職務担当!A:A,纏め表計算用!B33)</f>
        <v>1</v>
      </c>
    </row>
    <row r="34" spans="1:19">
      <c r="A34">
        <f>IFERROR(INDEX(入社年月日ふりがな!$A:$B,MATCH(B34,入社年月日ふりがな!B:B,0),1),"")</f>
        <v>9000073</v>
      </c>
      <c r="B34" s="4" t="s">
        <v>85</v>
      </c>
      <c r="C34" t="str">
        <f>IFERROR(IF(VLOOKUP(B34,入社年月日ふりがな!B:C,2,FALSE)="","",VLOOKUP(B34,入社年月日ふりがな!B:C,2,FALSE)),"")</f>
        <v>ﾏﾂｻﾞｷｲｸｺ</v>
      </c>
      <c r="D34">
        <v>2</v>
      </c>
      <c r="E34" t="s">
        <v>87</v>
      </c>
      <c r="F34" s="1">
        <f>IFERROR(VLOOKUP(纏め表計算用!B34,入社年月日ふりがな!B:F,5,FALSE),"")</f>
        <v>38078</v>
      </c>
      <c r="G34" t="str">
        <f>IFERROR(VLOOKUP($B34,職務担当!$A:$E,3,FALSE),"")</f>
        <v>施設長</v>
      </c>
      <c r="H34" t="str">
        <f>IFERROR(IF(VLOOKUP($B34,職務担当!$A:$E,4,FALSE)="","",VLOOKUP($B34,職務担当!$A:$E,4,FALSE)),"")</f>
        <v/>
      </c>
      <c r="I34" s="4" t="s">
        <v>1685</v>
      </c>
      <c r="J34" t="str">
        <f>IFERROR(IF(VLOOKUP($B34,職務担当!$A:$E,5,FALSE)="","非常勤",VLOOKUP($B34,職務担当!$A:$E,5,FALSE)),"")</f>
        <v>常勤</v>
      </c>
      <c r="K34" s="2">
        <v>4</v>
      </c>
      <c r="L34" s="2">
        <v>24</v>
      </c>
      <c r="P34" s="4" t="s">
        <v>1681</v>
      </c>
      <c r="R34">
        <f>COUNTIF(入社年月日ふりがな!B:B,纏め表計算用!B34)</f>
        <v>1</v>
      </c>
      <c r="S34" s="4">
        <f>COUNTIF(職務担当!A:A,纏め表計算用!B34)</f>
        <v>1</v>
      </c>
    </row>
    <row r="35" spans="1:19">
      <c r="A35">
        <f>IFERROR(INDEX(入社年月日ふりがな!$A:$B,MATCH(B35,入社年月日ふりがな!B:B,0),1),"")</f>
        <v>9000925</v>
      </c>
      <c r="B35" s="4" t="s">
        <v>1092</v>
      </c>
      <c r="C35" t="str">
        <f>IFERROR(IF(VLOOKUP(B35,入社年月日ふりがな!B:C,2,FALSE)="","",VLOOKUP(B35,入社年月日ふりがな!B:C,2,FALSE)),"")</f>
        <v/>
      </c>
      <c r="D35">
        <v>2</v>
      </c>
      <c r="E35" t="s">
        <v>87</v>
      </c>
      <c r="F35" s="1">
        <f>IFERROR(VLOOKUP(纏め表計算用!B35,入社年月日ふりがな!B:F,5,FALSE),"")</f>
        <v>44287</v>
      </c>
      <c r="G35" t="str">
        <f>IFERROR(VLOOKUP($B35,職務担当!$A:$E,3,FALSE),"")</f>
        <v>副施設長</v>
      </c>
      <c r="H35" t="str">
        <f>IFERROR(IF(VLOOKUP($B35,職務担当!$A:$E,4,FALSE)="","",VLOOKUP($B35,職務担当!$A:$E,4,FALSE)),"")</f>
        <v>副施設長</v>
      </c>
      <c r="I35" s="4" t="s">
        <v>1685</v>
      </c>
      <c r="J35" t="str">
        <f>IFERROR(IF(VLOOKUP($B35,職務担当!$A:$E,5,FALSE)="","非常勤",VLOOKUP($B35,職務担当!$A:$E,5,FALSE)),"")</f>
        <v>非常勤</v>
      </c>
      <c r="K35" s="2">
        <v>6</v>
      </c>
      <c r="L35" s="2">
        <v>6</v>
      </c>
      <c r="P35" s="4" t="s">
        <v>1036</v>
      </c>
      <c r="R35">
        <f>COUNTIF(入社年月日ふりがな!B:B,纏め表計算用!B35)</f>
        <v>1</v>
      </c>
      <c r="S35" s="4">
        <f>COUNTIF(職務担当!A:A,纏め表計算用!B35)</f>
        <v>1</v>
      </c>
    </row>
    <row r="36" spans="1:19">
      <c r="A36">
        <f>IFERROR(INDEX(入社年月日ふりがな!$A:$B,MATCH(B36,入社年月日ふりがな!B:B,0),1),"")</f>
        <v>9000521</v>
      </c>
      <c r="B36" s="4" t="s">
        <v>120</v>
      </c>
      <c r="C36" t="str">
        <f>IFERROR(IF(VLOOKUP(B36,入社年月日ふりがな!B:C,2,FALSE)="","",VLOOKUP(B36,入社年月日ふりがな!B:C,2,FALSE)),"")</f>
        <v>ｼﾐｽﾞｷﾖｳ</v>
      </c>
      <c r="D36">
        <v>2</v>
      </c>
      <c r="E36" t="s">
        <v>87</v>
      </c>
      <c r="F36" s="1">
        <f>IFERROR(VLOOKUP(纏め表計算用!B36,入社年月日ふりがな!B:F,5,FALSE),"")</f>
        <v>43009</v>
      </c>
      <c r="G36" t="str">
        <f>IFERROR(VLOOKUP($B36,職務担当!$A:$E,3,FALSE),"")</f>
        <v>常勤看護師</v>
      </c>
      <c r="H36" t="str">
        <f>IFERROR(IF(VLOOKUP($B36,職務担当!$A:$E,4,FALSE)="","",VLOOKUP($B36,職務担当!$A:$E,4,FALSE)),"")</f>
        <v/>
      </c>
      <c r="I36" s="4" t="s">
        <v>993</v>
      </c>
      <c r="J36" t="str">
        <f>IFERROR(IF(VLOOKUP($B36,職務担当!$A:$E,5,FALSE)="","非常勤",VLOOKUP($B36,職務担当!$A:$E,5,FALSE)),"")</f>
        <v>常勤</v>
      </c>
      <c r="K36" s="2">
        <v>4</v>
      </c>
      <c r="L36" s="2">
        <v>21</v>
      </c>
      <c r="P36" s="4" t="s">
        <v>1681</v>
      </c>
      <c r="R36">
        <f>COUNTIF(入社年月日ふりがな!B:B,纏め表計算用!B36)</f>
        <v>1</v>
      </c>
      <c r="S36" s="4">
        <f>COUNTIF(職務担当!A:A,纏め表計算用!B36)</f>
        <v>1</v>
      </c>
    </row>
    <row r="37" spans="1:19">
      <c r="A37">
        <f>IFERROR(INDEX(入社年月日ふりがな!$A:$B,MATCH(B37,入社年月日ふりがな!B:B,0),1),"")</f>
        <v>9000091</v>
      </c>
      <c r="B37" s="4" t="s">
        <v>1175</v>
      </c>
      <c r="C37" t="str">
        <f>IFERROR(IF(VLOOKUP(B37,入社年月日ふりがな!B:C,2,FALSE)="","",VLOOKUP(B37,入社年月日ふりがな!B:C,2,FALSE)),"")</f>
        <v>ｼｲﾅｻﾁｺ</v>
      </c>
      <c r="D37">
        <v>2</v>
      </c>
      <c r="E37" t="s">
        <v>87</v>
      </c>
      <c r="F37" s="1">
        <f>IFERROR(VLOOKUP(纏め表計算用!B37,入社年月日ふりがな!B:F,5,FALSE),"")</f>
        <v>41000</v>
      </c>
      <c r="G37" t="str">
        <f>IFERROR(VLOOKUP($B37,職務担当!$A:$E,3,FALSE),"")</f>
        <v>指導職（副主任）</v>
      </c>
      <c r="H37" t="str">
        <f>IFERROR(IF(VLOOKUP($B37,職務担当!$A:$E,4,FALSE)="","",VLOOKUP($B37,職務担当!$A:$E,4,FALSE)),"")</f>
        <v/>
      </c>
      <c r="I37" s="4" t="s">
        <v>1688</v>
      </c>
      <c r="J37" t="str">
        <f>IFERROR(IF(VLOOKUP($B37,職務担当!$A:$E,5,FALSE)="","非常勤",VLOOKUP($B37,職務担当!$A:$E,5,FALSE)),"")</f>
        <v>常勤</v>
      </c>
      <c r="K37" s="2">
        <v>3</v>
      </c>
      <c r="L37" s="2">
        <v>11</v>
      </c>
      <c r="P37" s="4" t="s">
        <v>1681</v>
      </c>
      <c r="R37">
        <f>COUNTIF(入社年月日ふりがな!B:B,纏め表計算用!B37)</f>
        <v>1</v>
      </c>
      <c r="S37" s="4">
        <f>COUNTIF(職務担当!A:A,纏め表計算用!B37)</f>
        <v>1</v>
      </c>
    </row>
    <row r="38" spans="1:19">
      <c r="A38">
        <f>IFERROR(INDEX(入社年月日ふりがな!$A:$B,MATCH(B38,入社年月日ふりがな!B:B,0),1),"")</f>
        <v>9000402</v>
      </c>
      <c r="B38" s="4" t="s">
        <v>1093</v>
      </c>
      <c r="C38" t="str">
        <f>IFERROR(IF(VLOOKUP(B38,入社年月日ふりがな!B:C,2,FALSE)="","",VLOOKUP(B38,入社年月日ふりがな!B:C,2,FALSE)),"")</f>
        <v>ｶｶﾞﾐｼｽﾞｶ</v>
      </c>
      <c r="D38">
        <v>2</v>
      </c>
      <c r="E38" t="s">
        <v>87</v>
      </c>
      <c r="F38" s="1">
        <f>IFERROR(VLOOKUP(纏め表計算用!B38,入社年月日ふりがな!B:F,5,FALSE),"")</f>
        <v>42522</v>
      </c>
      <c r="G38" t="str">
        <f>IFERROR(VLOOKUP($B38,職務担当!$A:$E,3,FALSE),"")</f>
        <v>常勤栄養士</v>
      </c>
      <c r="H38" t="str">
        <f>IFERROR(IF(VLOOKUP($B38,職務担当!$A:$E,4,FALSE)="","",VLOOKUP($B38,職務担当!$A:$E,4,FALSE)),"")</f>
        <v/>
      </c>
      <c r="I38" s="4" t="s">
        <v>1688</v>
      </c>
      <c r="J38" t="str">
        <f>IFERROR(IF(VLOOKUP($B38,職務担当!$A:$E,5,FALSE)="","非常勤",VLOOKUP($B38,職務担当!$A:$E,5,FALSE)),"")</f>
        <v>常勤</v>
      </c>
      <c r="K38" s="2">
        <v>3</v>
      </c>
      <c r="L38" s="2">
        <v>13</v>
      </c>
      <c r="O38" s="4" t="s">
        <v>1678</v>
      </c>
      <c r="P38" s="4" t="s">
        <v>1680</v>
      </c>
      <c r="R38">
        <f>COUNTIF(入社年月日ふりがな!B:B,纏め表計算用!B38)</f>
        <v>1</v>
      </c>
      <c r="S38" s="4">
        <f>COUNTIF(職務担当!A:A,纏め表計算用!B38)</f>
        <v>1</v>
      </c>
    </row>
    <row r="39" spans="1:19">
      <c r="A39">
        <f>IFERROR(INDEX(入社年月日ふりがな!$A:$B,MATCH(B39,入社年月日ふりがな!B:B,0),1),"")</f>
        <v>9000603</v>
      </c>
      <c r="B39" s="4" t="s">
        <v>1094</v>
      </c>
      <c r="C39" t="str">
        <f>IFERROR(IF(VLOOKUP(B39,入社年月日ふりがな!B:C,2,FALSE)="","",VLOOKUP(B39,入社年月日ふりがな!B:C,2,FALSE)),"")</f>
        <v>ﾋﾗｲﾏﾐ</v>
      </c>
      <c r="D39">
        <v>2</v>
      </c>
      <c r="E39" t="s">
        <v>87</v>
      </c>
      <c r="F39" s="1">
        <f>IFERROR(VLOOKUP(纏め表計算用!B39,入社年月日ふりがな!B:F,5,FALSE),"")</f>
        <v>43191</v>
      </c>
      <c r="G39" t="str">
        <f>IFERROR(VLOOKUP($B39,職務担当!$A:$E,3,FALSE),"")</f>
        <v>常勤管理栄養士</v>
      </c>
      <c r="H39" t="str">
        <f>IFERROR(IF(VLOOKUP($B39,職務担当!$A:$E,4,FALSE)="","",VLOOKUP($B39,職務担当!$A:$E,4,FALSE)),"")</f>
        <v/>
      </c>
      <c r="I39" s="4" t="s">
        <v>1688</v>
      </c>
      <c r="J39" t="str">
        <f>IFERROR(IF(VLOOKUP($B39,職務担当!$A:$E,5,FALSE)="","非常勤",VLOOKUP($B39,職務担当!$A:$E,5,FALSE)),"")</f>
        <v>常勤</v>
      </c>
      <c r="K39" s="2">
        <v>4</v>
      </c>
      <c r="L39" s="2">
        <v>4</v>
      </c>
      <c r="O39" s="4" t="s">
        <v>1678</v>
      </c>
      <c r="P39" s="4" t="s">
        <v>1680</v>
      </c>
      <c r="R39">
        <f>COUNTIF(入社年月日ふりがな!B:B,纏め表計算用!B39)</f>
        <v>1</v>
      </c>
      <c r="S39" s="4">
        <f>COUNTIF(職務担当!A:A,纏め表計算用!B39)</f>
        <v>1</v>
      </c>
    </row>
    <row r="40" spans="1:19">
      <c r="A40">
        <f>IFERROR(INDEX(入社年月日ふりがな!$A:$B,MATCH(B40,入社年月日ふりがな!B:B,0),1),"")</f>
        <v>9000790</v>
      </c>
      <c r="B40" s="4" t="s">
        <v>126</v>
      </c>
      <c r="C40" t="str">
        <f>IFERROR(IF(VLOOKUP(B40,入社年月日ふりがな!B:C,2,FALSE)="","",VLOOKUP(B40,入社年月日ふりがな!B:C,2,FALSE)),"")</f>
        <v>ｽｽﾞｷｷﾐｺ</v>
      </c>
      <c r="D40">
        <v>2</v>
      </c>
      <c r="E40" t="s">
        <v>87</v>
      </c>
      <c r="F40" s="1">
        <f>IFERROR(VLOOKUP(纏め表計算用!B40,入社年月日ふりがな!B:F,5,FALSE),"")</f>
        <v>43891</v>
      </c>
      <c r="G40" t="str">
        <f>IFERROR(VLOOKUP($B40,職務担当!$A:$E,3,FALSE),"")</f>
        <v>常勤栄養士</v>
      </c>
      <c r="H40" t="str">
        <f>IFERROR(IF(VLOOKUP($B40,職務担当!$A:$E,4,FALSE)="","",VLOOKUP($B40,職務担当!$A:$E,4,FALSE)),"")</f>
        <v/>
      </c>
      <c r="I40" s="4" t="s">
        <v>1688</v>
      </c>
      <c r="J40" t="str">
        <f>IFERROR(IF(VLOOKUP($B40,職務担当!$A:$E,5,FALSE)="","非常勤",VLOOKUP($B40,職務担当!$A:$E,5,FALSE)),"")</f>
        <v>常勤</v>
      </c>
      <c r="K40" s="2">
        <v>2.1</v>
      </c>
      <c r="L40" s="2">
        <v>2.1</v>
      </c>
      <c r="P40" s="4" t="s">
        <v>1681</v>
      </c>
      <c r="R40">
        <f>COUNTIF(入社年月日ふりがな!B:B,纏め表計算用!B40)</f>
        <v>1</v>
      </c>
      <c r="S40" s="4">
        <f>COUNTIF(職務担当!A:A,纏め表計算用!B40)</f>
        <v>1</v>
      </c>
    </row>
    <row r="41" spans="1:19">
      <c r="A41">
        <f>IFERROR(INDEX(入社年月日ふりがな!$A:$B,MATCH(B41,入社年月日ふりがな!B:B,0),1),"")</f>
        <v>9000908</v>
      </c>
      <c r="B41" s="4" t="s">
        <v>128</v>
      </c>
      <c r="C41" t="str">
        <f>IFERROR(IF(VLOOKUP(B41,入社年月日ふりがな!B:C,2,FALSE)="","",VLOOKUP(B41,入社年月日ふりがな!B:C,2,FALSE)),"")</f>
        <v>ｲｼﾜｶﾅ</v>
      </c>
      <c r="D41">
        <v>2</v>
      </c>
      <c r="E41" t="s">
        <v>87</v>
      </c>
      <c r="F41" s="1">
        <f>IFERROR(VLOOKUP(纏め表計算用!B41,入社年月日ふりがな!B:F,5,FALSE),"")</f>
        <v>44287</v>
      </c>
      <c r="G41" t="str">
        <f>IFERROR(VLOOKUP($B41,職務担当!$A:$E,3,FALSE),"")</f>
        <v>常勤栄養士</v>
      </c>
      <c r="H41" t="str">
        <f>IFERROR(IF(VLOOKUP($B41,職務担当!$A:$E,4,FALSE)="","",VLOOKUP($B41,職務担当!$A:$E,4,FALSE)),"")</f>
        <v/>
      </c>
      <c r="I41" s="4" t="s">
        <v>1688</v>
      </c>
      <c r="J41" t="str">
        <f>IFERROR(IF(VLOOKUP($B41,職務担当!$A:$E,5,FALSE)="","非常勤",VLOOKUP($B41,職務担当!$A:$E,5,FALSE)),"")</f>
        <v>常勤</v>
      </c>
      <c r="K41" s="2">
        <v>1</v>
      </c>
      <c r="L41" s="2">
        <v>1</v>
      </c>
      <c r="P41" s="4" t="s">
        <v>1681</v>
      </c>
      <c r="R41">
        <f>COUNTIF(入社年月日ふりがな!B:B,纏め表計算用!B41)</f>
        <v>1</v>
      </c>
      <c r="S41" s="4">
        <f>COUNTIF(職務担当!A:A,纏め表計算用!B41)</f>
        <v>1</v>
      </c>
    </row>
    <row r="42" spans="1:19">
      <c r="A42">
        <f>IFERROR(INDEX(入社年月日ふりがな!$A:$B,MATCH(B42,入社年月日ふりがな!B:B,0),1),"")</f>
        <v>9000074</v>
      </c>
      <c r="B42" s="4" t="s">
        <v>88</v>
      </c>
      <c r="C42" t="str">
        <f>IFERROR(IF(VLOOKUP(B42,入社年月日ふりがな!B:C,2,FALSE)="","",VLOOKUP(B42,入社年月日ふりがな!B:C,2,FALSE)),"")</f>
        <v>ｲｼﾓﾀﾋﾄﾐ</v>
      </c>
      <c r="D42">
        <v>2</v>
      </c>
      <c r="E42" t="s">
        <v>87</v>
      </c>
      <c r="F42" s="1">
        <f>IFERROR(VLOOKUP(纏め表計算用!B42,入社年月日ふりがな!B:F,5,FALSE),"")</f>
        <v>36982</v>
      </c>
      <c r="G42" t="str">
        <f>IFERROR(VLOOKUP($B42,職務担当!$A:$E,3,FALSE),"")</f>
        <v>指導職（主任）</v>
      </c>
      <c r="H42" t="str">
        <f>IFERROR(IF(VLOOKUP($B42,職務担当!$A:$E,4,FALSE)="","",VLOOKUP($B42,職務担当!$A:$E,4,FALSE)),"")</f>
        <v/>
      </c>
      <c r="I42" s="4" t="s">
        <v>1689</v>
      </c>
      <c r="J42" t="str">
        <f>IFERROR(IF(VLOOKUP($B42,職務担当!$A:$E,5,FALSE)="","非常勤",VLOOKUP($B42,職務担当!$A:$E,5,FALSE)),"")</f>
        <v>常勤</v>
      </c>
      <c r="K42" s="2">
        <v>4</v>
      </c>
      <c r="L42" s="2">
        <v>22</v>
      </c>
      <c r="P42" s="4" t="s">
        <v>1681</v>
      </c>
      <c r="R42">
        <f>COUNTIF(入社年月日ふりがな!B:B,纏め表計算用!B42)</f>
        <v>1</v>
      </c>
      <c r="S42" s="4">
        <f>COUNTIF(職務担当!A:A,纏め表計算用!B42)</f>
        <v>1</v>
      </c>
    </row>
    <row r="43" spans="1:19">
      <c r="A43">
        <f>IFERROR(INDEX(入社年月日ふりがな!$A:$B,MATCH(B43,入社年月日ふりがな!B:B,0),1),"")</f>
        <v>9000112</v>
      </c>
      <c r="B43" s="4" t="s">
        <v>92</v>
      </c>
      <c r="C43" t="str">
        <f>IFERROR(IF(VLOOKUP(B43,入社年月日ふりがな!B:C,2,FALSE)="","",VLOOKUP(B43,入社年月日ふりがな!B:C,2,FALSE)),"")</f>
        <v>ｻｶﾞﾗｼﾉ</v>
      </c>
      <c r="D43">
        <v>2</v>
      </c>
      <c r="E43" t="s">
        <v>87</v>
      </c>
      <c r="F43" s="1">
        <f>IFERROR(VLOOKUP(纏め表計算用!B43,入社年月日ふりがな!B:F,5,FALSE),"")</f>
        <v>41000</v>
      </c>
      <c r="G43" t="str">
        <f>IFERROR(VLOOKUP($B43,職務担当!$A:$E,3,FALSE),"")</f>
        <v>指導職（副主任）</v>
      </c>
      <c r="H43" t="str">
        <f>IFERROR(IF(VLOOKUP($B43,職務担当!$A:$E,4,FALSE)="","",VLOOKUP($B43,職務担当!$A:$E,4,FALSE)),"")</f>
        <v/>
      </c>
      <c r="I43" s="4" t="s">
        <v>1685</v>
      </c>
      <c r="J43" t="str">
        <f>IFERROR(IF(VLOOKUP($B43,職務担当!$A:$E,5,FALSE)="","非常勤",VLOOKUP($B43,職務担当!$A:$E,5,FALSE)),"")</f>
        <v>常勤</v>
      </c>
      <c r="K43" s="2">
        <v>3</v>
      </c>
      <c r="L43" s="2">
        <v>27</v>
      </c>
      <c r="P43" s="4" t="s">
        <v>1681</v>
      </c>
      <c r="R43">
        <f>COUNTIF(入社年月日ふりがな!B:B,纏め表計算用!B43)</f>
        <v>1</v>
      </c>
      <c r="S43" s="4">
        <f>COUNTIF(職務担当!A:A,纏め表計算用!B43)</f>
        <v>1</v>
      </c>
    </row>
    <row r="44" spans="1:19">
      <c r="A44">
        <f>IFERROR(INDEX(入社年月日ふりがな!$A:$B,MATCH(B44,入社年月日ふりがな!B:B,0),1),"")</f>
        <v>9000766</v>
      </c>
      <c r="B44" s="4" t="s">
        <v>114</v>
      </c>
      <c r="C44" t="str">
        <f>IFERROR(IF(VLOOKUP(B44,入社年月日ふりがな!B:C,2,FALSE)="","",VLOOKUP(B44,入社年月日ふりがな!B:C,2,FALSE)),"")</f>
        <v>ｲﾜｼﾀﾌﾐｴ</v>
      </c>
      <c r="D44">
        <v>2</v>
      </c>
      <c r="E44" t="s">
        <v>87</v>
      </c>
      <c r="F44" s="1">
        <f>IFERROR(VLOOKUP(纏め表計算用!B44,入社年月日ふりがな!B:F,5,FALSE),"")</f>
        <v>43800</v>
      </c>
      <c r="G44" t="str">
        <f>IFERROR(VLOOKUP($B44,職務担当!$A:$E,3,FALSE),"")</f>
        <v>常勤保育士</v>
      </c>
      <c r="H44" t="str">
        <f>IFERROR(IF(VLOOKUP($B44,職務担当!$A:$E,4,FALSE)="","",VLOOKUP($B44,職務担当!$A:$E,4,FALSE)),"")</f>
        <v>0歳児</v>
      </c>
      <c r="I44" s="4" t="s">
        <v>1685</v>
      </c>
      <c r="J44" t="str">
        <f>IFERROR(IF(VLOOKUP($B44,職務担当!$A:$E,5,FALSE)="","非常勤",VLOOKUP($B44,職務担当!$A:$E,5,FALSE)),"")</f>
        <v>常勤</v>
      </c>
      <c r="K44" s="2">
        <v>2</v>
      </c>
      <c r="L44" s="2">
        <v>17</v>
      </c>
      <c r="P44" s="4" t="s">
        <v>1681</v>
      </c>
      <c r="R44">
        <f>COUNTIF(入社年月日ふりがな!B:B,纏め表計算用!B44)</f>
        <v>1</v>
      </c>
      <c r="S44" s="4">
        <f>COUNTIF(職務担当!A:A,纏め表計算用!B44)</f>
        <v>1</v>
      </c>
    </row>
    <row r="45" spans="1:19">
      <c r="A45">
        <f>IFERROR(INDEX(入社年月日ふりがな!$A:$B,MATCH(B45,入社年月日ふりがな!B:B,0),1),"")</f>
        <v>9000083</v>
      </c>
      <c r="B45" s="4" t="s">
        <v>94</v>
      </c>
      <c r="C45" t="str">
        <f>IFERROR(IF(VLOOKUP(B45,入社年月日ふりがな!B:C,2,FALSE)="","",VLOOKUP(B45,入社年月日ふりがな!B:C,2,FALSE)),"")</f>
        <v>ｵｶﾞﾜﾏｻｺ</v>
      </c>
      <c r="D45">
        <v>2</v>
      </c>
      <c r="E45" t="s">
        <v>87</v>
      </c>
      <c r="F45" s="1">
        <f>IFERROR(VLOOKUP(纏め表計算用!B45,入社年月日ふりがな!B:F,5,FALSE),"")</f>
        <v>40634</v>
      </c>
      <c r="G45" t="str">
        <f>IFERROR(VLOOKUP($B45,職務担当!$A:$E,3,FALSE),"")</f>
        <v>常勤保育士</v>
      </c>
      <c r="H45" t="str">
        <f>IFERROR(IF(VLOOKUP($B45,職務担当!$A:$E,4,FALSE)="","",VLOOKUP($B45,職務担当!$A:$E,4,FALSE)),"")</f>
        <v>0歳児クラスリーダー</v>
      </c>
      <c r="I45" s="4" t="s">
        <v>1685</v>
      </c>
      <c r="J45" t="str">
        <f>IFERROR(IF(VLOOKUP($B45,職務担当!$A:$E,5,FALSE)="","非常勤",VLOOKUP($B45,職務担当!$A:$E,5,FALSE)),"")</f>
        <v>常勤</v>
      </c>
      <c r="K45" s="2">
        <v>3</v>
      </c>
      <c r="L45" s="2">
        <v>11</v>
      </c>
      <c r="P45" s="4" t="s">
        <v>1681</v>
      </c>
      <c r="R45">
        <f>COUNTIF(入社年月日ふりがな!B:B,纏め表計算用!B45)</f>
        <v>1</v>
      </c>
      <c r="S45" s="4">
        <f>COUNTIF(職務担当!A:A,纏め表計算用!B45)</f>
        <v>1</v>
      </c>
    </row>
    <row r="46" spans="1:19">
      <c r="A46">
        <f>IFERROR(INDEX(入社年月日ふりがな!$A:$B,MATCH(B46,入社年月日ふりがな!B:B,0),1),"")</f>
        <v>9000435</v>
      </c>
      <c r="B46" s="4" t="s">
        <v>1176</v>
      </c>
      <c r="C46" t="str">
        <f>IFERROR(IF(VLOOKUP(B46,入社年月日ふりがな!B:C,2,FALSE)="","",VLOOKUP(B46,入社年月日ふりがな!B:C,2,FALSE)),"")</f>
        <v>ｽｽﾞｷｱｽﾞｻ</v>
      </c>
      <c r="D46">
        <v>2</v>
      </c>
      <c r="E46" t="s">
        <v>87</v>
      </c>
      <c r="F46" s="1">
        <f>IFERROR(VLOOKUP(纏め表計算用!B46,入社年月日ふりがな!B:F,5,FALSE),"")</f>
        <v>42826</v>
      </c>
      <c r="G46" t="str">
        <f>IFERROR(VLOOKUP($B46,職務担当!$A:$E,3,FALSE),"")</f>
        <v>常勤保育士</v>
      </c>
      <c r="H46" t="str">
        <f>IFERROR(IF(VLOOKUP($B46,職務担当!$A:$E,4,FALSE)="","",VLOOKUP($B46,職務担当!$A:$E,4,FALSE)),"")</f>
        <v>フリー</v>
      </c>
      <c r="I46" s="4" t="s">
        <v>1685</v>
      </c>
      <c r="J46" t="str">
        <f>IFERROR(IF(VLOOKUP($B46,職務担当!$A:$E,5,FALSE)="","非常勤",VLOOKUP($B46,職務担当!$A:$E,5,FALSE)),"")</f>
        <v>常勤</v>
      </c>
      <c r="K46" s="2">
        <v>5</v>
      </c>
      <c r="L46" s="2">
        <v>10</v>
      </c>
      <c r="O46" s="4" t="s">
        <v>1678</v>
      </c>
      <c r="P46" s="4" t="s">
        <v>1680</v>
      </c>
      <c r="R46">
        <f>COUNTIF(入社年月日ふりがな!B:B,纏め表計算用!B46)</f>
        <v>1</v>
      </c>
      <c r="S46" s="4">
        <f>COUNTIF(職務担当!A:A,纏め表計算用!B46)</f>
        <v>1</v>
      </c>
    </row>
    <row r="47" spans="1:19">
      <c r="A47">
        <f>IFERROR(INDEX(入社年月日ふりがな!$A:$B,MATCH(B47,入社年月日ふりがな!B:B,0),1),"")</f>
        <v>9000495</v>
      </c>
      <c r="B47" s="4" t="s">
        <v>1177</v>
      </c>
      <c r="C47" t="str">
        <f>IFERROR(IF(VLOOKUP(B47,入社年月日ふりがな!B:C,2,FALSE)="","",VLOOKUP(B47,入社年月日ふりがな!B:C,2,FALSE)),"")</f>
        <v>ﾐﾔｼﾀﾕﾘｶ</v>
      </c>
      <c r="D47">
        <v>2</v>
      </c>
      <c r="E47" t="s">
        <v>87</v>
      </c>
      <c r="F47" s="1">
        <f>IFERROR(VLOOKUP(纏め表計算用!B47,入社年月日ふりがな!B:F,5,FALSE),"")</f>
        <v>42887</v>
      </c>
      <c r="G47" t="str">
        <f>IFERROR(VLOOKUP($B47,職務担当!$A:$E,3,FALSE),"")</f>
        <v>常勤保育士</v>
      </c>
      <c r="H47" t="str">
        <f>IFERROR(IF(VLOOKUP($B47,職務担当!$A:$E,4,FALSE)="","",VLOOKUP($B47,職務担当!$A:$E,4,FALSE)),"")</f>
        <v>2歳児クラスリーダー</v>
      </c>
      <c r="I47" s="4" t="s">
        <v>1685</v>
      </c>
      <c r="J47" t="str">
        <f>IFERROR(IF(VLOOKUP($B47,職務担当!$A:$E,5,FALSE)="","非常勤",VLOOKUP($B47,職務担当!$A:$E,5,FALSE)),"")</f>
        <v>常勤</v>
      </c>
      <c r="K47" s="2">
        <v>5</v>
      </c>
      <c r="L47" s="2">
        <v>9</v>
      </c>
      <c r="M47" s="6">
        <v>35</v>
      </c>
      <c r="P47" s="4" t="s">
        <v>1681</v>
      </c>
      <c r="R47">
        <f>COUNTIF(入社年月日ふりがな!B:B,纏め表計算用!B47)</f>
        <v>1</v>
      </c>
      <c r="S47" s="4">
        <f>COUNTIF(職務担当!A:A,纏め表計算用!B47)</f>
        <v>1</v>
      </c>
    </row>
    <row r="48" spans="1:19">
      <c r="A48">
        <f>IFERROR(INDEX(入社年月日ふりがな!$A:$B,MATCH(B48,入社年月日ふりがな!B:B,0),1),"")</f>
        <v>9000781</v>
      </c>
      <c r="B48" s="4" t="s">
        <v>116</v>
      </c>
      <c r="C48" t="str">
        <f>IFERROR(IF(VLOOKUP(B48,入社年月日ふりがな!B:C,2,FALSE)="","",VLOOKUP(B48,入社年月日ふりがな!B:C,2,FALSE)),"")</f>
        <v>ﾐｳﾗｻﾔ</v>
      </c>
      <c r="D48">
        <v>2</v>
      </c>
      <c r="E48" t="s">
        <v>87</v>
      </c>
      <c r="F48" s="1">
        <f>IFERROR(VLOOKUP(纏め表計算用!B48,入社年月日ふりがな!B:F,5,FALSE),"")</f>
        <v>43862</v>
      </c>
      <c r="G48" t="str">
        <f>IFERROR(VLOOKUP($B48,職務担当!$A:$E,3,FALSE),"")</f>
        <v>常勤保育士</v>
      </c>
      <c r="H48" t="str">
        <f>IFERROR(IF(VLOOKUP($B48,職務担当!$A:$E,4,FALSE)="","",VLOOKUP($B48,職務担当!$A:$E,4,FALSE)),"")</f>
        <v>1歳児クラスリーダー</v>
      </c>
      <c r="I48" s="4" t="s">
        <v>1685</v>
      </c>
      <c r="J48" t="str">
        <f>IFERROR(IF(VLOOKUP($B48,職務担当!$A:$E,5,FALSE)="","非常勤",VLOOKUP($B48,職務担当!$A:$E,5,FALSE)),"")</f>
        <v>常勤</v>
      </c>
      <c r="K48" s="2">
        <v>2.1</v>
      </c>
      <c r="L48" s="2">
        <v>9</v>
      </c>
      <c r="P48" s="4" t="s">
        <v>1681</v>
      </c>
      <c r="R48">
        <f>COUNTIF(入社年月日ふりがな!B:B,纏め表計算用!B48)</f>
        <v>1</v>
      </c>
      <c r="S48" s="4">
        <f>COUNTIF(職務担当!A:A,纏め表計算用!B48)</f>
        <v>1</v>
      </c>
    </row>
    <row r="49" spans="1:19">
      <c r="A49">
        <f>IFERROR(INDEX(入社年月日ふりがな!$A:$B,MATCH(B49,入社年月日ふりがな!B:B,0),1),"")</f>
        <v>9000287</v>
      </c>
      <c r="B49" s="4" t="s">
        <v>96</v>
      </c>
      <c r="C49" t="str">
        <f>IFERROR(IF(VLOOKUP(B49,入社年月日ふりがな!B:C,2,FALSE)="","",VLOOKUP(B49,入社年月日ふりがな!B:C,2,FALSE)),"")</f>
        <v>ﾋｶﾜﾎﾅﾐ</v>
      </c>
      <c r="D49">
        <v>2</v>
      </c>
      <c r="E49" t="s">
        <v>87</v>
      </c>
      <c r="F49" s="1">
        <f>IFERROR(VLOOKUP(纏め表計算用!B49,入社年月日ふりがな!B:F,5,FALSE),"")</f>
        <v>42095</v>
      </c>
      <c r="G49" t="str">
        <f>IFERROR(VLOOKUP($B49,職務担当!$A:$E,3,FALSE),"")</f>
        <v>常勤保育士</v>
      </c>
      <c r="H49" t="str">
        <f>IFERROR(IF(VLOOKUP($B49,職務担当!$A:$E,4,FALSE)="","",VLOOKUP($B49,職務担当!$A:$E,4,FALSE)),"")</f>
        <v>3歳児クラスリーダー</v>
      </c>
      <c r="I49" s="4" t="s">
        <v>1685</v>
      </c>
      <c r="J49" t="str">
        <f>IFERROR(IF(VLOOKUP($B49,職務担当!$A:$E,5,FALSE)="","非常勤",VLOOKUP($B49,職務担当!$A:$E,5,FALSE)),"")</f>
        <v>常勤</v>
      </c>
      <c r="K49" s="2">
        <v>7</v>
      </c>
      <c r="L49" s="2">
        <v>7</v>
      </c>
      <c r="P49" s="4" t="s">
        <v>1681</v>
      </c>
      <c r="R49">
        <f>COUNTIF(入社年月日ふりがな!B:B,纏め表計算用!B49)</f>
        <v>1</v>
      </c>
      <c r="S49" s="4">
        <f>COUNTIF(職務担当!A:A,纏め表計算用!B49)</f>
        <v>1</v>
      </c>
    </row>
    <row r="50" spans="1:19">
      <c r="A50">
        <f>IFERROR(INDEX(入社年月日ふりがな!$A:$B,MATCH(B50,入社年月日ふりがな!B:B,0),1),"")</f>
        <v>9000290</v>
      </c>
      <c r="B50" s="4" t="s">
        <v>1178</v>
      </c>
      <c r="C50" t="str">
        <f>IFERROR(IF(VLOOKUP(B50,入社年月日ふりがな!B:C,2,FALSE)="","",VLOOKUP(B50,入社年月日ふりがな!B:C,2,FALSE)),"")</f>
        <v>ｺﾊﾞﾔｼﾅﾐ</v>
      </c>
      <c r="D50">
        <v>2</v>
      </c>
      <c r="E50" t="s">
        <v>87</v>
      </c>
      <c r="F50" s="1">
        <f>IFERROR(VLOOKUP(纏め表計算用!B50,入社年月日ふりがな!B:F,5,FALSE),"")</f>
        <v>44136</v>
      </c>
      <c r="G50" t="str">
        <f>IFERROR(VLOOKUP($B50,職務担当!$A:$E,3,FALSE),"")</f>
        <v>常勤保育士</v>
      </c>
      <c r="H50" t="str">
        <f>IFERROR(IF(VLOOKUP($B50,職務担当!$A:$E,4,FALSE)="","",VLOOKUP($B50,職務担当!$A:$E,4,FALSE)),"")</f>
        <v>5歳児クラスリーダー</v>
      </c>
      <c r="I50" s="4" t="s">
        <v>1685</v>
      </c>
      <c r="J50" t="str">
        <f>IFERROR(IF(VLOOKUP($B50,職務担当!$A:$E,5,FALSE)="","非常勤",VLOOKUP($B50,職務担当!$A:$E,5,FALSE)),"")</f>
        <v>常勤</v>
      </c>
      <c r="K50" s="2">
        <v>2</v>
      </c>
      <c r="L50" s="2">
        <v>7</v>
      </c>
      <c r="P50" s="4" t="s">
        <v>1681</v>
      </c>
      <c r="R50">
        <f>COUNTIF(入社年月日ふりがな!B:B,纏め表計算用!B50)</f>
        <v>1</v>
      </c>
      <c r="S50" s="4">
        <f>COUNTIF(職務担当!A:A,纏め表計算用!B50)</f>
        <v>1</v>
      </c>
    </row>
    <row r="51" spans="1:19">
      <c r="A51">
        <f>IFERROR(INDEX(入社年月日ふりがな!$A:$B,MATCH(B51,入社年月日ふりがな!B:B,0),1),"")</f>
        <v>9000309</v>
      </c>
      <c r="B51" s="4" t="s">
        <v>1095</v>
      </c>
      <c r="C51" t="str">
        <f>IFERROR(IF(VLOOKUP(B51,入社年月日ふりがな!B:C,2,FALSE)="","",VLOOKUP(B51,入社年月日ふりがな!B:C,2,FALSE)),"")</f>
        <v>ｷｻﾞｷｼﾉ</v>
      </c>
      <c r="D51">
        <v>2</v>
      </c>
      <c r="E51" t="s">
        <v>87</v>
      </c>
      <c r="F51" s="1">
        <f>IFERROR(VLOOKUP(纏め表計算用!B51,入社年月日ふりがな!B:F,5,FALSE),"")</f>
        <v>42095</v>
      </c>
      <c r="G51" t="str">
        <f>IFERROR(VLOOKUP($B51,職務担当!$A:$E,3,FALSE),"")</f>
        <v>常勤保育士</v>
      </c>
      <c r="H51" t="str">
        <f>IFERROR(IF(VLOOKUP($B51,職務担当!$A:$E,4,FALSE)="","",VLOOKUP($B51,職務担当!$A:$E,4,FALSE)),"")</f>
        <v/>
      </c>
      <c r="I51" s="4" t="s">
        <v>1685</v>
      </c>
      <c r="J51" t="str">
        <f>IFERROR(IF(VLOOKUP($B51,職務担当!$A:$E,5,FALSE)="","非常勤",VLOOKUP($B51,職務担当!$A:$E,5,FALSE)),"")</f>
        <v>常勤</v>
      </c>
      <c r="K51" s="2">
        <v>6</v>
      </c>
      <c r="L51" s="2">
        <v>7</v>
      </c>
      <c r="O51" s="4" t="s">
        <v>1678</v>
      </c>
      <c r="P51" s="4" t="s">
        <v>1680</v>
      </c>
      <c r="Q51" s="5" t="s">
        <v>100</v>
      </c>
      <c r="R51">
        <f>COUNTIF(入社年月日ふりがな!B:B,纏め表計算用!B51)</f>
        <v>1</v>
      </c>
      <c r="S51" s="4">
        <f>COUNTIF(職務担当!A:A,纏め表計算用!B51)</f>
        <v>1</v>
      </c>
    </row>
    <row r="52" spans="1:19">
      <c r="A52">
        <f>IFERROR(INDEX(入社年月日ふりがな!$A:$B,MATCH(B52,入社年月日ふりがな!B:B,0),1),"")</f>
        <v>9000799</v>
      </c>
      <c r="B52" s="4" t="s">
        <v>118</v>
      </c>
      <c r="C52" t="str">
        <f>IFERROR(IF(VLOOKUP(B52,入社年月日ふりがな!B:C,2,FALSE)="","",VLOOKUP(B52,入社年月日ふりがな!B:C,2,FALSE)),"")</f>
        <v>ﾏﾂｻﾞﾜｴﾘｺ</v>
      </c>
      <c r="D52">
        <v>2</v>
      </c>
      <c r="E52" t="s">
        <v>87</v>
      </c>
      <c r="F52" s="1">
        <f>IFERROR(VLOOKUP(纏め表計算用!B52,入社年月日ふりがな!B:F,5,FALSE),"")</f>
        <v>43922</v>
      </c>
      <c r="G52" t="str">
        <f>IFERROR(VLOOKUP($B52,職務担当!$A:$E,3,FALSE),"")</f>
        <v>常勤保育士</v>
      </c>
      <c r="H52" t="str">
        <f>IFERROR(IF(VLOOKUP($B52,職務担当!$A:$E,4,FALSE)="","",VLOOKUP($B52,職務担当!$A:$E,4,FALSE)),"")</f>
        <v>2歳児</v>
      </c>
      <c r="I52" s="4" t="s">
        <v>1685</v>
      </c>
      <c r="J52" t="str">
        <f>IFERROR(IF(VLOOKUP($B52,職務担当!$A:$E,5,FALSE)="","非常勤",VLOOKUP($B52,職務担当!$A:$E,5,FALSE)),"")</f>
        <v>常勤</v>
      </c>
      <c r="K52" s="2">
        <v>2</v>
      </c>
      <c r="L52" s="2">
        <v>7</v>
      </c>
      <c r="P52" s="4" t="s">
        <v>1681</v>
      </c>
      <c r="R52">
        <f>COUNTIF(入社年月日ふりがな!B:B,纏め表計算用!B52)</f>
        <v>1</v>
      </c>
      <c r="S52" s="4">
        <f>COUNTIF(職務担当!A:A,纏め表計算用!B52)</f>
        <v>1</v>
      </c>
    </row>
    <row r="53" spans="1:19">
      <c r="A53">
        <f>IFERROR(INDEX(入社年月日ふりがな!$A:$B,MATCH(B53,入社年月日ふりがな!B:B,0),1),"")</f>
        <v>9000436</v>
      </c>
      <c r="B53" s="4" t="s">
        <v>104</v>
      </c>
      <c r="C53" t="str">
        <f>IFERROR(IF(VLOOKUP(B53,入社年月日ふりがな!B:C,2,FALSE)="","",VLOOKUP(B53,入社年月日ふりがな!B:C,2,FALSE)),"")</f>
        <v>ﾊﾂﾀｱｷﾕｷ</v>
      </c>
      <c r="D53">
        <v>2</v>
      </c>
      <c r="E53" t="s">
        <v>87</v>
      </c>
      <c r="F53" s="1">
        <f>IFERROR(VLOOKUP(纏め表計算用!B53,入社年月日ふりがな!B:F,5,FALSE),"")</f>
        <v>42826</v>
      </c>
      <c r="G53" t="str">
        <f>IFERROR(VLOOKUP($B53,職務担当!$A:$E,3,FALSE),"")</f>
        <v>常勤保育士</v>
      </c>
      <c r="H53" t="str">
        <f>IFERROR(IF(VLOOKUP($B53,職務担当!$A:$E,4,FALSE)="","",VLOOKUP($B53,職務担当!$A:$E,4,FALSE)),"")</f>
        <v>4歳児クラスリーダー</v>
      </c>
      <c r="I53" s="4" t="s">
        <v>1685</v>
      </c>
      <c r="J53" t="str">
        <f>IFERROR(IF(VLOOKUP($B53,職務担当!$A:$E,5,FALSE)="","非常勤",VLOOKUP($B53,職務担当!$A:$E,5,FALSE)),"")</f>
        <v>常勤</v>
      </c>
      <c r="K53" s="2">
        <v>5</v>
      </c>
      <c r="L53" s="2">
        <v>5</v>
      </c>
      <c r="P53" s="4" t="s">
        <v>1036</v>
      </c>
      <c r="R53">
        <f>COUNTIF(入社年月日ふりがな!B:B,纏め表計算用!B53)</f>
        <v>1</v>
      </c>
      <c r="S53" s="4">
        <f>COUNTIF(職務担当!A:A,纏め表計算用!B53)</f>
        <v>1</v>
      </c>
    </row>
    <row r="54" spans="1:19">
      <c r="A54">
        <f>IFERROR(INDEX(入社年月日ふりがな!$A:$B,MATCH(B54,入社年月日ふりがな!B:B,0),1),"")</f>
        <v>9000601</v>
      </c>
      <c r="B54" s="4" t="s">
        <v>1179</v>
      </c>
      <c r="C54" t="str">
        <f>IFERROR(IF(VLOOKUP(B54,入社年月日ふりがな!B:C,2,FALSE)="","",VLOOKUP(B54,入社年月日ふりがな!B:C,2,FALSE)),"")</f>
        <v>ﾀﾅｶﾕｷ</v>
      </c>
      <c r="D54">
        <v>2</v>
      </c>
      <c r="E54" t="s">
        <v>87</v>
      </c>
      <c r="F54" s="1">
        <f>IFERROR(VLOOKUP(纏め表計算用!B54,入社年月日ふりがな!B:F,5,FALSE),"")</f>
        <v>43191</v>
      </c>
      <c r="G54" t="str">
        <f>IFERROR(VLOOKUP($B54,職務担当!$A:$E,3,FALSE),"")</f>
        <v>常勤保育士</v>
      </c>
      <c r="H54" t="str">
        <f>IFERROR(IF(VLOOKUP($B54,職務担当!$A:$E,4,FALSE)="","",VLOOKUP($B54,職務担当!$A:$E,4,FALSE)),"")</f>
        <v>1歳児</v>
      </c>
      <c r="I54" s="4" t="s">
        <v>1685</v>
      </c>
      <c r="J54" t="str">
        <f>IFERROR(IF(VLOOKUP($B54,職務担当!$A:$E,5,FALSE)="","非常勤",VLOOKUP($B54,職務担当!$A:$E,5,FALSE)),"")</f>
        <v>常勤</v>
      </c>
      <c r="K54" s="2">
        <v>4</v>
      </c>
      <c r="L54" s="2">
        <v>5</v>
      </c>
      <c r="P54" s="4" t="s">
        <v>1681</v>
      </c>
      <c r="R54">
        <f>COUNTIF(入社年月日ふりがな!B:B,纏め表計算用!B54)</f>
        <v>1</v>
      </c>
      <c r="S54" s="4">
        <f>COUNTIF(職務担当!A:A,纏め表計算用!B54)</f>
        <v>1</v>
      </c>
    </row>
    <row r="55" spans="1:19">
      <c r="A55">
        <f>IFERROR(INDEX(入社年月日ふりがな!$A:$B,MATCH(B55,入社年月日ふりがな!B:B,0),1),"")</f>
        <v>9000598</v>
      </c>
      <c r="B55" s="4" t="s">
        <v>108</v>
      </c>
      <c r="C55" t="str">
        <f>IFERROR(IF(VLOOKUP(B55,入社年月日ふりがな!B:C,2,FALSE)="","",VLOOKUP(B55,入社年月日ふりがな!B:C,2,FALSE)),"")</f>
        <v>ﾏﾂｻﾞﾜｸﾙﾐ</v>
      </c>
      <c r="D55">
        <v>2</v>
      </c>
      <c r="E55" t="s">
        <v>87</v>
      </c>
      <c r="F55" s="1">
        <f>IFERROR(VLOOKUP(纏め表計算用!B55,入社年月日ふりがな!B:F,5,FALSE),"")</f>
        <v>43191</v>
      </c>
      <c r="G55" t="str">
        <f>IFERROR(VLOOKUP($B55,職務担当!$A:$E,3,FALSE),"")</f>
        <v>常勤保育士</v>
      </c>
      <c r="H55" t="str">
        <f>IFERROR(IF(VLOOKUP($B55,職務担当!$A:$E,4,FALSE)="","",VLOOKUP($B55,職務担当!$A:$E,4,FALSE)),"")</f>
        <v>2歳児</v>
      </c>
      <c r="I55" s="4" t="s">
        <v>1685</v>
      </c>
      <c r="J55" t="str">
        <f>IFERROR(IF(VLOOKUP($B55,職務担当!$A:$E,5,FALSE)="","非常勤",VLOOKUP($B55,職務担当!$A:$E,5,FALSE)),"")</f>
        <v>常勤</v>
      </c>
      <c r="K55" s="2">
        <v>4</v>
      </c>
      <c r="L55" s="2">
        <v>4</v>
      </c>
      <c r="P55" s="4" t="s">
        <v>1681</v>
      </c>
      <c r="R55">
        <f>COUNTIF(入社年月日ふりがな!B:B,纏め表計算用!B55)</f>
        <v>1</v>
      </c>
      <c r="S55" s="4">
        <f>COUNTIF(職務担当!A:A,纏め表計算用!B55)</f>
        <v>1</v>
      </c>
    </row>
    <row r="56" spans="1:19">
      <c r="A56">
        <f>IFERROR(INDEX(入社年月日ふりがな!$A:$B,MATCH(B56,入社年月日ふりがな!B:B,0),1),"")</f>
        <v>9000599</v>
      </c>
      <c r="B56" s="4" t="s">
        <v>1096</v>
      </c>
      <c r="C56" t="str">
        <f>IFERROR(IF(VLOOKUP(B56,入社年月日ふりがな!B:C,2,FALSE)="","",VLOOKUP(B56,入社年月日ふりがな!B:C,2,FALSE)),"")</f>
        <v>ﾜﾀﾅﾍﾞｶﾅｺ</v>
      </c>
      <c r="D56">
        <v>2</v>
      </c>
      <c r="E56" t="s">
        <v>87</v>
      </c>
      <c r="F56" s="1">
        <f>IFERROR(VLOOKUP(纏め表計算用!B56,入社年月日ふりがな!B:F,5,FALSE),"")</f>
        <v>43191</v>
      </c>
      <c r="G56" t="str">
        <f>IFERROR(VLOOKUP($B56,職務担当!$A:$E,3,FALSE),"")</f>
        <v>常勤保育士</v>
      </c>
      <c r="H56" t="str">
        <f>IFERROR(IF(VLOOKUP($B56,職務担当!$A:$E,4,FALSE)="","",VLOOKUP($B56,職務担当!$A:$E,4,FALSE)),"")</f>
        <v>1歳児</v>
      </c>
      <c r="I56" s="4" t="s">
        <v>1685</v>
      </c>
      <c r="J56" t="str">
        <f>IFERROR(IF(VLOOKUP($B56,職務担当!$A:$E,5,FALSE)="","非常勤",VLOOKUP($B56,職務担当!$A:$E,5,FALSE)),"")</f>
        <v>常勤</v>
      </c>
      <c r="K56" s="2">
        <v>4</v>
      </c>
      <c r="L56" s="2">
        <v>4</v>
      </c>
      <c r="P56" s="4" t="s">
        <v>1681</v>
      </c>
      <c r="Q56" s="5" t="s">
        <v>110</v>
      </c>
      <c r="R56">
        <f>COUNTIF(入社年月日ふりがな!B:B,纏め表計算用!B56)</f>
        <v>1</v>
      </c>
      <c r="S56" s="4">
        <f>COUNTIF(職務担当!A:A,纏め表計算用!B56)</f>
        <v>1</v>
      </c>
    </row>
    <row r="57" spans="1:19">
      <c r="A57">
        <f>IFERROR(INDEX(入社年月日ふりがな!$A:$B,MATCH(B57,入社年月日ふりがな!B:B,0),1),"")</f>
        <v>9000398</v>
      </c>
      <c r="B57" s="4" t="s">
        <v>1180</v>
      </c>
      <c r="C57" t="str">
        <f>IFERROR(IF(VLOOKUP(B57,入社年月日ふりがな!B:C,2,FALSE)="","",VLOOKUP(B57,入社年月日ふりがな!B:C,2,FALSE)),"")</f>
        <v>ｻｻｷｲｸﾐ</v>
      </c>
      <c r="D57">
        <v>2</v>
      </c>
      <c r="E57" t="s">
        <v>87</v>
      </c>
      <c r="F57" s="1">
        <f>IFERROR(VLOOKUP(纏め表計算用!B57,入社年月日ふりがな!B:F,5,FALSE),"")</f>
        <v>42522</v>
      </c>
      <c r="G57" t="str">
        <f>IFERROR(VLOOKUP($B57,職務担当!$A:$E,3,FALSE),"")</f>
        <v>保育士</v>
      </c>
      <c r="H57" t="str">
        <f>IFERROR(IF(VLOOKUP($B57,職務担当!$A:$E,4,FALSE)="","",VLOOKUP($B57,職務担当!$A:$E,4,FALSE)),"")</f>
        <v>フリー保育士</v>
      </c>
      <c r="I57" s="4" t="s">
        <v>1685</v>
      </c>
      <c r="J57" t="str">
        <f>IFERROR(IF(VLOOKUP($B57,職務担当!$A:$E,5,FALSE)="","非常勤",VLOOKUP($B57,職務担当!$A:$E,5,FALSE)),"")</f>
        <v>非常勤</v>
      </c>
      <c r="N57" s="6">
        <v>19.5</v>
      </c>
      <c r="P57" s="4" t="s">
        <v>1681</v>
      </c>
      <c r="R57">
        <f>COUNTIF(入社年月日ふりがな!B:B,纏め表計算用!B57)</f>
        <v>1</v>
      </c>
      <c r="S57" s="4">
        <f>COUNTIF(職務担当!A:A,纏め表計算用!B57)</f>
        <v>1</v>
      </c>
    </row>
    <row r="58" spans="1:19">
      <c r="A58">
        <f>IFERROR(INDEX(入社年月日ふりがな!$A:$B,MATCH(B58,入社年月日ふりがな!B:B,0),1),"")</f>
        <v>9000419</v>
      </c>
      <c r="B58" s="4" t="s">
        <v>1181</v>
      </c>
      <c r="C58" t="str">
        <f>IFERROR(IF(VLOOKUP(B58,入社年月日ふりがな!B:C,2,FALSE)="","",VLOOKUP(B58,入社年月日ふりがな!B:C,2,FALSE)),"")</f>
        <v>ｶｼﾞﾔﾏｶｵﾘ</v>
      </c>
      <c r="D58">
        <v>2</v>
      </c>
      <c r="E58" t="s">
        <v>87</v>
      </c>
      <c r="F58" s="1">
        <f>IFERROR(VLOOKUP(纏め表計算用!B58,入社年月日ふりがな!B:F,5,FALSE),"")</f>
        <v>42698</v>
      </c>
      <c r="G58" t="str">
        <f>IFERROR(VLOOKUP($B58,職務担当!$A:$E,3,FALSE),"")</f>
        <v>保育士</v>
      </c>
      <c r="H58" t="str">
        <f>IFERROR(IF(VLOOKUP($B58,職務担当!$A:$E,4,FALSE)="","",VLOOKUP($B58,職務担当!$A:$E,4,FALSE)),"")</f>
        <v>フリー保育士</v>
      </c>
      <c r="I58" s="4" t="s">
        <v>1685</v>
      </c>
      <c r="J58" t="str">
        <f>IFERROR(IF(VLOOKUP($B58,職務担当!$A:$E,5,FALSE)="","非常勤",VLOOKUP($B58,職務担当!$A:$E,5,FALSE)),"")</f>
        <v>非常勤</v>
      </c>
      <c r="N58" s="6">
        <v>19.5</v>
      </c>
      <c r="P58" s="4" t="s">
        <v>1681</v>
      </c>
      <c r="R58">
        <f>COUNTIF(入社年月日ふりがな!B:B,纏め表計算用!B58)</f>
        <v>1</v>
      </c>
      <c r="S58" s="4">
        <f>COUNTIF(職務担当!A:A,纏め表計算用!B58)</f>
        <v>1</v>
      </c>
    </row>
    <row r="59" spans="1:19">
      <c r="A59">
        <f>IFERROR(INDEX(入社年月日ふりがな!$A:$B,MATCH(B59,入社年月日ふりがな!B:B,0),1),"")</f>
        <v>9000532</v>
      </c>
      <c r="B59" s="4" t="s">
        <v>1182</v>
      </c>
      <c r="C59" t="str">
        <f>IFERROR(IF(VLOOKUP(B59,入社年月日ふりがな!B:C,2,FALSE)="","",VLOOKUP(B59,入社年月日ふりがな!B:C,2,FALSE)),"")</f>
        <v>ﾅｶﾞﾇﾏﾋﾛﾐ</v>
      </c>
      <c r="D59">
        <v>2</v>
      </c>
      <c r="E59" t="s">
        <v>87</v>
      </c>
      <c r="F59" s="1">
        <f>IFERROR(VLOOKUP(纏め表計算用!B59,入社年月日ふりがな!B:F,5,FALSE),"")</f>
        <v>43040</v>
      </c>
      <c r="G59" t="str">
        <f>IFERROR(VLOOKUP($B59,職務担当!$A:$E,3,FALSE),"")</f>
        <v>保育士</v>
      </c>
      <c r="H59" t="str">
        <f>IFERROR(IF(VLOOKUP($B59,職務担当!$A:$E,4,FALSE)="","",VLOOKUP($B59,職務担当!$A:$E,4,FALSE)),"")</f>
        <v>フリー保育士</v>
      </c>
      <c r="I59" s="4" t="s">
        <v>1685</v>
      </c>
      <c r="J59" t="str">
        <f>IFERROR(IF(VLOOKUP($B59,職務担当!$A:$E,5,FALSE)="","非常勤",VLOOKUP($B59,職務担当!$A:$E,5,FALSE)),"")</f>
        <v>非常勤</v>
      </c>
      <c r="N59" s="6">
        <v>28</v>
      </c>
      <c r="P59" s="4" t="s">
        <v>1681</v>
      </c>
      <c r="R59">
        <f>COUNTIF(入社年月日ふりがな!B:B,纏め表計算用!B59)</f>
        <v>1</v>
      </c>
      <c r="S59" s="4">
        <f>COUNTIF(職務担当!A:A,纏め表計算用!B59)</f>
        <v>1</v>
      </c>
    </row>
    <row r="60" spans="1:19">
      <c r="A60">
        <f>IFERROR(INDEX(入社年月日ふりがな!$A:$B,MATCH(B60,入社年月日ふりがな!B:B,0),1),"")</f>
        <v>9000718</v>
      </c>
      <c r="B60" s="4" t="s">
        <v>1183</v>
      </c>
      <c r="C60" t="str">
        <f>IFERROR(IF(VLOOKUP(B60,入社年月日ふりがな!B:C,2,FALSE)="","",VLOOKUP(B60,入社年月日ふりがな!B:C,2,FALSE)),"")</f>
        <v>ｻﾅﾀﾞﾊﾙｺ</v>
      </c>
      <c r="D60">
        <v>2</v>
      </c>
      <c r="E60" t="s">
        <v>87</v>
      </c>
      <c r="F60" s="1">
        <f>IFERROR(VLOOKUP(纏め表計算用!B60,入社年月日ふりがな!B:F,5,FALSE),"")</f>
        <v>43556</v>
      </c>
      <c r="G60" t="str">
        <f>IFERROR(VLOOKUP($B60,職務担当!$A:$E,3,FALSE),"")</f>
        <v>保育士</v>
      </c>
      <c r="H60" t="str">
        <f>IFERROR(IF(VLOOKUP($B60,職務担当!$A:$E,4,FALSE)="","",VLOOKUP($B60,職務担当!$A:$E,4,FALSE)),"")</f>
        <v>フリー保育士</v>
      </c>
      <c r="I60" s="4" t="s">
        <v>1685</v>
      </c>
      <c r="J60" t="str">
        <f>IFERROR(IF(VLOOKUP($B60,職務担当!$A:$E,5,FALSE)="","非常勤",VLOOKUP($B60,職務担当!$A:$E,5,FALSE)),"")</f>
        <v>非常勤</v>
      </c>
      <c r="N60" s="6">
        <v>19</v>
      </c>
      <c r="P60" s="4" t="s">
        <v>1681</v>
      </c>
      <c r="R60">
        <f>COUNTIF(入社年月日ふりがな!B:B,纏め表計算用!B60)</f>
        <v>1</v>
      </c>
      <c r="S60" s="4">
        <f>COUNTIF(職務担当!A:A,纏め表計算用!B60)</f>
        <v>1</v>
      </c>
    </row>
    <row r="61" spans="1:19">
      <c r="A61">
        <f>IFERROR(INDEX(入社年月日ふりがな!$A:$B,MATCH(B61,入社年月日ふりがな!B:B,0),1),"")</f>
        <v>9000728</v>
      </c>
      <c r="B61" s="4" t="s">
        <v>1184</v>
      </c>
      <c r="C61" t="str">
        <f>IFERROR(IF(VLOOKUP(B61,入社年月日ふりがな!B:C,2,FALSE)="","",VLOOKUP(B61,入社年月日ふりがな!B:C,2,FALSE)),"")</f>
        <v>ｺｱﾐｻｴｶ</v>
      </c>
      <c r="D61">
        <v>2</v>
      </c>
      <c r="E61" t="s">
        <v>87</v>
      </c>
      <c r="F61" s="1">
        <f>IFERROR(VLOOKUP(纏め表計算用!B61,入社年月日ふりがな!B:F,5,FALSE),"")</f>
        <v>43678</v>
      </c>
      <c r="G61" t="str">
        <f>IFERROR(VLOOKUP($B61,職務担当!$A:$E,3,FALSE),"")</f>
        <v>保育補助</v>
      </c>
      <c r="H61" t="str">
        <f>IFERROR(IF(VLOOKUP($B61,職務担当!$A:$E,4,FALSE)="","",VLOOKUP($B61,職務担当!$A:$E,4,FALSE)),"")</f>
        <v>夕方特例保育</v>
      </c>
      <c r="J61" t="str">
        <f>IFERROR(IF(VLOOKUP($B61,職務担当!$A:$E,5,FALSE)="","非常勤",VLOOKUP($B61,職務担当!$A:$E,5,FALSE)),"")</f>
        <v>非常勤</v>
      </c>
      <c r="N61" s="6">
        <v>25</v>
      </c>
      <c r="P61" s="4" t="s">
        <v>1681</v>
      </c>
      <c r="R61">
        <f>COUNTIF(入社年月日ふりがな!B:B,纏め表計算用!B61)</f>
        <v>1</v>
      </c>
      <c r="S61" s="4">
        <f>COUNTIF(職務担当!A:A,纏め表計算用!B61)</f>
        <v>1</v>
      </c>
    </row>
    <row r="62" spans="1:19">
      <c r="A62">
        <f>IFERROR(INDEX(入社年月日ふりがな!$A:$B,MATCH(B62,入社年月日ふりがな!B:B,0),1),"")</f>
        <v>9000668</v>
      </c>
      <c r="B62" s="4" t="s">
        <v>158</v>
      </c>
      <c r="C62" t="str">
        <f>IFERROR(IF(VLOOKUP(B62,入社年月日ふりがな!B:C,2,FALSE)="","",VLOOKUP(B62,入社年月日ふりがな!B:C,2,FALSE)),"")</f>
        <v>ｿｳﾀｸ</v>
      </c>
      <c r="D62">
        <v>2</v>
      </c>
      <c r="E62" t="s">
        <v>87</v>
      </c>
      <c r="F62" s="1">
        <f>IFERROR(VLOOKUP(纏め表計算用!B62,入社年月日ふりがな!B:F,5,FALSE),"")</f>
        <v>43395</v>
      </c>
      <c r="G62" t="str">
        <f>IFERROR(VLOOKUP($B62,職務担当!$A:$E,3,FALSE),"")</f>
        <v>保育補助</v>
      </c>
      <c r="H62" t="str">
        <f>IFERROR(IF(VLOOKUP($B62,職務担当!$A:$E,4,FALSE)="","",VLOOKUP($B62,職務担当!$A:$E,4,FALSE)),"")</f>
        <v>保育補助業務</v>
      </c>
      <c r="J62" t="str">
        <f>IFERROR(IF(VLOOKUP($B62,職務担当!$A:$E,5,FALSE)="","非常勤",VLOOKUP($B62,職務担当!$A:$E,5,FALSE)),"")</f>
        <v>非常勤</v>
      </c>
      <c r="N62" s="6">
        <v>16</v>
      </c>
      <c r="P62" s="4" t="s">
        <v>1682</v>
      </c>
      <c r="R62">
        <f>COUNTIF(入社年月日ふりがな!B:B,纏め表計算用!B62)</f>
        <v>1</v>
      </c>
      <c r="S62" s="4">
        <f>COUNTIF(職務担当!A:A,纏め表計算用!B62)</f>
        <v>1</v>
      </c>
    </row>
    <row r="63" spans="1:19">
      <c r="A63">
        <f>IFERROR(INDEX(入社年月日ふりがな!$A:$B,MATCH(B63,入社年月日ふりがな!B:B,0),1),"")</f>
        <v>9000754</v>
      </c>
      <c r="B63" s="4" t="s">
        <v>1097</v>
      </c>
      <c r="C63" t="str">
        <f>IFERROR(IF(VLOOKUP(B63,入社年月日ふりがな!B:C,2,FALSE)="","",VLOOKUP(B63,入社年月日ふりがな!B:C,2,FALSE)),"")</f>
        <v>ﾎﾝﾀﾞﾏｷ</v>
      </c>
      <c r="D63">
        <v>2</v>
      </c>
      <c r="E63" t="s">
        <v>87</v>
      </c>
      <c r="F63" s="1">
        <f>IFERROR(VLOOKUP(纏め表計算用!B63,入社年月日ふりがな!B:F,5,FALSE),"")</f>
        <v>43800</v>
      </c>
      <c r="G63" t="str">
        <f>IFERROR(VLOOKUP($B63,職務担当!$A:$E,3,FALSE),"")</f>
        <v>保育補助</v>
      </c>
      <c r="H63" t="str">
        <f>IFERROR(IF(VLOOKUP($B63,職務担当!$A:$E,4,FALSE)="","",VLOOKUP($B63,職務担当!$A:$E,4,FALSE)),"")</f>
        <v>保育補助</v>
      </c>
      <c r="J63" t="str">
        <f>IFERROR(IF(VLOOKUP($B63,職務担当!$A:$E,5,FALSE)="","非常勤",VLOOKUP($B63,職務担当!$A:$E,5,FALSE)),"")</f>
        <v>非常勤</v>
      </c>
      <c r="N63" s="6">
        <v>35</v>
      </c>
      <c r="P63" s="4" t="s">
        <v>1681</v>
      </c>
      <c r="R63">
        <f>COUNTIF(入社年月日ふりがな!B:B,纏め表計算用!B63)</f>
        <v>1</v>
      </c>
      <c r="S63" s="4">
        <f>COUNTIF(職務担当!A:A,纏め表計算用!B63)</f>
        <v>1</v>
      </c>
    </row>
    <row r="64" spans="1:19">
      <c r="A64">
        <f>IFERROR(INDEX(入社年月日ふりがな!$A:$B,MATCH(B64,入社年月日ふりがな!B:B,0),1),"")</f>
        <v>9000755</v>
      </c>
      <c r="B64" s="4" t="s">
        <v>1098</v>
      </c>
      <c r="C64" t="str">
        <f>IFERROR(IF(VLOOKUP(B64,入社年月日ふりがな!B:C,2,FALSE)="","",VLOOKUP(B64,入社年月日ふりがな!B:C,2,FALSE)),"")</f>
        <v>ｴﾝﾄﾞｳﾌﾐｴ</v>
      </c>
      <c r="D64">
        <v>2</v>
      </c>
      <c r="E64" t="s">
        <v>87</v>
      </c>
      <c r="F64" s="1">
        <f>IFERROR(VLOOKUP(纏め表計算用!B64,入社年月日ふりがな!B:F,5,FALSE),"")</f>
        <v>43800</v>
      </c>
      <c r="G64" t="str">
        <f>IFERROR(VLOOKUP($B64,職務担当!$A:$E,3,FALSE),"")</f>
        <v>保育補助</v>
      </c>
      <c r="H64" t="str">
        <f>IFERROR(IF(VLOOKUP($B64,職務担当!$A:$E,4,FALSE)="","",VLOOKUP($B64,職務担当!$A:$E,4,FALSE)),"")</f>
        <v>保育補助</v>
      </c>
      <c r="J64" t="str">
        <f>IFERROR(IF(VLOOKUP($B64,職務担当!$A:$E,5,FALSE)="","非常勤",VLOOKUP($B64,職務担当!$A:$E,5,FALSE)),"")</f>
        <v>非常勤</v>
      </c>
      <c r="N64" s="6">
        <v>16.5</v>
      </c>
      <c r="P64" s="4" t="s">
        <v>1681</v>
      </c>
      <c r="R64">
        <f>COUNTIF(入社年月日ふりがな!B:B,纏め表計算用!B64)</f>
        <v>1</v>
      </c>
      <c r="S64" s="4">
        <f>COUNTIF(職務担当!A:A,纏め表計算用!B64)</f>
        <v>1</v>
      </c>
    </row>
    <row r="65" spans="1:19">
      <c r="A65">
        <f>IFERROR(INDEX(入社年月日ふりがな!$A:$B,MATCH(B65,入社年月日ふりがな!B:B,0),1),"")</f>
        <v>9000942</v>
      </c>
      <c r="B65" s="4" t="s">
        <v>1185</v>
      </c>
      <c r="C65" t="str">
        <f>IFERROR(IF(VLOOKUP(B65,入社年月日ふりがな!B:C,2,FALSE)="","",VLOOKUP(B65,入社年月日ふりがな!B:C,2,FALSE)),"")</f>
        <v>ﾌｸﾀﾞｽﾐｺ</v>
      </c>
      <c r="D65">
        <v>2</v>
      </c>
      <c r="E65" t="s">
        <v>87</v>
      </c>
      <c r="F65" s="1">
        <f>IFERROR(VLOOKUP(纏め表計算用!B65,入社年月日ふりがな!B:F,5,FALSE),"")</f>
        <v>44340</v>
      </c>
      <c r="G65" t="str">
        <f>IFERROR(VLOOKUP($B65,職務担当!$A:$E,3,FALSE),"")</f>
        <v>保育士</v>
      </c>
      <c r="H65" t="str">
        <f>IFERROR(IF(VLOOKUP($B65,職務担当!$A:$E,4,FALSE)="","",VLOOKUP($B65,職務担当!$A:$E,4,FALSE)),"")</f>
        <v>朝特例保育</v>
      </c>
      <c r="I65" s="4" t="s">
        <v>1685</v>
      </c>
      <c r="J65" t="str">
        <f>IFERROR(IF(VLOOKUP($B65,職務担当!$A:$E,5,FALSE)="","非常勤",VLOOKUP($B65,職務担当!$A:$E,5,FALSE)),"")</f>
        <v>非常勤</v>
      </c>
      <c r="N65" s="6">
        <v>15</v>
      </c>
      <c r="P65" s="4" t="s">
        <v>1681</v>
      </c>
      <c r="R65">
        <f>COUNTIF(入社年月日ふりがな!B:B,纏め表計算用!B65)</f>
        <v>1</v>
      </c>
      <c r="S65" s="4">
        <f>COUNTIF(職務担当!A:A,纏め表計算用!B65)</f>
        <v>1</v>
      </c>
    </row>
    <row r="66" spans="1:19">
      <c r="A66">
        <f>IFERROR(INDEX(入社年月日ふりがな!$A:$B,MATCH(B66,入社年月日ふりがな!B:B,0),1),"")</f>
        <v>9000973</v>
      </c>
      <c r="B66" s="4" t="s">
        <v>1186</v>
      </c>
      <c r="C66" t="str">
        <f>IFERROR(IF(VLOOKUP(B66,入社年月日ふりがな!B:C,2,FALSE)="","",VLOOKUP(B66,入社年月日ふりがな!B:C,2,FALSE)),"")</f>
        <v>ｶｲﾅﾂﾉ</v>
      </c>
      <c r="D66">
        <v>2</v>
      </c>
      <c r="E66" t="s">
        <v>87</v>
      </c>
      <c r="F66" s="1">
        <f>IFERROR(VLOOKUP(纏め表計算用!B66,入社年月日ふりがな!B:F,5,FALSE),"")</f>
        <v>44449</v>
      </c>
      <c r="G66" t="str">
        <f>IFERROR(VLOOKUP($B66,職務担当!$A:$E,3,FALSE),"")</f>
        <v>保育士</v>
      </c>
      <c r="H66" t="str">
        <f>IFERROR(IF(VLOOKUP($B66,職務担当!$A:$E,4,FALSE)="","",VLOOKUP($B66,職務担当!$A:$E,4,FALSE)),"")</f>
        <v>フリー保育士</v>
      </c>
      <c r="I66" s="4" t="s">
        <v>1685</v>
      </c>
      <c r="J66" t="str">
        <f>IFERROR(IF(VLOOKUP($B66,職務担当!$A:$E,5,FALSE)="","非常勤",VLOOKUP($B66,職務担当!$A:$E,5,FALSE)),"")</f>
        <v>非常勤</v>
      </c>
      <c r="N66" s="6">
        <v>37.5</v>
      </c>
      <c r="P66" s="4" t="s">
        <v>1681</v>
      </c>
      <c r="R66">
        <f>COUNTIF(入社年月日ふりがな!B:B,纏め表計算用!B66)</f>
        <v>1</v>
      </c>
      <c r="S66" s="4">
        <f>COUNTIF(職務担当!A:A,纏め表計算用!B66)</f>
        <v>1</v>
      </c>
    </row>
    <row r="67" spans="1:19">
      <c r="A67">
        <f>IFERROR(INDEX(入社年月日ふりがな!$A:$B,MATCH(B67,入社年月日ふりがな!B:B,0),1),"")</f>
        <v>9000303</v>
      </c>
      <c r="B67" s="4" t="s">
        <v>1111</v>
      </c>
      <c r="C67" t="str">
        <f>IFERROR(IF(VLOOKUP(B67,入社年月日ふりがな!B:C,2,FALSE)="","",VLOOKUP(B67,入社年月日ふりがな!B:C,2,FALSE)),"")</f>
        <v>ｵｵｲｼﾏｻｶｽﾞ</v>
      </c>
      <c r="D67">
        <v>3</v>
      </c>
      <c r="E67" t="s">
        <v>168</v>
      </c>
      <c r="F67" s="1">
        <f>IFERROR(VLOOKUP(纏め表計算用!B67,入社年月日ふりがな!B:F,5,FALSE),"")</f>
        <v>42095</v>
      </c>
      <c r="G67" t="str">
        <f>IFERROR(VLOOKUP($B67,職務担当!$A:$E,3,FALSE),"")</f>
        <v>施設長</v>
      </c>
      <c r="H67" t="str">
        <f>IFERROR(IF(VLOOKUP($B67,職務担当!$A:$E,4,FALSE)="","",VLOOKUP($B67,職務担当!$A:$E,4,FALSE)),"")</f>
        <v/>
      </c>
      <c r="J67" t="str">
        <f>IFERROR(IF(VLOOKUP($B67,職務担当!$A:$E,5,FALSE)="","非常勤",VLOOKUP($B67,職務担当!$A:$E,5,FALSE)),"")</f>
        <v>常勤</v>
      </c>
      <c r="K67" s="2">
        <v>3</v>
      </c>
      <c r="L67" s="2">
        <v>7</v>
      </c>
      <c r="P67" s="4" t="s">
        <v>1036</v>
      </c>
      <c r="R67">
        <f>COUNTIF(入社年月日ふりがな!B:B,纏め表計算用!B67)</f>
        <v>1</v>
      </c>
      <c r="S67" s="4">
        <f>COUNTIF(職務担当!A:A,纏め表計算用!B67)</f>
        <v>1</v>
      </c>
    </row>
    <row r="68" spans="1:19">
      <c r="A68">
        <f>IFERROR(INDEX(入社年月日ふりがな!$A:$B,MATCH(B68,入社年月日ふりがな!B:B,0),1),"")</f>
        <v>9000229</v>
      </c>
      <c r="B68" s="4" t="s">
        <v>1112</v>
      </c>
      <c r="C68" t="str">
        <f>IFERROR(IF(VLOOKUP(B68,入社年月日ふりがな!B:C,2,FALSE)="","",VLOOKUP(B68,入社年月日ふりがな!B:C,2,FALSE)),"")</f>
        <v>ｸﾎﾞﾀｶｽﾞﾐ</v>
      </c>
      <c r="D68">
        <v>3</v>
      </c>
      <c r="E68" t="s">
        <v>168</v>
      </c>
      <c r="F68" s="1">
        <f>IFERROR(VLOOKUP(纏め表計算用!B68,入社年月日ふりがな!B:F,5,FALSE),"")</f>
        <v>41730</v>
      </c>
      <c r="G68" t="str">
        <f>IFERROR(VLOOKUP($B68,職務担当!$A:$E,3,FALSE),"")</f>
        <v>指導職（副主任）</v>
      </c>
      <c r="H68" t="str">
        <f>IFERROR(IF(VLOOKUP($B68,職務担当!$A:$E,4,FALSE)="","",VLOOKUP($B68,職務担当!$A:$E,4,FALSE)),"")</f>
        <v/>
      </c>
      <c r="I68" s="4" t="s">
        <v>993</v>
      </c>
      <c r="J68" t="str">
        <f>IFERROR(IF(VLOOKUP($B68,職務担当!$A:$E,5,FALSE)="","非常勤",VLOOKUP($B68,職務担当!$A:$E,5,FALSE)),"")</f>
        <v>常勤</v>
      </c>
      <c r="K68" s="2">
        <v>1</v>
      </c>
      <c r="L68" s="2">
        <v>8</v>
      </c>
      <c r="P68" s="4" t="s">
        <v>1681</v>
      </c>
      <c r="R68">
        <f>COUNTIF(入社年月日ふりがな!B:B,纏め表計算用!B68)</f>
        <v>1</v>
      </c>
      <c r="S68" s="4">
        <f>COUNTIF(職務担当!A:A,纏め表計算用!B68)</f>
        <v>1</v>
      </c>
    </row>
    <row r="69" spans="1:19">
      <c r="A69">
        <f>IFERROR(INDEX(入社年月日ふりがな!$A:$B,MATCH(B69,入社年月日ふりがな!B:B,0),1),"")</f>
        <v>9000726</v>
      </c>
      <c r="B69" s="4" t="s">
        <v>1195</v>
      </c>
      <c r="C69" t="str">
        <f>IFERROR(IF(VLOOKUP(B69,入社年月日ふりがな!B:C,2,FALSE)="","",VLOOKUP(B69,入社年月日ふりがな!B:C,2,FALSE)),"")</f>
        <v>ｽｷﾞﾔﾏｱﾕﾐ</v>
      </c>
      <c r="D69">
        <v>3</v>
      </c>
      <c r="E69" t="s">
        <v>168</v>
      </c>
      <c r="F69" s="1">
        <f>IFERROR(VLOOKUP(纏め表計算用!B69,入社年月日ふりがな!B:F,5,FALSE),"")</f>
        <v>43654</v>
      </c>
      <c r="G69" t="str">
        <f>IFERROR(VLOOKUP($B69,職務担当!$A:$E,3,FALSE),"")</f>
        <v>常勤看護師</v>
      </c>
      <c r="H69" t="str">
        <f>IFERROR(IF(VLOOKUP($B69,職務担当!$A:$E,4,FALSE)="","",VLOOKUP($B69,職務担当!$A:$E,4,FALSE)),"")</f>
        <v/>
      </c>
      <c r="I69" s="4" t="s">
        <v>993</v>
      </c>
      <c r="J69" t="str">
        <f>IFERROR(IF(VLOOKUP($B69,職務担当!$A:$E,5,FALSE)="","非常勤",VLOOKUP($B69,職務担当!$A:$E,5,FALSE)),"")</f>
        <v>常勤</v>
      </c>
      <c r="K69" s="2">
        <v>3</v>
      </c>
      <c r="L69" s="2">
        <v>13</v>
      </c>
      <c r="P69" s="4" t="s">
        <v>1681</v>
      </c>
      <c r="R69">
        <f>COUNTIF(入社年月日ふりがな!B:B,纏め表計算用!B69)</f>
        <v>1</v>
      </c>
      <c r="S69" s="4">
        <f>COUNTIF(職務担当!A:A,纏め表計算用!B69)</f>
        <v>1</v>
      </c>
    </row>
    <row r="70" spans="1:19">
      <c r="A70">
        <f>IFERROR(INDEX(入社年月日ふりがな!$A:$B,MATCH(B70,入社年月日ふりがな!B:B,0),1),"")</f>
        <v>9000126</v>
      </c>
      <c r="B70" s="4" t="s">
        <v>1196</v>
      </c>
      <c r="C70" t="str">
        <f>IFERROR(IF(VLOOKUP(B70,入社年月日ふりがな!B:C,2,FALSE)="","",VLOOKUP(B70,入社年月日ふりがな!B:C,2,FALSE)),"")</f>
        <v>ｺﾏﾁﾏﾘ</v>
      </c>
      <c r="D70">
        <v>3</v>
      </c>
      <c r="E70" t="s">
        <v>168</v>
      </c>
      <c r="F70" s="1">
        <f>IFERROR(VLOOKUP(纏め表計算用!B70,入社年月日ふりがな!B:F,5,FALSE),"")</f>
        <v>40634</v>
      </c>
      <c r="G70" t="str">
        <f>IFERROR(VLOOKUP($B70,職務担当!$A:$E,3,FALSE),"")</f>
        <v>指導職（副主任）</v>
      </c>
      <c r="H70" t="str">
        <f>IFERROR(IF(VLOOKUP($B70,職務担当!$A:$E,4,FALSE)="","",VLOOKUP($B70,職務担当!$A:$E,4,FALSE)),"")</f>
        <v/>
      </c>
      <c r="I70" s="4" t="s">
        <v>1688</v>
      </c>
      <c r="J70" t="str">
        <f>IFERROR(IF(VLOOKUP($B70,職務担当!$A:$E,5,FALSE)="","非常勤",VLOOKUP($B70,職務担当!$A:$E,5,FALSE)),"")</f>
        <v>常勤</v>
      </c>
      <c r="K70" s="2">
        <v>4</v>
      </c>
      <c r="L70" s="2">
        <v>14</v>
      </c>
      <c r="P70" s="4" t="s">
        <v>1681</v>
      </c>
      <c r="R70">
        <f>COUNTIF(入社年月日ふりがな!B:B,纏め表計算用!B70)</f>
        <v>1</v>
      </c>
      <c r="S70" s="4">
        <f>COUNTIF(職務担当!A:A,纏め表計算用!B70)</f>
        <v>1</v>
      </c>
    </row>
    <row r="71" spans="1:19">
      <c r="A71">
        <f>IFERROR(INDEX(入社年月日ふりがな!$A:$B,MATCH(B71,入社年月日ふりがな!B:B,0),1),"")</f>
        <v>9000451</v>
      </c>
      <c r="B71" s="4" t="s">
        <v>1197</v>
      </c>
      <c r="C71" t="str">
        <f>IFERROR(IF(VLOOKUP(B71,入社年月日ふりがな!B:C,2,FALSE)="","",VLOOKUP(B71,入社年月日ふりがな!B:C,2,FALSE)),"")</f>
        <v>ｸﾏｶﾞｲﾀｹﾐ</v>
      </c>
      <c r="D71">
        <v>3</v>
      </c>
      <c r="E71" t="s">
        <v>168</v>
      </c>
      <c r="F71" s="1">
        <f>IFERROR(VLOOKUP(纏め表計算用!B71,入社年月日ふりがな!B:F,5,FALSE),"")</f>
        <v>42826</v>
      </c>
      <c r="G71" t="str">
        <f>IFERROR(VLOOKUP($B71,職務担当!$A:$E,3,FALSE),"")</f>
        <v>常勤調理師</v>
      </c>
      <c r="H71" t="str">
        <f>IFERROR(IF(VLOOKUP($B71,職務担当!$A:$E,4,FALSE)="","",VLOOKUP($B71,職務担当!$A:$E,4,FALSE)),"")</f>
        <v/>
      </c>
      <c r="I71" s="4" t="s">
        <v>1688</v>
      </c>
      <c r="J71" t="str">
        <f>IFERROR(IF(VLOOKUP($B71,職務担当!$A:$E,5,FALSE)="","非常勤",VLOOKUP($B71,職務担当!$A:$E,5,FALSE)),"")</f>
        <v>常勤</v>
      </c>
      <c r="K71" s="2">
        <v>5</v>
      </c>
      <c r="L71" s="2">
        <v>15</v>
      </c>
      <c r="P71" s="4" t="s">
        <v>1681</v>
      </c>
      <c r="R71">
        <f>COUNTIF(入社年月日ふりがな!B:B,纏め表計算用!B71)</f>
        <v>1</v>
      </c>
      <c r="S71" s="4">
        <f>COUNTIF(職務担当!A:A,纏め表計算用!B71)</f>
        <v>1</v>
      </c>
    </row>
    <row r="72" spans="1:19">
      <c r="A72">
        <f>IFERROR(INDEX(入社年月日ふりがな!$A:$B,MATCH(B72,入社年月日ふりがな!B:B,0),1),"")</f>
        <v>9000265</v>
      </c>
      <c r="B72" s="4" t="s">
        <v>1113</v>
      </c>
      <c r="C72" t="str">
        <f>IFERROR(IF(VLOOKUP(B72,入社年月日ふりがな!B:C,2,FALSE)="","",VLOOKUP(B72,入社年月日ふりがな!B:C,2,FALSE)),"")</f>
        <v>ﾏﾂﾊﾞﾔｼﾏﾎ</v>
      </c>
      <c r="D72">
        <v>3</v>
      </c>
      <c r="E72" t="s">
        <v>168</v>
      </c>
      <c r="F72" s="1">
        <f>IFERROR(VLOOKUP(纏め表計算用!B72,入社年月日ふりがな!B:F,5,FALSE),"")</f>
        <v>41730</v>
      </c>
      <c r="G72" t="str">
        <f>IFERROR(VLOOKUP($B72,職務担当!$A:$E,3,FALSE),"")</f>
        <v>常勤管理栄養士</v>
      </c>
      <c r="H72" t="str">
        <f>IFERROR(IF(VLOOKUP($B72,職務担当!$A:$E,4,FALSE)="","",VLOOKUP($B72,職務担当!$A:$E,4,FALSE)),"")</f>
        <v/>
      </c>
      <c r="I72" s="4" t="s">
        <v>1688</v>
      </c>
      <c r="J72" t="str">
        <f>IFERROR(IF(VLOOKUP($B72,職務担当!$A:$E,5,FALSE)="","非常勤",VLOOKUP($B72,職務担当!$A:$E,5,FALSE)),"")</f>
        <v>常勤</v>
      </c>
      <c r="K72" s="2">
        <v>2.1</v>
      </c>
      <c r="L72" s="2">
        <v>8</v>
      </c>
      <c r="M72" s="6">
        <v>30</v>
      </c>
      <c r="P72" s="4" t="s">
        <v>1681</v>
      </c>
      <c r="R72">
        <f>COUNTIF(入社年月日ふりがな!B:B,纏め表計算用!B72)</f>
        <v>1</v>
      </c>
      <c r="S72" s="4">
        <f>COUNTIF(職務担当!A:A,纏め表計算用!B72)</f>
        <v>1</v>
      </c>
    </row>
    <row r="73" spans="1:19">
      <c r="A73">
        <f>IFERROR(INDEX(入社年月日ふりがな!$A:$B,MATCH(B73,入社年月日ふりがな!B:B,0),1),"")</f>
        <v>9000965</v>
      </c>
      <c r="B73" s="4" t="s">
        <v>1198</v>
      </c>
      <c r="C73" t="str">
        <f>IFERROR(IF(VLOOKUP(B73,入社年月日ふりがな!B:C,2,FALSE)="","",VLOOKUP(B73,入社年月日ふりがな!B:C,2,FALSE)),"")</f>
        <v>ﾅｶﾔﾏﾀｹｵ</v>
      </c>
      <c r="D73">
        <v>3</v>
      </c>
      <c r="E73" t="s">
        <v>168</v>
      </c>
      <c r="F73" s="1">
        <f>IFERROR(VLOOKUP(纏め表計算用!B73,入社年月日ふりがな!B:F,5,FALSE),"")</f>
        <v>44409</v>
      </c>
      <c r="G73" t="str">
        <f>IFERROR(VLOOKUP($B73,職務担当!$A:$E,3,FALSE),"")</f>
        <v>常勤調理員</v>
      </c>
      <c r="H73" t="str">
        <f>IFERROR(IF(VLOOKUP($B73,職務担当!$A:$E,4,FALSE)="","",VLOOKUP($B73,職務担当!$A:$E,4,FALSE)),"")</f>
        <v/>
      </c>
      <c r="I73" s="4" t="s">
        <v>1688</v>
      </c>
      <c r="J73" t="str">
        <f>IFERROR(IF(VLOOKUP($B73,職務担当!$A:$E,5,FALSE)="","非常勤",VLOOKUP($B73,職務担当!$A:$E,5,FALSE)),"")</f>
        <v>常勤</v>
      </c>
      <c r="K73" s="2">
        <v>1</v>
      </c>
      <c r="L73" s="2"/>
      <c r="P73" s="4" t="s">
        <v>1682</v>
      </c>
      <c r="R73">
        <f>COUNTIF(入社年月日ふりがな!B:B,纏め表計算用!B73)</f>
        <v>1</v>
      </c>
      <c r="S73" s="4">
        <f>COUNTIF(職務担当!A:A,纏め表計算用!B73)</f>
        <v>1</v>
      </c>
    </row>
    <row r="74" spans="1:19">
      <c r="A74">
        <f>IFERROR(INDEX(入社年月日ふりがな!$A:$B,MATCH(B74,入社年月日ふりがな!B:B,0),1),"")</f>
        <v>9000075</v>
      </c>
      <c r="B74" s="4" t="s">
        <v>1199</v>
      </c>
      <c r="C74" t="str">
        <f>IFERROR(IF(VLOOKUP(B74,入社年月日ふりがな!B:C,2,FALSE)="","",VLOOKUP(B74,入社年月日ふりがな!B:C,2,FALSE)),"")</f>
        <v>ﾅｶﾔﾏﾐｶ</v>
      </c>
      <c r="D74">
        <v>3</v>
      </c>
      <c r="E74" t="s">
        <v>168</v>
      </c>
      <c r="F74" s="1">
        <f>IFERROR(VLOOKUP(纏め表計算用!B74,入社年月日ふりがな!B:F,5,FALSE),"")</f>
        <v>39539</v>
      </c>
      <c r="G74" t="str">
        <f>IFERROR(VLOOKUP($B74,職務担当!$A:$E,3,FALSE),"")</f>
        <v>指導職（主任）</v>
      </c>
      <c r="H74" t="str">
        <f>IFERROR(IF(VLOOKUP($B74,職務担当!$A:$E,4,FALSE)="","",VLOOKUP($B74,職務担当!$A:$E,4,FALSE)),"")</f>
        <v/>
      </c>
      <c r="I74" s="4" t="s">
        <v>1689</v>
      </c>
      <c r="J74" t="str">
        <f>IFERROR(IF(VLOOKUP($B74,職務担当!$A:$E,5,FALSE)="","非常勤",VLOOKUP($B74,職務担当!$A:$E,5,FALSE)),"")</f>
        <v>常勤</v>
      </c>
      <c r="K74" s="2">
        <v>6</v>
      </c>
      <c r="L74" s="2">
        <v>22</v>
      </c>
      <c r="P74" s="4" t="s">
        <v>1681</v>
      </c>
      <c r="R74">
        <f>COUNTIF(入社年月日ふりがな!B:B,纏め表計算用!B74)</f>
        <v>1</v>
      </c>
      <c r="S74" s="4">
        <f>COUNTIF(職務担当!A:A,纏め表計算用!B74)</f>
        <v>1</v>
      </c>
    </row>
    <row r="75" spans="1:19">
      <c r="A75">
        <f>IFERROR(INDEX(入社年月日ふりがな!$A:$B,MATCH(B75,入社年月日ふりがな!B:B,0),1),"")</f>
        <v>9000077</v>
      </c>
      <c r="B75" s="4" t="s">
        <v>171</v>
      </c>
      <c r="C75" t="str">
        <f>IFERROR(IF(VLOOKUP(B75,入社年月日ふりがな!B:C,2,FALSE)="","",VLOOKUP(B75,入社年月日ふりがな!B:C,2,FALSE)),"")</f>
        <v>ｻﾄｳﾖｼｴ</v>
      </c>
      <c r="D75">
        <v>3</v>
      </c>
      <c r="E75" t="s">
        <v>168</v>
      </c>
      <c r="F75" s="1">
        <f>IFERROR(VLOOKUP(纏め表計算用!B75,入社年月日ふりがな!B:F,5,FALSE),"")</f>
        <v>39539</v>
      </c>
      <c r="G75" t="str">
        <f>IFERROR(VLOOKUP($B75,職務担当!$A:$E,3,FALSE),"")</f>
        <v>指導職（副主任）</v>
      </c>
      <c r="H75" t="str">
        <f>IFERROR(IF(VLOOKUP($B75,職務担当!$A:$E,4,FALSE)="","",VLOOKUP($B75,職務担当!$A:$E,4,FALSE)),"")</f>
        <v>0歳児担任クラスリーダー</v>
      </c>
      <c r="I75" s="4" t="s">
        <v>1685</v>
      </c>
      <c r="J75" t="str">
        <f>IFERROR(IF(VLOOKUP($B75,職務担当!$A:$E,5,FALSE)="","非常勤",VLOOKUP($B75,職務担当!$A:$E,5,FALSE)),"")</f>
        <v>常勤</v>
      </c>
      <c r="K75" s="2">
        <v>2</v>
      </c>
      <c r="L75" s="2">
        <v>18</v>
      </c>
      <c r="P75" s="4" t="s">
        <v>1681</v>
      </c>
      <c r="R75">
        <f>COUNTIF(入社年月日ふりがな!B:B,纏め表計算用!B75)</f>
        <v>1</v>
      </c>
      <c r="S75" s="4">
        <f>COUNTIF(職務担当!A:A,纏め表計算用!B75)</f>
        <v>1</v>
      </c>
    </row>
    <row r="76" spans="1:19">
      <c r="A76">
        <f>IFERROR(INDEX(入社年月日ふりがな!$A:$B,MATCH(B76,入社年月日ふりがな!B:B,0),1),"")</f>
        <v>9000081</v>
      </c>
      <c r="B76" s="4" t="s">
        <v>173</v>
      </c>
      <c r="C76" t="str">
        <f>IFERROR(IF(VLOOKUP(B76,入社年月日ふりがな!B:C,2,FALSE)="","",VLOOKUP(B76,入社年月日ふりがな!B:C,2,FALSE)),"")</f>
        <v>ﾀｶｷﾞﾃﾙﾐ</v>
      </c>
      <c r="D76">
        <v>3</v>
      </c>
      <c r="E76" t="s">
        <v>168</v>
      </c>
      <c r="F76" s="1">
        <f>IFERROR(VLOOKUP(纏め表計算用!B76,入社年月日ふりがな!B:F,5,FALSE),"")</f>
        <v>41000</v>
      </c>
      <c r="G76" t="str">
        <f>IFERROR(VLOOKUP($B76,職務担当!$A:$E,3,FALSE),"")</f>
        <v>指導職（副主任）</v>
      </c>
      <c r="H76" t="str">
        <f>IFERROR(IF(VLOOKUP($B76,職務担当!$A:$E,4,FALSE)="","",VLOOKUP($B76,職務担当!$A:$E,4,FALSE)),"")</f>
        <v>3歳児担任クラスリーダー</v>
      </c>
      <c r="I76" s="4" t="s">
        <v>1685</v>
      </c>
      <c r="J76" t="str">
        <f>IFERROR(IF(VLOOKUP($B76,職務担当!$A:$E,5,FALSE)="","非常勤",VLOOKUP($B76,職務担当!$A:$E,5,FALSE)),"")</f>
        <v>常勤</v>
      </c>
      <c r="K76" s="2">
        <v>4</v>
      </c>
      <c r="L76" s="2">
        <v>17</v>
      </c>
      <c r="P76" s="4" t="s">
        <v>1681</v>
      </c>
      <c r="R76">
        <f>COUNTIF(入社年月日ふりがな!B:B,纏め表計算用!B76)</f>
        <v>1</v>
      </c>
      <c r="S76" s="4">
        <f>COUNTIF(職務担当!A:A,纏め表計算用!B76)</f>
        <v>1</v>
      </c>
    </row>
    <row r="77" spans="1:19">
      <c r="A77">
        <f>IFERROR(INDEX(入社年月日ふりがな!$A:$B,MATCH(B77,入社年月日ふりがな!B:B,0),1),"")</f>
        <v>9000745</v>
      </c>
      <c r="B77" s="4" t="s">
        <v>1114</v>
      </c>
      <c r="C77" t="str">
        <f>IFERROR(IF(VLOOKUP(B77,入社年月日ふりがな!B:C,2,FALSE)="","",VLOOKUP(B77,入社年月日ふりがな!B:C,2,FALSE)),"")</f>
        <v>ｻﾊﾗﾏｷｺ</v>
      </c>
      <c r="D77">
        <v>3</v>
      </c>
      <c r="E77" t="s">
        <v>168</v>
      </c>
      <c r="F77" s="1">
        <f>IFERROR(VLOOKUP(纏め表計算用!B77,入社年月日ふりがな!B:F,5,FALSE),"")</f>
        <v>43770</v>
      </c>
      <c r="G77" t="str">
        <f>IFERROR(VLOOKUP($B77,職務担当!$A:$E,3,FALSE),"")</f>
        <v>常勤看護師</v>
      </c>
      <c r="H77" t="str">
        <f>IFERROR(IF(VLOOKUP($B77,職務担当!$A:$E,4,FALSE)="","",VLOOKUP($B77,職務担当!$A:$E,4,FALSE)),"")</f>
        <v/>
      </c>
      <c r="I77" s="4" t="s">
        <v>1685</v>
      </c>
      <c r="J77" t="str">
        <f>IFERROR(IF(VLOOKUP($B77,職務担当!$A:$E,5,FALSE)="","非常勤",VLOOKUP($B77,職務担当!$A:$E,5,FALSE)),"")</f>
        <v>常勤</v>
      </c>
      <c r="K77" s="2">
        <v>2.1</v>
      </c>
      <c r="L77" s="2">
        <v>20</v>
      </c>
      <c r="P77" s="4" t="s">
        <v>1681</v>
      </c>
      <c r="R77">
        <f>COUNTIF(入社年月日ふりがな!B:B,纏め表計算用!B77)</f>
        <v>1</v>
      </c>
      <c r="S77" s="4">
        <f>COUNTIF(職務担当!A:A,纏め表計算用!B77)</f>
        <v>1</v>
      </c>
    </row>
    <row r="78" spans="1:19">
      <c r="A78">
        <f>IFERROR(INDEX(入社年月日ふりがな!$A:$B,MATCH(B78,入社年月日ふりがな!B:B,0),1),"")</f>
        <v>9000715</v>
      </c>
      <c r="B78" s="4" t="s">
        <v>1200</v>
      </c>
      <c r="C78" t="str">
        <f>IFERROR(IF(VLOOKUP(B78,入社年月日ふりがな!B:C,2,FALSE)="","",VLOOKUP(B78,入社年月日ふりがな!B:C,2,FALSE)),"")</f>
        <v>ｿｶﾞﾒｶﾅ</v>
      </c>
      <c r="D78">
        <v>3</v>
      </c>
      <c r="E78" t="s">
        <v>168</v>
      </c>
      <c r="F78" s="1">
        <f>IFERROR(VLOOKUP(纏め表計算用!B78,入社年月日ふりがな!B:F,5,FALSE),"")</f>
        <v>43556</v>
      </c>
      <c r="G78" t="str">
        <f>IFERROR(VLOOKUP($B78,職務担当!$A:$E,3,FALSE),"")</f>
        <v>常勤保育士</v>
      </c>
      <c r="H78" t="str">
        <f>IFERROR(IF(VLOOKUP($B78,職務担当!$A:$E,4,FALSE)="","",VLOOKUP($B78,職務担当!$A:$E,4,FALSE)),"")</f>
        <v>1歳児担任クラスリーダー</v>
      </c>
      <c r="I78" s="4" t="s">
        <v>1685</v>
      </c>
      <c r="J78" t="str">
        <f>IFERROR(IF(VLOOKUP($B78,職務担当!$A:$E,5,FALSE)="","非常勤",VLOOKUP($B78,職務担当!$A:$E,5,FALSE)),"")</f>
        <v>常勤</v>
      </c>
      <c r="K78" s="2">
        <v>3</v>
      </c>
      <c r="L78" s="2">
        <v>23</v>
      </c>
      <c r="P78" s="4" t="s">
        <v>1681</v>
      </c>
      <c r="R78">
        <f>COUNTIF(入社年月日ふりがな!B:B,纏め表計算用!B78)</f>
        <v>1</v>
      </c>
      <c r="S78" s="4">
        <f>COUNTIF(職務担当!A:A,纏め表計算用!B78)</f>
        <v>1</v>
      </c>
    </row>
    <row r="79" spans="1:19">
      <c r="A79">
        <f>IFERROR(INDEX(入社年月日ふりがな!$A:$B,MATCH(B79,入社年月日ふりがな!B:B,0),1),"")</f>
        <v>9000079</v>
      </c>
      <c r="B79" s="4" t="s">
        <v>179</v>
      </c>
      <c r="C79" t="str">
        <f>IFERROR(IF(VLOOKUP(B79,入社年月日ふりがな!B:C,2,FALSE)="","",VLOOKUP(B79,入社年月日ふりがな!B:C,2,FALSE)),"")</f>
        <v>ﾄﾐｻﾞﾜﾌｼﾞﾐ</v>
      </c>
      <c r="D79">
        <v>3</v>
      </c>
      <c r="E79" t="s">
        <v>168</v>
      </c>
      <c r="F79" s="1">
        <f>IFERROR(VLOOKUP(纏め表計算用!B79,入社年月日ふりがな!B:F,5,FALSE),"")</f>
        <v>40634</v>
      </c>
      <c r="G79" t="str">
        <f>IFERROR(VLOOKUP($B79,職務担当!$A:$E,3,FALSE),"")</f>
        <v>常勤保育士</v>
      </c>
      <c r="H79" t="str">
        <f>IFERROR(IF(VLOOKUP($B79,職務担当!$A:$E,4,FALSE)="","",VLOOKUP($B79,職務担当!$A:$E,4,FALSE)),"")</f>
        <v>2歳児担任クラスリーダー</v>
      </c>
      <c r="I79" s="4" t="s">
        <v>1685</v>
      </c>
      <c r="J79" t="str">
        <f>IFERROR(IF(VLOOKUP($B79,職務担当!$A:$E,5,FALSE)="","非常勤",VLOOKUP($B79,職務担当!$A:$E,5,FALSE)),"")</f>
        <v>常勤</v>
      </c>
      <c r="K79" s="2">
        <v>3</v>
      </c>
      <c r="L79" s="2">
        <v>19</v>
      </c>
      <c r="P79" s="4" t="s">
        <v>1681</v>
      </c>
      <c r="R79">
        <f>COUNTIF(入社年月日ふりがな!B:B,纏め表計算用!B79)</f>
        <v>1</v>
      </c>
      <c r="S79" s="4">
        <f>COUNTIF(職務担当!A:A,纏め表計算用!B79)</f>
        <v>1</v>
      </c>
    </row>
    <row r="80" spans="1:19">
      <c r="A80">
        <f>IFERROR(INDEX(入社年月日ふりがな!$A:$B,MATCH(B80,入社年月日ふりがな!B:B,0),1),"")</f>
        <v>9000522</v>
      </c>
      <c r="B80" s="4" t="s">
        <v>1201</v>
      </c>
      <c r="C80" t="str">
        <f>IFERROR(IF(VLOOKUP(B80,入社年月日ふりがな!B:C,2,FALSE)="","",VLOOKUP(B80,入社年月日ふりがな!B:C,2,FALSE)),"")</f>
        <v>ﾅｶﾞｵﾀﾞｴﾘ</v>
      </c>
      <c r="D80">
        <v>3</v>
      </c>
      <c r="E80" t="s">
        <v>168</v>
      </c>
      <c r="F80" s="1">
        <f>IFERROR(VLOOKUP(纏め表計算用!B80,入社年月日ふりがな!B:F,5,FALSE),"")</f>
        <v>43009</v>
      </c>
      <c r="G80" t="str">
        <f>IFERROR(VLOOKUP($B80,職務担当!$A:$E,3,FALSE),"")</f>
        <v>常勤保育士</v>
      </c>
      <c r="H80" t="str">
        <f>IFERROR(IF(VLOOKUP($B80,職務担当!$A:$E,4,FALSE)="","",VLOOKUP($B80,職務担当!$A:$E,4,FALSE)),"")</f>
        <v>2歳児担任</v>
      </c>
      <c r="I80" s="4" t="s">
        <v>1685</v>
      </c>
      <c r="J80" t="str">
        <f>IFERROR(IF(VLOOKUP($B80,職務担当!$A:$E,5,FALSE)="","非常勤",VLOOKUP($B80,職務担当!$A:$E,5,FALSE)),"")</f>
        <v>常勤</v>
      </c>
      <c r="K80" s="2">
        <v>3</v>
      </c>
      <c r="L80" s="2">
        <v>14</v>
      </c>
      <c r="P80" s="4" t="s">
        <v>1681</v>
      </c>
      <c r="R80">
        <f>COUNTIF(入社年月日ふりがな!B:B,纏め表計算用!B80)</f>
        <v>1</v>
      </c>
      <c r="S80" s="4">
        <f>COUNTIF(職務担当!A:A,纏め表計算用!B80)</f>
        <v>1</v>
      </c>
    </row>
    <row r="81" spans="1:20">
      <c r="A81">
        <f>IFERROR(INDEX(入社年月日ふりがな!$A:$B,MATCH(B81,入社年月日ふりがな!B:B,0),1),"")</f>
        <v>9000471</v>
      </c>
      <c r="B81" s="4" t="s">
        <v>189</v>
      </c>
      <c r="C81" t="str">
        <f>IFERROR(IF(VLOOKUP(B81,入社年月日ふりがな!B:C,2,FALSE)="","",VLOOKUP(B81,入社年月日ふりがな!B:C,2,FALSE)),"")</f>
        <v>ｿﾒﾔｴﾂｺ</v>
      </c>
      <c r="D81">
        <v>3</v>
      </c>
      <c r="E81" t="s">
        <v>168</v>
      </c>
      <c r="F81" s="1">
        <f>IFERROR(VLOOKUP(纏め表計算用!B81,入社年月日ふりがな!B:F,5,FALSE),"")</f>
        <v>42826</v>
      </c>
      <c r="G81" t="str">
        <f>IFERROR(VLOOKUP($B81,職務担当!$A:$E,3,FALSE),"")</f>
        <v>常勤保育士</v>
      </c>
      <c r="H81" t="str">
        <f>IFERROR(IF(VLOOKUP($B81,職務担当!$A:$E,4,FALSE)="","",VLOOKUP($B81,職務担当!$A:$E,4,FALSE)),"")</f>
        <v>1歳児担任</v>
      </c>
      <c r="I81" s="4" t="s">
        <v>1685</v>
      </c>
      <c r="J81" t="str">
        <f>IFERROR(IF(VLOOKUP($B81,職務担当!$A:$E,5,FALSE)="","非常勤",VLOOKUP($B81,職務担当!$A:$E,5,FALSE)),"")</f>
        <v>常勤</v>
      </c>
      <c r="K81" s="2">
        <v>1</v>
      </c>
      <c r="L81" s="2">
        <v>14</v>
      </c>
      <c r="P81" s="4" t="s">
        <v>1681</v>
      </c>
      <c r="R81">
        <f>COUNTIF(入社年月日ふりがな!B:B,纏め表計算用!B81)</f>
        <v>1</v>
      </c>
      <c r="S81" s="4">
        <f>COUNTIF(職務担当!A:A,纏め表計算用!B81)</f>
        <v>1</v>
      </c>
    </row>
    <row r="82" spans="1:20">
      <c r="A82">
        <f>IFERROR(INDEX(入社年月日ふりがな!$A:$B,MATCH(B82,入社年月日ふりがな!B:B,0),1),"")</f>
        <v>9000182</v>
      </c>
      <c r="B82" s="4" t="s">
        <v>181</v>
      </c>
      <c r="C82" t="str">
        <f>IFERROR(IF(VLOOKUP(B82,入社年月日ふりがな!B:C,2,FALSE)="","",VLOOKUP(B82,入社年月日ふりがな!B:C,2,FALSE)),"")</f>
        <v>ﾑﾗﾀｼｽﾞｶ</v>
      </c>
      <c r="D82">
        <v>3</v>
      </c>
      <c r="E82" t="s">
        <v>168</v>
      </c>
      <c r="F82" s="1">
        <f>IFERROR(VLOOKUP(纏め表計算用!B82,入社年月日ふりがな!B:F,5,FALSE),"")</f>
        <v>41365</v>
      </c>
      <c r="G82" t="str">
        <f>IFERROR(VLOOKUP($B82,職務担当!$A:$E,3,FALSE),"")</f>
        <v>常勤保育士</v>
      </c>
      <c r="H82" t="str">
        <f>IFERROR(IF(VLOOKUP($B82,職務担当!$A:$E,4,FALSE)="","",VLOOKUP($B82,職務担当!$A:$E,4,FALSE)),"")</f>
        <v>0歳児担任</v>
      </c>
      <c r="I82" s="4" t="s">
        <v>1685</v>
      </c>
      <c r="J82" t="str">
        <f>IFERROR(IF(VLOOKUP($B82,職務担当!$A:$E,5,FALSE)="","非常勤",VLOOKUP($B82,職務担当!$A:$E,5,FALSE)),"")</f>
        <v>常勤</v>
      </c>
      <c r="K82" s="2">
        <v>1</v>
      </c>
      <c r="L82" s="2">
        <v>9</v>
      </c>
      <c r="P82" s="4" t="s">
        <v>1681</v>
      </c>
      <c r="R82">
        <f>COUNTIF(入社年月日ふりがな!B:B,纏め表計算用!B82)</f>
        <v>1</v>
      </c>
      <c r="S82" s="4">
        <f>COUNTIF(職務担当!A:A,纏め表計算用!B82)</f>
        <v>1</v>
      </c>
    </row>
    <row r="83" spans="1:20">
      <c r="A83">
        <f>IFERROR(INDEX(入社年月日ふりがな!$A:$B,MATCH(B83,入社年月日ふりがな!B:B,0),1),"")</f>
        <v>9000609</v>
      </c>
      <c r="B83" s="4" t="s">
        <v>1115</v>
      </c>
      <c r="C83" t="str">
        <f>IFERROR(IF(VLOOKUP(B83,入社年月日ふりがな!B:C,2,FALSE)="","",VLOOKUP(B83,入社年月日ふりがな!B:C,2,FALSE)),"")</f>
        <v>ｳﾒｷﾕﾘﾅ</v>
      </c>
      <c r="D83">
        <v>3</v>
      </c>
      <c r="E83" t="s">
        <v>168</v>
      </c>
      <c r="F83" s="1">
        <f>IFERROR(VLOOKUP(纏め表計算用!B83,入社年月日ふりがな!B:F,5,FALSE),"")</f>
        <v>43191</v>
      </c>
      <c r="G83" t="str">
        <f>IFERROR(VLOOKUP($B83,職務担当!$A:$E,3,FALSE),"")</f>
        <v>常勤保育士</v>
      </c>
      <c r="H83" t="str">
        <f>IFERROR(IF(VLOOKUP($B83,職務担当!$A:$E,4,FALSE)="","",VLOOKUP($B83,職務担当!$A:$E,4,FALSE)),"")</f>
        <v>5歳児担任クラスリーダー</v>
      </c>
      <c r="I83" s="4" t="s">
        <v>1685</v>
      </c>
      <c r="J83" t="str">
        <f>IFERROR(IF(VLOOKUP($B83,職務担当!$A:$E,5,FALSE)="","非常勤",VLOOKUP($B83,職務担当!$A:$E,5,FALSE)),"")</f>
        <v>常勤</v>
      </c>
      <c r="K83" s="2">
        <v>4</v>
      </c>
      <c r="L83" s="2">
        <v>8</v>
      </c>
      <c r="P83" s="4" t="s">
        <v>1681</v>
      </c>
      <c r="Q83" s="3" t="s">
        <v>1115</v>
      </c>
      <c r="R83">
        <f>COUNTIF(入社年月日ふりがな!B:B,纏め表計算用!B83)</f>
        <v>1</v>
      </c>
      <c r="S83" s="4">
        <f>COUNTIF(職務担当!A:A,纏め表計算用!B83)</f>
        <v>1</v>
      </c>
      <c r="T83" t="s">
        <v>1115</v>
      </c>
    </row>
    <row r="84" spans="1:20">
      <c r="A84">
        <f>IFERROR(INDEX(入社年月日ふりがな!$A:$B,MATCH(B84,入社年月日ふりがな!B:B,0),1),"")</f>
        <v>9000218</v>
      </c>
      <c r="B84" s="4" t="s">
        <v>183</v>
      </c>
      <c r="C84" t="str">
        <f>IFERROR(IF(VLOOKUP(B84,入社年月日ふりがな!B:C,2,FALSE)="","",VLOOKUP(B84,入社年月日ふりがな!B:C,2,FALSE)),"")</f>
        <v>ｶﾝｿﾝﾐ</v>
      </c>
      <c r="D84">
        <v>3</v>
      </c>
      <c r="E84" t="s">
        <v>168</v>
      </c>
      <c r="F84" s="1">
        <f>IFERROR(VLOOKUP(纏め表計算用!B84,入社年月日ふりがな!B:F,5,FALSE),"")</f>
        <v>41548</v>
      </c>
      <c r="G84" t="str">
        <f>IFERROR(VLOOKUP($B84,職務担当!$A:$E,3,FALSE),"")</f>
        <v>常勤保育士</v>
      </c>
      <c r="H84" t="str">
        <f>IFERROR(IF(VLOOKUP($B84,職務担当!$A:$E,4,FALSE)="","",VLOOKUP($B84,職務担当!$A:$E,4,FALSE)),"")</f>
        <v>2歳児担任</v>
      </c>
      <c r="I84" s="4" t="s">
        <v>1685</v>
      </c>
      <c r="J84" t="str">
        <f>IFERROR(IF(VLOOKUP($B84,職務担当!$A:$E,5,FALSE)="","非常勤",VLOOKUP($B84,職務担当!$A:$E,5,FALSE)),"")</f>
        <v>常勤</v>
      </c>
      <c r="K84" s="2">
        <v>4</v>
      </c>
      <c r="L84" s="2">
        <v>8</v>
      </c>
      <c r="P84" s="4" t="s">
        <v>1681</v>
      </c>
      <c r="R84">
        <f>COUNTIF(入社年月日ふりがな!B:B,纏め表計算用!B84)</f>
        <v>1</v>
      </c>
      <c r="S84" s="4">
        <f>COUNTIF(職務担当!A:A,纏め表計算用!B84)</f>
        <v>1</v>
      </c>
    </row>
    <row r="85" spans="1:20">
      <c r="A85">
        <f>IFERROR(INDEX(入社年月日ふりがな!$A:$B,MATCH(B85,入社年月日ふりがな!B:B,0),1),"")</f>
        <v>9000705</v>
      </c>
      <c r="B85" s="4" t="s">
        <v>1202</v>
      </c>
      <c r="C85" t="str">
        <f>IFERROR(IF(VLOOKUP(B85,入社年月日ふりがな!B:C,2,FALSE)="","",VLOOKUP(B85,入社年月日ふりがな!B:C,2,FALSE)),"")</f>
        <v>ｻﾜﾉｶｽﾐ</v>
      </c>
      <c r="D85">
        <v>3</v>
      </c>
      <c r="E85" t="s">
        <v>168</v>
      </c>
      <c r="F85" s="1">
        <f>IFERROR(VLOOKUP(纏め表計算用!B85,入社年月日ふりがな!B:F,5,FALSE),"")</f>
        <v>43556</v>
      </c>
      <c r="G85" t="str">
        <f>IFERROR(VLOOKUP($B85,職務担当!$A:$E,3,FALSE),"")</f>
        <v>常勤保育士</v>
      </c>
      <c r="H85" t="str">
        <f>IFERROR(IF(VLOOKUP($B85,職務担当!$A:$E,4,FALSE)="","",VLOOKUP($B85,職務担当!$A:$E,4,FALSE)),"")</f>
        <v>1歳児担任クラスリーダー</v>
      </c>
      <c r="I85" s="4" t="s">
        <v>1685</v>
      </c>
      <c r="J85" t="str">
        <f>IFERROR(IF(VLOOKUP($B85,職務担当!$A:$E,5,FALSE)="","非常勤",VLOOKUP($B85,職務担当!$A:$E,5,FALSE)),"")</f>
        <v>常勤</v>
      </c>
      <c r="K85" s="2">
        <v>3</v>
      </c>
      <c r="L85" s="2">
        <v>8</v>
      </c>
      <c r="O85" s="4" t="s">
        <v>1678</v>
      </c>
      <c r="P85" s="4" t="s">
        <v>1680</v>
      </c>
      <c r="R85">
        <f>COUNTIF(入社年月日ふりがな!B:B,纏め表計算用!B85)</f>
        <v>1</v>
      </c>
      <c r="S85" s="4">
        <f>COUNTIF(職務担当!A:A,纏め表計算用!B85)</f>
        <v>1</v>
      </c>
    </row>
    <row r="86" spans="1:20">
      <c r="A86">
        <f>IFERROR(INDEX(入社年月日ふりがな!$A:$B,MATCH(B86,入社年月日ふりがな!B:B,0),1),"")</f>
        <v>9000242</v>
      </c>
      <c r="B86" s="4" t="s">
        <v>1203</v>
      </c>
      <c r="C86" t="str">
        <f>IFERROR(IF(VLOOKUP(B86,入社年月日ふりがな!B:C,2,FALSE)="","",VLOOKUP(B86,入社年月日ふりがな!B:C,2,FALSE)),"")</f>
        <v>ｼﾌﾞﾔﾓｴ</v>
      </c>
      <c r="D86">
        <v>3</v>
      </c>
      <c r="E86" t="s">
        <v>168</v>
      </c>
      <c r="F86" s="1">
        <f>IFERROR(VLOOKUP(纏め表計算用!B86,入社年月日ふりがな!B:F,5,FALSE),"")</f>
        <v>41730</v>
      </c>
      <c r="G86" t="str">
        <f>IFERROR(VLOOKUP($B86,職務担当!$A:$E,3,FALSE),"")</f>
        <v>常勤保育士</v>
      </c>
      <c r="H86" t="str">
        <f>IFERROR(IF(VLOOKUP($B86,職務担当!$A:$E,4,FALSE)="","",VLOOKUP($B86,職務担当!$A:$E,4,FALSE)),"")</f>
        <v>2歳児担任クラスリーダー</v>
      </c>
      <c r="I86" s="4" t="s">
        <v>1685</v>
      </c>
      <c r="J86" t="str">
        <f>IFERROR(IF(VLOOKUP($B86,職務担当!$A:$E,5,FALSE)="","非常勤",VLOOKUP($B86,職務担当!$A:$E,5,FALSE)),"")</f>
        <v>常勤</v>
      </c>
      <c r="K86" s="2">
        <v>8</v>
      </c>
      <c r="L86" s="2">
        <v>8</v>
      </c>
      <c r="P86" s="4" t="s">
        <v>1681</v>
      </c>
      <c r="R86">
        <f>COUNTIF(入社年月日ふりがな!B:B,纏め表計算用!B86)</f>
        <v>1</v>
      </c>
      <c r="S86" s="4">
        <f>COUNTIF(職務担当!A:A,纏め表計算用!B86)</f>
        <v>1</v>
      </c>
    </row>
    <row r="87" spans="1:20">
      <c r="A87">
        <f>IFERROR(INDEX(入社年月日ふりがな!$A:$B,MATCH(B87,入社年月日ふりがな!B:B,0),1),"")</f>
        <v>9000886</v>
      </c>
      <c r="B87" s="4" t="s">
        <v>1204</v>
      </c>
      <c r="C87" t="str">
        <f>IFERROR(IF(VLOOKUP(B87,入社年月日ふりがな!B:C,2,FALSE)="","",VLOOKUP(B87,入社年月日ふりがな!B:C,2,FALSE)),"")</f>
        <v>ﾎｼﾑﾗｱｲﾘ</v>
      </c>
      <c r="D87">
        <v>3</v>
      </c>
      <c r="E87" t="s">
        <v>168</v>
      </c>
      <c r="F87" s="1">
        <f>IFERROR(VLOOKUP(纏め表計算用!B87,入社年月日ふりがな!B:F,5,FALSE),"")</f>
        <v>44095</v>
      </c>
      <c r="G87" t="str">
        <f>IFERROR(VLOOKUP($B87,職務担当!$A:$E,3,FALSE),"")</f>
        <v>常勤保育士</v>
      </c>
      <c r="H87" t="str">
        <f>IFERROR(IF(VLOOKUP($B87,職務担当!$A:$E,4,FALSE)="","",VLOOKUP($B87,職務担当!$A:$E,4,FALSE)),"")</f>
        <v>0歳児担任</v>
      </c>
      <c r="I87" s="4" t="s">
        <v>1685</v>
      </c>
      <c r="J87" t="str">
        <f>IFERROR(IF(VLOOKUP($B87,職務担当!$A:$E,5,FALSE)="","非常勤",VLOOKUP($B87,職務担当!$A:$E,5,FALSE)),"")</f>
        <v>常勤</v>
      </c>
      <c r="K87" s="2">
        <v>2</v>
      </c>
      <c r="L87" s="2">
        <v>8</v>
      </c>
      <c r="O87" s="4" t="s">
        <v>1678</v>
      </c>
      <c r="P87" s="4" t="s">
        <v>1680</v>
      </c>
      <c r="R87">
        <f>COUNTIF(入社年月日ふりがな!B:B,纏め表計算用!B87)</f>
        <v>1</v>
      </c>
      <c r="S87" s="4">
        <f>COUNTIF(職務担当!A:A,纏め表計算用!B87)</f>
        <v>1</v>
      </c>
    </row>
    <row r="88" spans="1:20">
      <c r="A88">
        <f>IFERROR(INDEX(入社年月日ふりがな!$A:$B,MATCH(B88,入社年月日ふりがな!B:B,0),1),"")</f>
        <v>9000286</v>
      </c>
      <c r="B88" s="4" t="s">
        <v>1205</v>
      </c>
      <c r="C88" t="str">
        <f>IFERROR(IF(VLOOKUP(B88,入社年月日ふりがな!B:C,2,FALSE)="","",VLOOKUP(B88,入社年月日ふりがな!B:C,2,FALSE)),"")</f>
        <v>ｱｷﾔﾏｼﾖｳﾀ</v>
      </c>
      <c r="D88">
        <v>3</v>
      </c>
      <c r="E88" t="s">
        <v>168</v>
      </c>
      <c r="F88" s="1">
        <f>IFERROR(VLOOKUP(纏め表計算用!B88,入社年月日ふりがな!B:F,5,FALSE),"")</f>
        <v>42095</v>
      </c>
      <c r="G88" t="str">
        <f>IFERROR(VLOOKUP($B88,職務担当!$A:$E,3,FALSE),"")</f>
        <v>常勤保育士</v>
      </c>
      <c r="H88" t="str">
        <f>IFERROR(IF(VLOOKUP($B88,職務担当!$A:$E,4,FALSE)="","",VLOOKUP($B88,職務担当!$A:$E,4,FALSE)),"")</f>
        <v>4歳児担任クラスリーダー</v>
      </c>
      <c r="I88" s="4" t="s">
        <v>1685</v>
      </c>
      <c r="J88" t="str">
        <f>IFERROR(IF(VLOOKUP($B88,職務担当!$A:$E,5,FALSE)="","非常勤",VLOOKUP($B88,職務担当!$A:$E,5,FALSE)),"")</f>
        <v>常勤</v>
      </c>
      <c r="K88" s="2">
        <v>3</v>
      </c>
      <c r="L88" s="2">
        <v>7</v>
      </c>
      <c r="P88" s="4" t="s">
        <v>1036</v>
      </c>
      <c r="R88">
        <f>COUNTIF(入社年月日ふりがな!B:B,纏め表計算用!B88)</f>
        <v>1</v>
      </c>
      <c r="S88" s="4">
        <f>COUNTIF(職務担当!A:A,纏め表計算用!B88)</f>
        <v>1</v>
      </c>
    </row>
    <row r="89" spans="1:20">
      <c r="A89">
        <f>IFERROR(INDEX(入社年月日ふりがな!$A:$B,MATCH(B89,入社年月日ふりがな!B:B,0),1),"")</f>
        <v>9000607</v>
      </c>
      <c r="B89" s="4" t="s">
        <v>1206</v>
      </c>
      <c r="C89" t="str">
        <f>IFERROR(IF(VLOOKUP(B89,入社年月日ふりがな!B:C,2,FALSE)="","",VLOOKUP(B89,入社年月日ふりがな!B:C,2,FALSE)),"")</f>
        <v>ｻﾉﾖｳﾀ</v>
      </c>
      <c r="D89">
        <v>3</v>
      </c>
      <c r="E89" t="s">
        <v>168</v>
      </c>
      <c r="F89" s="1">
        <f>IFERROR(VLOOKUP(纏め表計算用!B89,入社年月日ふりがな!B:F,5,FALSE),"")</f>
        <v>43191</v>
      </c>
      <c r="G89" t="str">
        <f>IFERROR(VLOOKUP($B89,職務担当!$A:$E,3,FALSE),"")</f>
        <v>常勤保育士</v>
      </c>
      <c r="H89" t="str">
        <f>IFERROR(IF(VLOOKUP($B89,職務担当!$A:$E,4,FALSE)="","",VLOOKUP($B89,職務担当!$A:$E,4,FALSE)),"")</f>
        <v>3歳児担任</v>
      </c>
      <c r="I89" s="4" t="s">
        <v>1685</v>
      </c>
      <c r="J89" t="str">
        <f>IFERROR(IF(VLOOKUP($B89,職務担当!$A:$E,5,FALSE)="","非常勤",VLOOKUP($B89,職務担当!$A:$E,5,FALSE)),"")</f>
        <v>常勤</v>
      </c>
      <c r="K89" s="2">
        <v>4</v>
      </c>
      <c r="L89" s="2">
        <v>4</v>
      </c>
      <c r="P89" s="4" t="s">
        <v>1036</v>
      </c>
      <c r="R89">
        <f>COUNTIF(入社年月日ふりがな!B:B,纏め表計算用!B89)</f>
        <v>1</v>
      </c>
      <c r="S89" s="4">
        <f>COUNTIF(職務担当!A:A,纏め表計算用!B89)</f>
        <v>1</v>
      </c>
    </row>
    <row r="90" spans="1:20">
      <c r="A90">
        <f>IFERROR(INDEX(入社年月日ふりがな!$A:$B,MATCH(B90,入社年月日ふりがな!B:B,0),1),"")</f>
        <v>9000604</v>
      </c>
      <c r="B90" s="4" t="s">
        <v>1207</v>
      </c>
      <c r="C90" t="str">
        <f>IFERROR(IF(VLOOKUP(B90,入社年月日ふりがな!B:C,2,FALSE)="","",VLOOKUP(B90,入社年月日ふりがな!B:C,2,FALSE)),"")</f>
        <v>ｶﾗｻﾜﾐﾕ</v>
      </c>
      <c r="D90">
        <v>3</v>
      </c>
      <c r="E90" t="s">
        <v>168</v>
      </c>
      <c r="F90" s="1">
        <f>IFERROR(VLOOKUP(纏め表計算用!B90,入社年月日ふりがな!B:F,5,FALSE),"")</f>
        <v>43191</v>
      </c>
      <c r="G90" t="str">
        <f>IFERROR(VLOOKUP($B90,職務担当!$A:$E,3,FALSE),"")</f>
        <v>常勤保育士</v>
      </c>
      <c r="H90" t="str">
        <f>IFERROR(IF(VLOOKUP($B90,職務担当!$A:$E,4,FALSE)="","",VLOOKUP($B90,職務担当!$A:$E,4,FALSE)),"")</f>
        <v>4歳児担任</v>
      </c>
      <c r="I90" s="4" t="s">
        <v>1685</v>
      </c>
      <c r="J90" t="str">
        <f>IFERROR(IF(VLOOKUP($B90,職務担当!$A:$E,5,FALSE)="","非常勤",VLOOKUP($B90,職務担当!$A:$E,5,FALSE)),"")</f>
        <v>常勤</v>
      </c>
      <c r="K90" s="2">
        <v>4</v>
      </c>
      <c r="L90" s="2">
        <v>4</v>
      </c>
      <c r="O90" s="4" t="s">
        <v>1678</v>
      </c>
      <c r="P90" s="4" t="s">
        <v>1680</v>
      </c>
      <c r="R90">
        <f>COUNTIF(入社年月日ふりがな!B:B,纏め表計算用!B90)</f>
        <v>1</v>
      </c>
      <c r="S90" s="4">
        <f>COUNTIF(職務担当!A:A,纏め表計算用!B90)</f>
        <v>1</v>
      </c>
    </row>
    <row r="91" spans="1:20">
      <c r="A91">
        <f>IFERROR(INDEX(入社年月日ふりがな!$A:$B,MATCH(B91,入社年月日ふりがな!B:B,0),1),"")</f>
        <v>9000608</v>
      </c>
      <c r="B91" s="4" t="s">
        <v>197</v>
      </c>
      <c r="C91" t="str">
        <f>IFERROR(IF(VLOOKUP(B91,入社年月日ふりがな!B:C,2,FALSE)="","",VLOOKUP(B91,入社年月日ふりがな!B:C,2,FALSE)),"")</f>
        <v>ｸｻｶｼﾎ</v>
      </c>
      <c r="D91">
        <v>3</v>
      </c>
      <c r="E91" t="s">
        <v>168</v>
      </c>
      <c r="F91" s="1">
        <f>IFERROR(VLOOKUP(纏め表計算用!B91,入社年月日ふりがな!B:F,5,FALSE),"")</f>
        <v>43191</v>
      </c>
      <c r="G91" t="str">
        <f>IFERROR(VLOOKUP($B91,職務担当!$A:$E,3,FALSE),"")</f>
        <v>常勤保育士</v>
      </c>
      <c r="H91" t="str">
        <f>IFERROR(IF(VLOOKUP($B91,職務担当!$A:$E,4,FALSE)="","",VLOOKUP($B91,職務担当!$A:$E,4,FALSE)),"")</f>
        <v>5歳児担任</v>
      </c>
      <c r="I91" s="4" t="s">
        <v>1685</v>
      </c>
      <c r="J91" t="str">
        <f>IFERROR(IF(VLOOKUP($B91,職務担当!$A:$E,5,FALSE)="","非常勤",VLOOKUP($B91,職務担当!$A:$E,5,FALSE)),"")</f>
        <v>常勤</v>
      </c>
      <c r="K91" s="2">
        <v>4</v>
      </c>
      <c r="L91" s="2">
        <v>4</v>
      </c>
      <c r="P91" s="4" t="s">
        <v>1681</v>
      </c>
      <c r="R91">
        <f>COUNTIF(入社年月日ふりがな!B:B,纏め表計算用!B91)</f>
        <v>1</v>
      </c>
      <c r="S91" s="4">
        <f>COUNTIF(職務担当!A:A,纏め表計算用!B91)</f>
        <v>1</v>
      </c>
    </row>
    <row r="92" spans="1:20">
      <c r="A92">
        <f>IFERROR(INDEX(入社年月日ふりがな!$A:$B,MATCH(B92,入社年月日ふりがな!B:B,0),1),"")</f>
        <v>9000610</v>
      </c>
      <c r="B92" s="4" t="s">
        <v>200</v>
      </c>
      <c r="C92" t="str">
        <f>IFERROR(IF(VLOOKUP(B92,入社年月日ふりがな!B:C,2,FALSE)="","",VLOOKUP(B92,入社年月日ふりがな!B:C,2,FALSE)),"")</f>
        <v>ｷﾄﾞﾅﾎｺ</v>
      </c>
      <c r="D92">
        <v>3</v>
      </c>
      <c r="E92" t="s">
        <v>168</v>
      </c>
      <c r="F92" s="1">
        <f>IFERROR(VLOOKUP(纏め表計算用!B92,入社年月日ふりがな!B:F,5,FALSE),"")</f>
        <v>43191</v>
      </c>
      <c r="G92" t="str">
        <f>IFERROR(VLOOKUP($B92,職務担当!$A:$E,3,FALSE),"")</f>
        <v>常勤保育士</v>
      </c>
      <c r="H92" t="str">
        <f>IFERROR(IF(VLOOKUP($B92,職務担当!$A:$E,4,FALSE)="","",VLOOKUP($B92,職務担当!$A:$E,4,FALSE)),"")</f>
        <v>1歳児担任</v>
      </c>
      <c r="I92" s="4" t="s">
        <v>1685</v>
      </c>
      <c r="J92" t="str">
        <f>IFERROR(IF(VLOOKUP($B92,職務担当!$A:$E,5,FALSE)="","非常勤",VLOOKUP($B92,職務担当!$A:$E,5,FALSE)),"")</f>
        <v>常勤</v>
      </c>
      <c r="K92" s="2">
        <v>4</v>
      </c>
      <c r="L92" s="2">
        <v>4</v>
      </c>
      <c r="P92" s="4" t="s">
        <v>1681</v>
      </c>
      <c r="R92">
        <f>COUNTIF(入社年月日ふりがな!B:B,纏め表計算用!B92)</f>
        <v>1</v>
      </c>
      <c r="S92" s="4">
        <f>COUNTIF(職務担当!A:A,纏め表計算用!B92)</f>
        <v>1</v>
      </c>
    </row>
    <row r="93" spans="1:20">
      <c r="A93">
        <f>IFERROR(INDEX(入社年月日ふりがな!$A:$B,MATCH(B93,入社年月日ふりがな!B:B,0),1),"")</f>
        <v>9000955</v>
      </c>
      <c r="B93" s="4" t="s">
        <v>1080</v>
      </c>
      <c r="C93" t="str">
        <f>IFERROR(IF(VLOOKUP(B93,入社年月日ふりがな!B:C,2,FALSE)="","",VLOOKUP(B93,入社年月日ふりがな!B:C,2,FALSE)),"")</f>
        <v>ｱｷﾔﾏﾐｽﾞｷ</v>
      </c>
      <c r="D93">
        <v>3</v>
      </c>
      <c r="E93" t="s">
        <v>168</v>
      </c>
      <c r="F93" s="1" t="str">
        <f>IFERROR(VLOOKUP(纏め表計算用!B93,入社年月日ふりがな!B:F,5,FALSE),"")</f>
        <v xml:space="preserve">    /  /  </v>
      </c>
      <c r="G93" t="str">
        <f>IFERROR(VLOOKUP($B93,職務担当!$A:$E,3,FALSE),"")</f>
        <v>常勤保育士</v>
      </c>
      <c r="H93" t="str">
        <f>IFERROR(IF(VLOOKUP($B93,職務担当!$A:$E,4,FALSE)="","",VLOOKUP($B93,職務担当!$A:$E,4,FALSE)),"")</f>
        <v/>
      </c>
      <c r="I93" s="4" t="s">
        <v>1685</v>
      </c>
      <c r="J93" t="str">
        <f>IFERROR(IF(VLOOKUP($B93,職務担当!$A:$E,5,FALSE)="","非常勤",VLOOKUP($B93,職務担当!$A:$E,5,FALSE)),"")</f>
        <v>常勤</v>
      </c>
      <c r="K93" s="2">
        <v>1</v>
      </c>
      <c r="L93" s="2">
        <v>1</v>
      </c>
      <c r="P93" s="4" t="s">
        <v>1681</v>
      </c>
      <c r="R93">
        <f>COUNTIF(入社年月日ふりがな!B:B,纏め表計算用!B93)</f>
        <v>1</v>
      </c>
      <c r="S93" s="4">
        <f>COUNTIF(職務担当!A:A,纏め表計算用!B93)</f>
        <v>2</v>
      </c>
    </row>
    <row r="94" spans="1:20">
      <c r="A94">
        <f>IFERROR(INDEX(入社年月日ふりがな!$A:$B,MATCH(B94,入社年月日ふりがな!B:B,0),1),"")</f>
        <v>9000038</v>
      </c>
      <c r="B94" s="4" t="s">
        <v>1208</v>
      </c>
      <c r="C94" t="str">
        <f>IFERROR(IF(VLOOKUP(B94,入社年月日ふりがな!B:C,2,FALSE)="","",VLOOKUP(B94,入社年月日ふりがな!B:C,2,FALSE)),"")</f>
        <v>ｼﾓｼﾞｷﾐｺ</v>
      </c>
      <c r="D94">
        <v>3</v>
      </c>
      <c r="E94" t="s">
        <v>168</v>
      </c>
      <c r="F94" s="1">
        <f>IFERROR(VLOOKUP(纏め表計算用!B94,入社年月日ふりがな!B:F,5,FALSE),"")</f>
        <v>40664</v>
      </c>
      <c r="G94" t="str">
        <f>IFERROR(VLOOKUP($B94,職務担当!$A:$E,3,FALSE),"")</f>
        <v>保育士</v>
      </c>
      <c r="H94" t="str">
        <f>IFERROR(IF(VLOOKUP($B94,職務担当!$A:$E,4,FALSE)="","",VLOOKUP($B94,職務担当!$A:$E,4,FALSE)),"")</f>
        <v>朝特例保育担当</v>
      </c>
      <c r="I94" s="4" t="s">
        <v>1685</v>
      </c>
      <c r="J94" t="str">
        <f>IFERROR(IF(VLOOKUP($B94,職務担当!$A:$E,5,FALSE)="","非常勤",VLOOKUP($B94,職務担当!$A:$E,5,FALSE)),"")</f>
        <v>非常勤</v>
      </c>
      <c r="N94" s="6">
        <v>12.5</v>
      </c>
      <c r="P94" s="4" t="s">
        <v>1681</v>
      </c>
      <c r="R94">
        <f>COUNTIF(入社年月日ふりがな!B:B,纏め表計算用!B94)</f>
        <v>1</v>
      </c>
      <c r="S94" s="4">
        <f>COUNTIF(職務担当!A:A,纏め表計算用!B94)</f>
        <v>1</v>
      </c>
    </row>
    <row r="95" spans="1:20">
      <c r="A95">
        <f>IFERROR(INDEX(入社年月日ふりがな!$A:$B,MATCH(B95,入社年月日ふりがな!B:B,0),1),"")</f>
        <v>9000868</v>
      </c>
      <c r="B95" s="4" t="s">
        <v>1209</v>
      </c>
      <c r="C95" t="str">
        <f>IFERROR(IF(VLOOKUP(B95,入社年月日ふりがな!B:C,2,FALSE)="","",VLOOKUP(B95,入社年月日ふりがな!B:C,2,FALSE)),"")</f>
        <v>ｷﾀﾓﾄｱｽｶ</v>
      </c>
      <c r="D95">
        <v>3</v>
      </c>
      <c r="E95" t="s">
        <v>168</v>
      </c>
      <c r="F95" s="1">
        <f>IFERROR(VLOOKUP(纏め表計算用!B95,入社年月日ふりがな!B:F,5,FALSE),"")</f>
        <v>44007</v>
      </c>
      <c r="G95" t="str">
        <f>IFERROR(VLOOKUP($B95,職務担当!$A:$E,3,FALSE),"")</f>
        <v>保育士</v>
      </c>
      <c r="H95" t="str">
        <f>IFERROR(IF(VLOOKUP($B95,職務担当!$A:$E,4,FALSE)="","",VLOOKUP($B95,職務担当!$A:$E,4,FALSE)),"")</f>
        <v>3歳加配児童担当</v>
      </c>
      <c r="I95" s="4" t="s">
        <v>1685</v>
      </c>
      <c r="J95" t="str">
        <f>IFERROR(IF(VLOOKUP($B95,職務担当!$A:$E,5,FALSE)="","非常勤",VLOOKUP($B95,職務担当!$A:$E,5,FALSE)),"")</f>
        <v>非常勤</v>
      </c>
      <c r="N95" s="6">
        <v>30</v>
      </c>
      <c r="P95" s="4" t="s">
        <v>1681</v>
      </c>
      <c r="R95">
        <f>COUNTIF(入社年月日ふりがな!B:B,纏め表計算用!B95)</f>
        <v>1</v>
      </c>
      <c r="S95" s="4">
        <f>COUNTIF(職務担当!A:A,纏め表計算用!B95)</f>
        <v>1</v>
      </c>
    </row>
    <row r="96" spans="1:20">
      <c r="A96">
        <f>IFERROR(INDEX(入社年月日ふりがな!$A:$B,MATCH(B96,入社年月日ふりがな!B:B,0),1),"")</f>
        <v>9000165</v>
      </c>
      <c r="B96" s="4" t="s">
        <v>1210</v>
      </c>
      <c r="C96" t="str">
        <f>IFERROR(IF(VLOOKUP(B96,入社年月日ふりがな!B:C,2,FALSE)="","",VLOOKUP(B96,入社年月日ふりがな!B:C,2,FALSE)),"")</f>
        <v>ｺｳﾉﾀｴｺ</v>
      </c>
      <c r="D96">
        <v>3</v>
      </c>
      <c r="E96" t="s">
        <v>168</v>
      </c>
      <c r="F96" s="1">
        <f>IFERROR(VLOOKUP(纏め表計算用!B96,入社年月日ふりがな!B:F,5,FALSE),"")</f>
        <v>41235</v>
      </c>
      <c r="G96" t="str">
        <f>IFERROR(VLOOKUP($B96,職務担当!$A:$E,3,FALSE),"")</f>
        <v>保育士</v>
      </c>
      <c r="H96" t="str">
        <f>IFERROR(IF(VLOOKUP($B96,職務担当!$A:$E,4,FALSE)="","",VLOOKUP($B96,職務担当!$A:$E,4,FALSE)),"")</f>
        <v>朝特例保育担当</v>
      </c>
      <c r="I96" s="4" t="s">
        <v>1685</v>
      </c>
      <c r="J96" t="str">
        <f>IFERROR(IF(VLOOKUP($B96,職務担当!$A:$E,5,FALSE)="","非常勤",VLOOKUP($B96,職務担当!$A:$E,5,FALSE)),"")</f>
        <v>非常勤</v>
      </c>
      <c r="N96" s="6">
        <v>12.5</v>
      </c>
      <c r="P96" s="4" t="s">
        <v>1681</v>
      </c>
      <c r="R96">
        <f>COUNTIF(入社年月日ふりがな!B:B,纏め表計算用!B96)</f>
        <v>1</v>
      </c>
      <c r="S96" s="4">
        <f>COUNTIF(職務担当!A:A,纏め表計算用!B96)</f>
        <v>1</v>
      </c>
    </row>
    <row r="97" spans="1:19">
      <c r="A97">
        <f>IFERROR(INDEX(入社年月日ふりがな!$A:$B,MATCH(B97,入社年月日ふりがな!B:B,0),1),"")</f>
        <v>9000168</v>
      </c>
      <c r="B97" s="4" t="s">
        <v>1211</v>
      </c>
      <c r="C97" t="str">
        <f>IFERROR(IF(VLOOKUP(B97,入社年月日ふりがな!B:C,2,FALSE)="","",VLOOKUP(B97,入社年月日ふりがな!B:C,2,FALSE)),"")</f>
        <v>ﾉﾑﾗﾉｿﾞﾐ</v>
      </c>
      <c r="D97">
        <v>3</v>
      </c>
      <c r="E97" t="s">
        <v>168</v>
      </c>
      <c r="F97" s="1">
        <f>IFERROR(VLOOKUP(纏め表計算用!B97,入社年月日ふりがな!B:F,5,FALSE),"")</f>
        <v>41289</v>
      </c>
      <c r="G97" t="str">
        <f>IFERROR(VLOOKUP($B97,職務担当!$A:$E,3,FALSE),"")</f>
        <v>保育士</v>
      </c>
      <c r="H97" t="str">
        <f>IFERROR(IF(VLOOKUP($B97,職務担当!$A:$E,4,FALSE)="","",VLOOKUP($B97,職務担当!$A:$E,4,FALSE)),"")</f>
        <v>フリー保育担当</v>
      </c>
      <c r="I97" s="4" t="s">
        <v>1685</v>
      </c>
      <c r="J97" t="str">
        <f>IFERROR(IF(VLOOKUP($B97,職務担当!$A:$E,5,FALSE)="","非常勤",VLOOKUP($B97,職務担当!$A:$E,5,FALSE)),"")</f>
        <v>非常勤</v>
      </c>
      <c r="N97" s="6">
        <v>2</v>
      </c>
      <c r="P97" s="4" t="s">
        <v>1681</v>
      </c>
      <c r="R97">
        <f>COUNTIF(入社年月日ふりがな!B:B,纏め表計算用!B97)</f>
        <v>1</v>
      </c>
      <c r="S97" s="4">
        <f>COUNTIF(職務担当!A:A,纏め表計算用!B97)</f>
        <v>1</v>
      </c>
    </row>
    <row r="98" spans="1:19">
      <c r="A98">
        <f>IFERROR(INDEX(入社年月日ふりがな!$A:$B,MATCH(B98,入社年月日ふりがな!B:B,0),1),"")</f>
        <v>9000172</v>
      </c>
      <c r="B98" s="4" t="s">
        <v>1212</v>
      </c>
      <c r="C98" t="str">
        <f>IFERROR(IF(VLOOKUP(B98,入社年月日ふりがな!B:C,2,FALSE)="","",VLOOKUP(B98,入社年月日ふりがな!B:C,2,FALSE)),"")</f>
        <v>ｷﾉｼﾀﾄﾓﾐ</v>
      </c>
      <c r="D98">
        <v>3</v>
      </c>
      <c r="E98" t="s">
        <v>168</v>
      </c>
      <c r="F98" s="1">
        <f>IFERROR(VLOOKUP(纏め表計算用!B98,入社年月日ふりがな!B:F,5,FALSE),"")</f>
        <v>41330</v>
      </c>
      <c r="G98" t="str">
        <f>IFERROR(VLOOKUP($B98,職務担当!$A:$E,3,FALSE),"")</f>
        <v>保育士</v>
      </c>
      <c r="H98" t="str">
        <f>IFERROR(IF(VLOOKUP($B98,職務担当!$A:$E,4,FALSE)="","",VLOOKUP($B98,職務担当!$A:$E,4,FALSE)),"")</f>
        <v>病後児保育担当保育補助</v>
      </c>
      <c r="I98" s="4" t="s">
        <v>1685</v>
      </c>
      <c r="J98" t="str">
        <f>IFERROR(IF(VLOOKUP($B98,職務担当!$A:$E,5,FALSE)="","非常勤",VLOOKUP($B98,職務担当!$A:$E,5,FALSE)),"")</f>
        <v>非常勤</v>
      </c>
      <c r="N98" s="6">
        <v>20</v>
      </c>
      <c r="P98" s="4" t="s">
        <v>1681</v>
      </c>
      <c r="R98">
        <f>COUNTIF(入社年月日ふりがな!B:B,纏め表計算用!B98)</f>
        <v>1</v>
      </c>
      <c r="S98" s="4">
        <f>COUNTIF(職務担当!A:A,纏め表計算用!B98)</f>
        <v>1</v>
      </c>
    </row>
    <row r="99" spans="1:19">
      <c r="A99">
        <f>IFERROR(INDEX(入社年月日ふりがな!$A:$B,MATCH(B99,入社年月日ふりがな!B:B,0),1),"")</f>
        <v>9000032</v>
      </c>
      <c r="B99" s="4" t="s">
        <v>1213</v>
      </c>
      <c r="C99" t="str">
        <f>IFERROR(IF(VLOOKUP(B99,入社年月日ふりがな!B:C,2,FALSE)="","",VLOOKUP(B99,入社年月日ふりがな!B:C,2,FALSE)),"")</f>
        <v>ｲﾜﾀﾕｳｺ</v>
      </c>
      <c r="D99">
        <v>3</v>
      </c>
      <c r="E99" t="s">
        <v>168</v>
      </c>
      <c r="F99" s="1">
        <f>IFERROR(VLOOKUP(纏め表計算用!B99,入社年月日ふりがな!B:F,5,FALSE),"")</f>
        <v>39539</v>
      </c>
      <c r="G99" t="str">
        <f>IFERROR(VLOOKUP($B99,職務担当!$A:$E,3,FALSE),"")</f>
        <v>保育士</v>
      </c>
      <c r="H99" t="str">
        <f>IFERROR(IF(VLOOKUP($B99,職務担当!$A:$E,4,FALSE)="","",VLOOKUP($B99,職務担当!$A:$E,4,FALSE)),"")</f>
        <v>フリー保育担当</v>
      </c>
      <c r="I99" s="4" t="s">
        <v>1685</v>
      </c>
      <c r="J99" t="str">
        <f>IFERROR(IF(VLOOKUP($B99,職務担当!$A:$E,5,FALSE)="","非常勤",VLOOKUP($B99,職務担当!$A:$E,5,FALSE)),"")</f>
        <v>非常勤</v>
      </c>
      <c r="N99" s="6">
        <v>16.5</v>
      </c>
      <c r="P99" s="4" t="s">
        <v>1681</v>
      </c>
      <c r="R99">
        <f>COUNTIF(入社年月日ふりがな!B:B,纏め表計算用!B99)</f>
        <v>1</v>
      </c>
      <c r="S99" s="4">
        <f>COUNTIF(職務担当!A:A,纏め表計算用!B99)</f>
        <v>1</v>
      </c>
    </row>
    <row r="100" spans="1:19">
      <c r="A100">
        <f>IFERROR(INDEX(入社年月日ふりがな!$A:$B,MATCH(B100,入社年月日ふりがな!B:B,0),1),"")</f>
        <v>9000033</v>
      </c>
      <c r="B100" s="4" t="s">
        <v>1214</v>
      </c>
      <c r="C100" t="str">
        <f>IFERROR(IF(VLOOKUP(B100,入社年月日ふりがな!B:C,2,FALSE)="","",VLOOKUP(B100,入社年月日ふりがな!B:C,2,FALSE)),"")</f>
        <v>ﾀｶﾊｼﾐｶ</v>
      </c>
      <c r="D100">
        <v>3</v>
      </c>
      <c r="E100" t="s">
        <v>168</v>
      </c>
      <c r="F100" s="1">
        <f>IFERROR(VLOOKUP(纏め表計算用!B100,入社年月日ふりがな!B:F,5,FALSE),"")</f>
        <v>40118</v>
      </c>
      <c r="G100" t="str">
        <f>IFERROR(VLOOKUP($B100,職務担当!$A:$E,3,FALSE),"")</f>
        <v>保育士</v>
      </c>
      <c r="H100" t="str">
        <f>IFERROR(IF(VLOOKUP($B100,職務担当!$A:$E,4,FALSE)="","",VLOOKUP($B100,職務担当!$A:$E,4,FALSE)),"")</f>
        <v>病後児保育担当</v>
      </c>
      <c r="I100" s="4" t="s">
        <v>1685</v>
      </c>
      <c r="J100" t="str">
        <f>IFERROR(IF(VLOOKUP($B100,職務担当!$A:$E,5,FALSE)="","非常勤",VLOOKUP($B100,職務担当!$A:$E,5,FALSE)),"")</f>
        <v>非常勤</v>
      </c>
      <c r="N100" s="6">
        <v>16.5</v>
      </c>
      <c r="P100" s="4" t="s">
        <v>1681</v>
      </c>
      <c r="R100">
        <f>COUNTIF(入社年月日ふりがな!B:B,纏め表計算用!B100)</f>
        <v>1</v>
      </c>
      <c r="S100" s="4">
        <f>COUNTIF(職務担当!A:A,纏め表計算用!B100)</f>
        <v>1</v>
      </c>
    </row>
    <row r="101" spans="1:19">
      <c r="A101">
        <f>IFERROR(INDEX(入社年月日ふりがな!$A:$B,MATCH(B101,入社年月日ふりがな!B:B,0),1),"")</f>
        <v>9000035</v>
      </c>
      <c r="B101" s="4" t="s">
        <v>1215</v>
      </c>
      <c r="C101" t="str">
        <f>IFERROR(IF(VLOOKUP(B101,入社年月日ふりがな!B:C,2,FALSE)="","",VLOOKUP(B101,入社年月日ふりがな!B:C,2,FALSE)),"")</f>
        <v>ｵﾉﾕﾐｺ</v>
      </c>
      <c r="D101">
        <v>3</v>
      </c>
      <c r="E101" t="s">
        <v>168</v>
      </c>
      <c r="F101" s="1">
        <f>IFERROR(VLOOKUP(纏め表計算用!B101,入社年月日ふりがな!B:F,5,FALSE),"")</f>
        <v>40567</v>
      </c>
      <c r="G101" t="str">
        <f>IFERROR(VLOOKUP($B101,職務担当!$A:$E,3,FALSE),"")</f>
        <v>保育士</v>
      </c>
      <c r="H101" t="str">
        <f>IFERROR(IF(VLOOKUP($B101,職務担当!$A:$E,4,FALSE)="","",VLOOKUP($B101,職務担当!$A:$E,4,FALSE)),"")</f>
        <v>夕方特例保育担当</v>
      </c>
      <c r="I101" s="4" t="s">
        <v>1685</v>
      </c>
      <c r="J101" t="str">
        <f>IFERROR(IF(VLOOKUP($B101,職務担当!$A:$E,5,FALSE)="","非常勤",VLOOKUP($B101,職務担当!$A:$E,5,FALSE)),"")</f>
        <v>非常勤</v>
      </c>
      <c r="N101" s="6">
        <v>20</v>
      </c>
      <c r="P101" s="4" t="s">
        <v>1681</v>
      </c>
      <c r="R101">
        <f>COUNTIF(入社年月日ふりがな!B:B,纏め表計算用!B101)</f>
        <v>1</v>
      </c>
      <c r="S101" s="4">
        <f>COUNTIF(職務担当!A:A,纏め表計算用!B101)</f>
        <v>1</v>
      </c>
    </row>
    <row r="102" spans="1:19">
      <c r="A102">
        <f>IFERROR(INDEX(入社年月日ふりがな!$A:$B,MATCH(B102,入社年月日ふりがな!B:B,0),1),"")</f>
        <v>9000863</v>
      </c>
      <c r="B102" s="4" t="s">
        <v>1216</v>
      </c>
      <c r="C102" t="str">
        <f>IFERROR(IF(VLOOKUP(B102,入社年月日ふりがな!B:C,2,FALSE)="","",VLOOKUP(B102,入社年月日ふりがな!B:C,2,FALSE)),"")</f>
        <v>ｵｶﾀﾆﾄﾓｺ</v>
      </c>
      <c r="D102">
        <v>3</v>
      </c>
      <c r="E102" t="s">
        <v>168</v>
      </c>
      <c r="F102" s="1">
        <f>IFERROR(VLOOKUP(纏め表計算用!B102,入社年月日ふりがな!B:F,5,FALSE),"")</f>
        <v>43983</v>
      </c>
      <c r="G102" t="str">
        <f>IFERROR(VLOOKUP($B102,職務担当!$A:$E,3,FALSE),"")</f>
        <v>保育士</v>
      </c>
      <c r="H102" t="str">
        <f>IFERROR(IF(VLOOKUP($B102,職務担当!$A:$E,4,FALSE)="","",VLOOKUP($B102,職務担当!$A:$E,4,FALSE)),"")</f>
        <v>保育補助</v>
      </c>
      <c r="I102" s="4" t="s">
        <v>1685</v>
      </c>
      <c r="J102" t="str">
        <f>IFERROR(IF(VLOOKUP($B102,職務担当!$A:$E,5,FALSE)="","非常勤",VLOOKUP($B102,職務担当!$A:$E,5,FALSE)),"")</f>
        <v>非常勤</v>
      </c>
      <c r="N102" s="6">
        <v>16.5</v>
      </c>
      <c r="P102" s="4" t="s">
        <v>1681</v>
      </c>
      <c r="R102">
        <f>COUNTIF(入社年月日ふりがな!B:B,纏め表計算用!B102)</f>
        <v>1</v>
      </c>
      <c r="S102" s="4">
        <f>COUNTIF(職務担当!A:A,纏め表計算用!B102)</f>
        <v>1</v>
      </c>
    </row>
    <row r="103" spans="1:19">
      <c r="A103">
        <f>IFERROR(INDEX(入社年月日ふりがな!$A:$B,MATCH(B103,入社年月日ふりがな!B:B,0),1),"")</f>
        <v>9000746</v>
      </c>
      <c r="B103" s="4" t="s">
        <v>265</v>
      </c>
      <c r="C103" t="str">
        <f>IFERROR(IF(VLOOKUP(B103,入社年月日ふりがな!B:C,2,FALSE)="","",VLOOKUP(B103,入社年月日ふりがな!B:C,2,FALSE)),"")</f>
        <v>ﾔﾏｸﾞﾁﾖｼﾌﾐ</v>
      </c>
      <c r="D103">
        <v>3</v>
      </c>
      <c r="E103" t="s">
        <v>168</v>
      </c>
      <c r="F103" s="1">
        <f>IFERROR(VLOOKUP(纏め表計算用!B103,入社年月日ふりがな!B:F,5,FALSE),"")</f>
        <v>43770</v>
      </c>
      <c r="G103" t="str">
        <f>IFERROR(VLOOKUP($B103,職務担当!$A:$E,3,FALSE),"")</f>
        <v>保育補助</v>
      </c>
      <c r="H103" t="str">
        <f>IFERROR(IF(VLOOKUP($B103,職務担当!$A:$E,4,FALSE)="","",VLOOKUP($B103,職務担当!$A:$E,4,FALSE)),"")</f>
        <v>保育補助</v>
      </c>
      <c r="J103" t="str">
        <f>IFERROR(IF(VLOOKUP($B103,職務担当!$A:$E,5,FALSE)="","非常勤",VLOOKUP($B103,職務担当!$A:$E,5,FALSE)),"")</f>
        <v>非常勤</v>
      </c>
      <c r="N103" s="6">
        <v>40</v>
      </c>
      <c r="P103" s="4" t="s">
        <v>1682</v>
      </c>
      <c r="R103">
        <f>COUNTIF(入社年月日ふりがな!B:B,纏め表計算用!B103)</f>
        <v>1</v>
      </c>
      <c r="S103" s="4">
        <f>COUNTIF(職務担当!A:A,纏め表計算用!B103)</f>
        <v>1</v>
      </c>
    </row>
    <row r="104" spans="1:19">
      <c r="A104">
        <f>IFERROR(INDEX(入社年月日ふりがな!$A:$B,MATCH(B104,入社年月日ふりがな!B:B,0),1),"")</f>
        <v>9000768</v>
      </c>
      <c r="B104" s="4" t="s">
        <v>1116</v>
      </c>
      <c r="C104" t="str">
        <f>IFERROR(IF(VLOOKUP(B104,入社年月日ふりがな!B:C,2,FALSE)="","",VLOOKUP(B104,入社年月日ふりがな!B:C,2,FALSE)),"")</f>
        <v>ｼﾗｲｼﾉﾌﾞ</v>
      </c>
      <c r="D104">
        <v>3</v>
      </c>
      <c r="E104" t="s">
        <v>168</v>
      </c>
      <c r="F104" s="1">
        <f>IFERROR(VLOOKUP(纏め表計算用!B104,入社年月日ふりがな!B:F,5,FALSE),"")</f>
        <v>43808</v>
      </c>
      <c r="G104" t="str">
        <f>IFERROR(VLOOKUP($B104,職務担当!$A:$E,3,FALSE),"")</f>
        <v>保育補助</v>
      </c>
      <c r="H104" t="str">
        <f>IFERROR(IF(VLOOKUP($B104,職務担当!$A:$E,4,FALSE)="","",VLOOKUP($B104,職務担当!$A:$E,4,FALSE)),"")</f>
        <v>保育補助</v>
      </c>
      <c r="J104" t="str">
        <f>IFERROR(IF(VLOOKUP($B104,職務担当!$A:$E,5,FALSE)="","非常勤",VLOOKUP($B104,職務担当!$A:$E,5,FALSE)),"")</f>
        <v>非常勤</v>
      </c>
      <c r="N104" s="6">
        <v>16.5</v>
      </c>
      <c r="P104" s="4" t="s">
        <v>1681</v>
      </c>
      <c r="R104">
        <f>COUNTIF(入社年月日ふりがな!B:B,纏め表計算用!B104)</f>
        <v>1</v>
      </c>
      <c r="S104" s="4">
        <f>COUNTIF(職務担当!A:A,纏め表計算用!B104)</f>
        <v>1</v>
      </c>
    </row>
    <row r="105" spans="1:19">
      <c r="A105">
        <f>IFERROR(INDEX(入社年月日ふりがな!$A:$B,MATCH(B105,入社年月日ふりがな!B:B,0),1),"")</f>
        <v>9000765</v>
      </c>
      <c r="B105" s="4" t="s">
        <v>1117</v>
      </c>
      <c r="C105" t="str">
        <f>IFERROR(IF(VLOOKUP(B105,入社年月日ふりがな!B:C,2,FALSE)="","",VLOOKUP(B105,入社年月日ふりがな!B:C,2,FALSE)),"")</f>
        <v>ｺﾊﾞﾔｼﾅｵｺ</v>
      </c>
      <c r="D105">
        <v>3</v>
      </c>
      <c r="E105" t="s">
        <v>168</v>
      </c>
      <c r="F105" s="1">
        <f>IFERROR(VLOOKUP(纏め表計算用!B105,入社年月日ふりがな!B:F,5,FALSE),"")</f>
        <v>43800</v>
      </c>
      <c r="G105" t="str">
        <f>IFERROR(VLOOKUP($B105,職務担当!$A:$E,3,FALSE),"")</f>
        <v>保育補助</v>
      </c>
      <c r="H105" t="str">
        <f>IFERROR(IF(VLOOKUP($B105,職務担当!$A:$E,4,FALSE)="","",VLOOKUP($B105,職務担当!$A:$E,4,FALSE)),"")</f>
        <v>保育補助</v>
      </c>
      <c r="J105" t="str">
        <f>IFERROR(IF(VLOOKUP($B105,職務担当!$A:$E,5,FALSE)="","非常勤",VLOOKUP($B105,職務担当!$A:$E,5,FALSE)),"")</f>
        <v>非常勤</v>
      </c>
      <c r="N105" s="6">
        <v>16</v>
      </c>
      <c r="P105" s="4" t="s">
        <v>1681</v>
      </c>
      <c r="R105">
        <f>COUNTIF(入社年月日ふりがな!B:B,纏め表計算用!B105)</f>
        <v>1</v>
      </c>
      <c r="S105" s="4">
        <f>COUNTIF(職務担当!A:A,纏め表計算用!B105)</f>
        <v>1</v>
      </c>
    </row>
    <row r="106" spans="1:19">
      <c r="A106">
        <f>IFERROR(INDEX(入社年月日ふりがな!$A:$B,MATCH(B106,入社年月日ふりがな!B:B,0),1),"")</f>
        <v>9000758</v>
      </c>
      <c r="B106" s="4" t="s">
        <v>1118</v>
      </c>
      <c r="C106" t="str">
        <f>IFERROR(IF(VLOOKUP(B106,入社年月日ふりがな!B:C,2,FALSE)="","",VLOOKUP(B106,入社年月日ふりがな!B:C,2,FALSE)),"")</f>
        <v>ﾊﾔﾉﾐｽﾞﾎ</v>
      </c>
      <c r="D106">
        <v>3</v>
      </c>
      <c r="E106" t="s">
        <v>168</v>
      </c>
      <c r="F106" s="1">
        <f>IFERROR(VLOOKUP(纏め表計算用!B106,入社年月日ふりがな!B:F,5,FALSE),"")</f>
        <v>43800</v>
      </c>
      <c r="G106" t="str">
        <f>IFERROR(VLOOKUP($B106,職務担当!$A:$E,3,FALSE),"")</f>
        <v>保育補助</v>
      </c>
      <c r="H106" t="str">
        <f>IFERROR(IF(VLOOKUP($B106,職務担当!$A:$E,4,FALSE)="","",VLOOKUP($B106,職務担当!$A:$E,4,FALSE)),"")</f>
        <v>保育補助</v>
      </c>
      <c r="J106" t="str">
        <f>IFERROR(IF(VLOOKUP($B106,職務担当!$A:$E,5,FALSE)="","非常勤",VLOOKUP($B106,職務担当!$A:$E,5,FALSE)),"")</f>
        <v>非常勤</v>
      </c>
      <c r="N106" s="6">
        <v>14</v>
      </c>
      <c r="P106" s="4" t="s">
        <v>1681</v>
      </c>
      <c r="R106">
        <f>COUNTIF(入社年月日ふりがな!B:B,纏め表計算用!B106)</f>
        <v>1</v>
      </c>
      <c r="S106" s="4">
        <f>COUNTIF(職務担当!A:A,纏め表計算用!B106)</f>
        <v>1</v>
      </c>
    </row>
    <row r="107" spans="1:19">
      <c r="A107">
        <f>IFERROR(INDEX(入社年月日ふりがな!$A:$B,MATCH(B107,入社年月日ふりがな!B:B,0),1),"")</f>
        <v>9000930</v>
      </c>
      <c r="B107" s="4" t="s">
        <v>1217</v>
      </c>
      <c r="C107" t="str">
        <f>IFERROR(IF(VLOOKUP(B107,入社年月日ふりがな!B:C,2,FALSE)="","",VLOOKUP(B107,入社年月日ふりがな!B:C,2,FALSE)),"")</f>
        <v>ｵﾉｽｽﾞﾎ</v>
      </c>
      <c r="D107">
        <v>3</v>
      </c>
      <c r="E107" t="s">
        <v>168</v>
      </c>
      <c r="F107" s="1">
        <f>IFERROR(VLOOKUP(纏め表計算用!B107,入社年月日ふりがな!B:F,5,FALSE),"")</f>
        <v>44274</v>
      </c>
      <c r="G107" t="str">
        <f>IFERROR(VLOOKUP($B107,職務担当!$A:$E,3,FALSE),"")</f>
        <v>保育士</v>
      </c>
      <c r="H107" t="str">
        <f>IFERROR(IF(VLOOKUP($B107,職務担当!$A:$E,4,FALSE)="","",VLOOKUP($B107,職務担当!$A:$E,4,FALSE)),"")</f>
        <v>保育補助</v>
      </c>
      <c r="I107" s="4" t="s">
        <v>1685</v>
      </c>
      <c r="J107" t="str">
        <f>IFERROR(IF(VLOOKUP($B107,職務担当!$A:$E,5,FALSE)="","非常勤",VLOOKUP($B107,職務担当!$A:$E,5,FALSE)),"")</f>
        <v>非常勤</v>
      </c>
      <c r="N107" s="6">
        <v>25</v>
      </c>
      <c r="P107" s="4" t="s">
        <v>1681</v>
      </c>
      <c r="R107">
        <f>COUNTIF(入社年月日ふりがな!B:B,纏め表計算用!B107)</f>
        <v>1</v>
      </c>
      <c r="S107" s="4">
        <f>COUNTIF(職務担当!A:A,纏め表計算用!B107)</f>
        <v>1</v>
      </c>
    </row>
    <row r="108" spans="1:19">
      <c r="A108">
        <f>IFERROR(INDEX(入社年月日ふりがな!$A:$B,MATCH(B108,入社年月日ふりがな!B:B,0),1),"")</f>
        <v>9000932</v>
      </c>
      <c r="B108" s="4" t="s">
        <v>1218</v>
      </c>
      <c r="C108" t="str">
        <f>IFERROR(IF(VLOOKUP(B108,入社年月日ふりがな!B:C,2,FALSE)="","",VLOOKUP(B108,入社年月日ふりがな!B:C,2,FALSE)),"")</f>
        <v/>
      </c>
      <c r="D108">
        <v>3</v>
      </c>
      <c r="E108" t="s">
        <v>168</v>
      </c>
      <c r="F108" s="1">
        <f>IFERROR(VLOOKUP(纏め表計算用!B108,入社年月日ふりがな!B:F,5,FALSE),"")</f>
        <v>44307</v>
      </c>
      <c r="G108" t="str">
        <f>IFERROR(VLOOKUP($B108,職務担当!$A:$E,3,FALSE),"")</f>
        <v>保育補助</v>
      </c>
      <c r="H108" t="str">
        <f>IFERROR(IF(VLOOKUP($B108,職務担当!$A:$E,4,FALSE)="","",VLOOKUP($B108,職務担当!$A:$E,4,FALSE)),"")</f>
        <v>保育補助</v>
      </c>
      <c r="J108" t="str">
        <f>IFERROR(IF(VLOOKUP($B108,職務担当!$A:$E,5,FALSE)="","非常勤",VLOOKUP($B108,職務担当!$A:$E,5,FALSE)),"")</f>
        <v>非常勤</v>
      </c>
      <c r="N108" s="6">
        <v>8</v>
      </c>
      <c r="P108" s="4" t="s">
        <v>1681</v>
      </c>
      <c r="R108">
        <f>COUNTIF(入社年月日ふりがな!B:B,纏め表計算用!B108)</f>
        <v>1</v>
      </c>
      <c r="S108" s="4">
        <f>COUNTIF(職務担当!A:A,纏め表計算用!B108)</f>
        <v>1</v>
      </c>
    </row>
    <row r="109" spans="1:19">
      <c r="A109">
        <f>IFERROR(INDEX(入社年月日ふりがな!$A:$B,MATCH(B109,入社年月日ふりがな!B:B,0),1),"")</f>
        <v>9000951</v>
      </c>
      <c r="B109" s="4" t="str">
        <f>Q109</f>
        <v>渡邊直美</v>
      </c>
      <c r="C109" t="str">
        <f>IFERROR(IF(VLOOKUP(B109,入社年月日ふりがな!B:C,2,FALSE)="","",VLOOKUP(B109,入社年月日ふりがな!B:C,2,FALSE)),"")</f>
        <v>ﾜﾀﾅﾍﾞﾅｵﾐ</v>
      </c>
      <c r="D109">
        <v>3</v>
      </c>
      <c r="E109" t="s">
        <v>168</v>
      </c>
      <c r="F109" s="1">
        <f>IFERROR(VLOOKUP(纏め表計算用!B109,入社年月日ふりがな!B:F,5,FALSE),"")</f>
        <v>44378</v>
      </c>
      <c r="G109" t="str">
        <f>IFERROR(VLOOKUP($B109,職務担当!$A:$E,3,FALSE),"")</f>
        <v>保育士</v>
      </c>
      <c r="H109" t="str">
        <f>IFERROR(IF(VLOOKUP($B109,職務担当!$A:$E,4,FALSE)="","",VLOOKUP($B109,職務担当!$A:$E,4,FALSE)),"")</f>
        <v>フリー保育担当</v>
      </c>
      <c r="J109" t="str">
        <f>IFERROR(IF(VLOOKUP($B109,職務担当!$A:$E,5,FALSE)="","非常勤",VLOOKUP($B109,職務担当!$A:$E,5,FALSE)),"")</f>
        <v>非常勤</v>
      </c>
      <c r="N109" s="6">
        <v>35</v>
      </c>
      <c r="P109" s="4" t="s">
        <v>1681</v>
      </c>
      <c r="Q109" s="3" t="s">
        <v>2043</v>
      </c>
      <c r="R109">
        <f>COUNTIF(入社年月日ふりがな!B:B,纏め表計算用!B109)</f>
        <v>1</v>
      </c>
      <c r="S109" s="4">
        <f>COUNTIF(職務担当!A:A,纏め表計算用!B109)</f>
        <v>2</v>
      </c>
    </row>
    <row r="110" spans="1:19">
      <c r="A110">
        <f>IFERROR(INDEX(入社年月日ふりがな!$A:$B,MATCH(B110,入社年月日ふりがな!B:B,0),1),"")</f>
        <v>9000952</v>
      </c>
      <c r="B110" s="4" t="s">
        <v>1220</v>
      </c>
      <c r="C110" t="str">
        <f>IFERROR(IF(VLOOKUP(B110,入社年月日ふりがな!B:C,2,FALSE)="","",VLOOKUP(B110,入社年月日ふりがな!B:C,2,FALSE)),"")</f>
        <v>ﾖｼﾀﾞﾕﾐ</v>
      </c>
      <c r="D110">
        <v>3</v>
      </c>
      <c r="E110" t="s">
        <v>168</v>
      </c>
      <c r="F110" s="1">
        <f>IFERROR(VLOOKUP(纏め表計算用!B110,入社年月日ふりがな!B:F,5,FALSE),"")</f>
        <v>44378</v>
      </c>
      <c r="G110" t="str">
        <f>IFERROR(VLOOKUP($B110,職務担当!$A:$E,3,FALSE),"")</f>
        <v>保育士</v>
      </c>
      <c r="H110" t="str">
        <f>IFERROR(IF(VLOOKUP($B110,職務担当!$A:$E,4,FALSE)="","",VLOOKUP($B110,職務担当!$A:$E,4,FALSE)),"")</f>
        <v>フリー保育担当</v>
      </c>
      <c r="I110" s="4" t="s">
        <v>1685</v>
      </c>
      <c r="J110" t="str">
        <f>IFERROR(IF(VLOOKUP($B110,職務担当!$A:$E,5,FALSE)="","非常勤",VLOOKUP($B110,職務担当!$A:$E,5,FALSE)),"")</f>
        <v>非常勤</v>
      </c>
      <c r="N110" s="6">
        <v>16.5</v>
      </c>
      <c r="P110" s="4" t="s">
        <v>1681</v>
      </c>
      <c r="R110">
        <f>COUNTIF(入社年月日ふりがな!B:B,纏め表計算用!B110)</f>
        <v>1</v>
      </c>
      <c r="S110" s="4">
        <f>COUNTIF(職務担当!A:A,纏め表計算用!B110)</f>
        <v>1</v>
      </c>
    </row>
    <row r="111" spans="1:19">
      <c r="A111">
        <f>IFERROR(INDEX(入社年月日ふりがな!$A:$B,MATCH(B111,入社年月日ふりがな!B:B,0),1),"")</f>
        <v>9000949</v>
      </c>
      <c r="B111" s="4" t="s">
        <v>1221</v>
      </c>
      <c r="C111" t="str">
        <f>IFERROR(IF(VLOOKUP(B111,入社年月日ふりがな!B:C,2,FALSE)="","",VLOOKUP(B111,入社年月日ふりがな!B:C,2,FALSE)),"")</f>
        <v>ｻｶﾍﾞｱﾘｻ</v>
      </c>
      <c r="D111">
        <v>3</v>
      </c>
      <c r="E111" t="s">
        <v>168</v>
      </c>
      <c r="F111" s="1">
        <f>IFERROR(VLOOKUP(纏め表計算用!B111,入社年月日ふりがな!B:F,5,FALSE),"")</f>
        <v>44377</v>
      </c>
      <c r="G111" t="str">
        <f>IFERROR(VLOOKUP($B111,職務担当!$A:$E,3,FALSE),"")</f>
        <v/>
      </c>
      <c r="H111" t="str">
        <f>IFERROR(IF(VLOOKUP($B111,職務担当!$A:$E,4,FALSE)="","",VLOOKUP($B111,職務担当!$A:$E,4,FALSE)),"")</f>
        <v/>
      </c>
      <c r="I111" s="4" t="s">
        <v>1685</v>
      </c>
      <c r="J111" t="str">
        <f>IFERROR(IF(VLOOKUP($B111,職務担当!$A:$E,5,FALSE)="","非常勤",VLOOKUP($B111,職務担当!$A:$E,5,FALSE)),"")</f>
        <v/>
      </c>
      <c r="N111" s="6">
        <v>15.5</v>
      </c>
      <c r="P111" s="4" t="s">
        <v>1681</v>
      </c>
      <c r="R111">
        <f>COUNTIF(入社年月日ふりがな!B:B,纏め表計算用!B111)</f>
        <v>1</v>
      </c>
      <c r="S111" s="4">
        <f>COUNTIF(職務担当!A:A,纏め表計算用!B111)</f>
        <v>0</v>
      </c>
    </row>
    <row r="112" spans="1:19">
      <c r="A112">
        <f>IFERROR(INDEX(入社年月日ふりがな!$A:$B,MATCH(B112,入社年月日ふりがな!B:B,0),1),"")</f>
        <v>9000944</v>
      </c>
      <c r="B112" s="4" t="s">
        <v>1222</v>
      </c>
      <c r="C112" t="str">
        <f>IFERROR(IF(VLOOKUP(B112,入社年月日ふりがな!B:C,2,FALSE)="","",VLOOKUP(B112,入社年月日ふりがな!B:C,2,FALSE)),"")</f>
        <v>ｼﾝﾄﾞｳｶｵﾘ</v>
      </c>
      <c r="D112">
        <v>3</v>
      </c>
      <c r="E112" t="s">
        <v>168</v>
      </c>
      <c r="F112" s="1">
        <f>IFERROR(VLOOKUP(纏め表計算用!B112,入社年月日ふりがな!B:F,5,FALSE),"")</f>
        <v>44348</v>
      </c>
      <c r="G112" t="str">
        <f>IFERROR(VLOOKUP($B112,職務担当!$A:$E,3,FALSE),"")</f>
        <v>保育士</v>
      </c>
      <c r="H112" t="str">
        <f>IFERROR(IF(VLOOKUP($B112,職務担当!$A:$E,4,FALSE)="","",VLOOKUP($B112,職務担当!$A:$E,4,FALSE)),"")</f>
        <v>保育補助</v>
      </c>
      <c r="I112" s="4" t="s">
        <v>1685</v>
      </c>
      <c r="J112" t="str">
        <f>IFERROR(IF(VLOOKUP($B112,職務担当!$A:$E,5,FALSE)="","非常勤",VLOOKUP($B112,職務担当!$A:$E,5,FALSE)),"")</f>
        <v>非常勤</v>
      </c>
      <c r="N112" s="6">
        <v>9</v>
      </c>
      <c r="P112" s="4" t="s">
        <v>1681</v>
      </c>
      <c r="R112">
        <f>COUNTIF(入社年月日ふりがな!B:B,纏め表計算用!B112)</f>
        <v>1</v>
      </c>
      <c r="S112" s="4">
        <f>COUNTIF(職務担当!A:A,纏め表計算用!B112)</f>
        <v>1</v>
      </c>
    </row>
    <row r="113" spans="1:19">
      <c r="A113">
        <f>IFERROR(INDEX(入社年月日ふりがな!$A:$B,MATCH(B113,入社年月日ふりがな!B:B,0),1),"")</f>
        <v>9000979</v>
      </c>
      <c r="B113" s="4" t="s">
        <v>1223</v>
      </c>
      <c r="C113" t="str">
        <f>IFERROR(IF(VLOOKUP(B113,入社年月日ふりがな!B:C,2,FALSE)="","",VLOOKUP(B113,入社年月日ふりがな!B:C,2,FALSE)),"")</f>
        <v>ｻｻｶﾞﾜｷｮｳｺ</v>
      </c>
      <c r="D113">
        <v>3</v>
      </c>
      <c r="E113" t="s">
        <v>168</v>
      </c>
      <c r="F113" s="1">
        <f>IFERROR(VLOOKUP(纏め表計算用!B113,入社年月日ふりがな!B:F,5,FALSE),"")</f>
        <v>44470</v>
      </c>
      <c r="G113" t="str">
        <f>IFERROR(VLOOKUP($B113,職務担当!$A:$E,3,FALSE),"")</f>
        <v>保育士</v>
      </c>
      <c r="H113" t="str">
        <f>IFERROR(IF(VLOOKUP($B113,職務担当!$A:$E,4,FALSE)="","",VLOOKUP($B113,職務担当!$A:$E,4,FALSE)),"")</f>
        <v>保育担当</v>
      </c>
      <c r="I113" s="4" t="s">
        <v>1685</v>
      </c>
      <c r="J113" t="str">
        <f>IFERROR(IF(VLOOKUP($B113,職務担当!$A:$E,5,FALSE)="","非常勤",VLOOKUP($B113,職務担当!$A:$E,5,FALSE)),"")</f>
        <v>非常勤</v>
      </c>
      <c r="N113" s="6">
        <v>6</v>
      </c>
      <c r="P113" s="4" t="s">
        <v>1681</v>
      </c>
      <c r="R113">
        <f>COUNTIF(入社年月日ふりがな!B:B,纏め表計算用!B113)</f>
        <v>2</v>
      </c>
      <c r="S113" s="4">
        <f>COUNTIF(職務担当!A:A,纏め表計算用!B113)</f>
        <v>2</v>
      </c>
    </row>
    <row r="114" spans="1:19">
      <c r="A114">
        <f>IFERROR(INDEX(入社年月日ふりがな!$A:$B,MATCH(B114,入社年月日ふりがな!B:B,0),1),"")</f>
        <v>9000975</v>
      </c>
      <c r="B114" s="4" t="s">
        <v>1119</v>
      </c>
      <c r="C114" t="str">
        <f>IFERROR(IF(VLOOKUP(B114,入社年月日ふりがな!B:C,2,FALSE)="","",VLOOKUP(B114,入社年月日ふりがな!B:C,2,FALSE)),"")</f>
        <v>ﾜﾀﾅﾍﾞｻﾁｵ</v>
      </c>
      <c r="D114">
        <v>3</v>
      </c>
      <c r="E114" t="s">
        <v>168</v>
      </c>
      <c r="F114" s="1">
        <f>IFERROR(VLOOKUP(纏め表計算用!B114,入社年月日ふりがな!B:F,5,FALSE),"")</f>
        <v>44460</v>
      </c>
      <c r="G114" t="str">
        <f>IFERROR(VLOOKUP($B114,職務担当!$A:$E,3,FALSE),"")</f>
        <v>保育補助</v>
      </c>
      <c r="H114" t="str">
        <f>IFERROR(IF(VLOOKUP($B114,職務担当!$A:$E,4,FALSE)="","",VLOOKUP($B114,職務担当!$A:$E,4,FALSE)),"")</f>
        <v>保育補助</v>
      </c>
      <c r="J114" t="str">
        <f>IFERROR(IF(VLOOKUP($B114,職務担当!$A:$E,5,FALSE)="","非常勤",VLOOKUP($B114,職務担当!$A:$E,5,FALSE)),"")</f>
        <v>非常勤</v>
      </c>
      <c r="N114" s="6">
        <v>40</v>
      </c>
      <c r="P114" s="4" t="s">
        <v>1681</v>
      </c>
      <c r="R114">
        <f>COUNTIF(入社年月日ふりがな!B:B,纏め表計算用!B114)</f>
        <v>1</v>
      </c>
      <c r="S114" s="4">
        <f>COUNTIF(職務担当!A:A,纏め表計算用!B114)</f>
        <v>1</v>
      </c>
    </row>
    <row r="115" spans="1:19">
      <c r="A115">
        <f>IFERROR(INDEX(入社年月日ふりがな!$A:$B,MATCH(B115,入社年月日ふりがな!B:B,0),1),"")</f>
        <v>9000977</v>
      </c>
      <c r="B115" s="4" t="s">
        <v>1224</v>
      </c>
      <c r="C115" t="str">
        <f>IFERROR(IF(VLOOKUP(B115,入社年月日ふりがな!B:C,2,FALSE)="","",VLOOKUP(B115,入社年月日ふりがな!B:C,2,FALSE)),"")</f>
        <v>ｼｵｻﾞﾜｻﾁｺ</v>
      </c>
      <c r="D115">
        <v>3</v>
      </c>
      <c r="E115" t="s">
        <v>168</v>
      </c>
      <c r="F115" s="1">
        <f>IFERROR(VLOOKUP(纏め表計算用!B115,入社年月日ふりがな!B:F,5,FALSE),"")</f>
        <v>44473</v>
      </c>
      <c r="G115" t="str">
        <f>IFERROR(VLOOKUP($B115,職務担当!$A:$E,3,FALSE),"")</f>
        <v>保育補助</v>
      </c>
      <c r="H115" t="str">
        <f>IFERROR(IF(VLOOKUP($B115,職務担当!$A:$E,4,FALSE)="","",VLOOKUP($B115,職務担当!$A:$E,4,FALSE)),"")</f>
        <v>保育補助</v>
      </c>
      <c r="J115" t="str">
        <f>IFERROR(IF(VLOOKUP($B115,職務担当!$A:$E,5,FALSE)="","非常勤",VLOOKUP($B115,職務担当!$A:$E,5,FALSE)),"")</f>
        <v>非常勤</v>
      </c>
      <c r="N115" s="6">
        <v>6</v>
      </c>
      <c r="P115" s="4" t="s">
        <v>1681</v>
      </c>
      <c r="R115">
        <f>COUNTIF(入社年月日ふりがな!B:B,纏め表計算用!B115)</f>
        <v>1</v>
      </c>
      <c r="S115" s="4">
        <f>COUNTIF(職務担当!A:A,纏め表計算用!B115)</f>
        <v>1</v>
      </c>
    </row>
    <row r="116" spans="1:19">
      <c r="A116">
        <f>IFERROR(INDEX(入社年月日ふりがな!$A:$B,MATCH(B116,入社年月日ふりがな!B:B,0),1),"")</f>
        <v>9000328</v>
      </c>
      <c r="B116" s="4" t="s">
        <v>1120</v>
      </c>
      <c r="C116" t="str">
        <f>IFERROR(IF(VLOOKUP(B116,入社年月日ふりがな!B:C,2,FALSE)="","",VLOOKUP(B116,入社年月日ふりがな!B:C,2,FALSE)),"")</f>
        <v>ﾀｷｸﾞﾁｺｳｲﾁ</v>
      </c>
      <c r="D116">
        <v>4</v>
      </c>
      <c r="E116" t="s">
        <v>282</v>
      </c>
      <c r="F116" s="1">
        <f>IFERROR(VLOOKUP(纏め表計算用!B116,入社年月日ふりがな!B:F,5,FALSE),"")</f>
        <v>42125</v>
      </c>
      <c r="G116" t="str">
        <f>IFERROR(VLOOKUP($B116,職務担当!$A:$E,3,FALSE),"")</f>
        <v>施設長</v>
      </c>
      <c r="H116" t="str">
        <f>IFERROR(IF(VLOOKUP($B116,職務担当!$A:$E,4,FALSE)="","",VLOOKUP($B116,職務担当!$A:$E,4,FALSE)),"")</f>
        <v/>
      </c>
      <c r="J116" t="str">
        <f>IFERROR(IF(VLOOKUP($B116,職務担当!$A:$E,5,FALSE)="","非常勤",VLOOKUP($B116,職務担当!$A:$E,5,FALSE)),"")</f>
        <v>常勤</v>
      </c>
      <c r="K116" s="2">
        <v>2</v>
      </c>
      <c r="L116" s="2">
        <v>6</v>
      </c>
      <c r="P116" s="4" t="s">
        <v>1036</v>
      </c>
      <c r="R116">
        <f>COUNTIF(入社年月日ふりがな!B:B,纏め表計算用!B116)</f>
        <v>1</v>
      </c>
      <c r="S116" s="4">
        <f>COUNTIF(職務担当!A:A,纏め表計算用!B116)</f>
        <v>1</v>
      </c>
    </row>
    <row r="117" spans="1:19">
      <c r="A117">
        <f>IFERROR(INDEX(入社年月日ふりがな!$A:$B,MATCH(B117,入社年月日ふりがな!B:B,0),1),"")</f>
        <v>9000004</v>
      </c>
      <c r="B117" s="4" t="s">
        <v>1121</v>
      </c>
      <c r="C117" t="str">
        <f>IFERROR(IF(VLOOKUP(B117,入社年月日ふりがな!B:C,2,FALSE)="","",VLOOKUP(B117,入社年月日ふりがな!B:C,2,FALSE)),"")</f>
        <v>ｻｶﾀｴﾐｺ</v>
      </c>
      <c r="D117">
        <v>4</v>
      </c>
      <c r="E117" t="s">
        <v>282</v>
      </c>
      <c r="F117" s="1">
        <f>IFERROR(VLOOKUP(纏め表計算用!B117,入社年月日ふりがな!B:F,5,FALSE),"")</f>
        <v>34790</v>
      </c>
      <c r="G117" t="str">
        <f>IFERROR(VLOOKUP($B117,職務担当!$A:$E,3,FALSE),"")</f>
        <v>副施設長</v>
      </c>
      <c r="H117" t="str">
        <f>IFERROR(IF(VLOOKUP($B117,職務担当!$A:$E,4,FALSE)="","",VLOOKUP($B117,職務担当!$A:$E,4,FALSE)),"")</f>
        <v/>
      </c>
      <c r="J117" t="str">
        <f>IFERROR(IF(VLOOKUP($B117,職務担当!$A:$E,5,FALSE)="","非常勤",VLOOKUP($B117,職務担当!$A:$E,5,FALSE)),"")</f>
        <v>常勤</v>
      </c>
      <c r="K117" s="2">
        <v>4</v>
      </c>
      <c r="L117" s="2">
        <v>27</v>
      </c>
      <c r="M117" s="6">
        <v>30</v>
      </c>
      <c r="P117" s="4" t="s">
        <v>1681</v>
      </c>
      <c r="R117">
        <f>COUNTIF(入社年月日ふりがな!B:B,纏め表計算用!B117)</f>
        <v>1</v>
      </c>
      <c r="S117" s="4">
        <f>COUNTIF(職務担当!A:A,纏め表計算用!B117)</f>
        <v>1</v>
      </c>
    </row>
    <row r="118" spans="1:19">
      <c r="A118">
        <f>IFERROR(INDEX(入社年月日ふりがな!$A:$B,MATCH(B118,入社年月日ふりがな!B:B,0),1),"")</f>
        <v>9000866</v>
      </c>
      <c r="B118" s="4" t="s">
        <v>1225</v>
      </c>
      <c r="C118" t="str">
        <f>IFERROR(IF(VLOOKUP(B118,入社年月日ふりがな!B:C,2,FALSE)="","",VLOOKUP(B118,入社年月日ふりがな!B:C,2,FALSE)),"")</f>
        <v>ｼﾐｽﾞﾉﾌﾞｺ</v>
      </c>
      <c r="D118">
        <v>4</v>
      </c>
      <c r="E118" t="s">
        <v>282</v>
      </c>
      <c r="F118" s="1">
        <f>IFERROR(VLOOKUP(纏め表計算用!B118,入社年月日ふりがな!B:F,5,FALSE),"")</f>
        <v>44013</v>
      </c>
      <c r="G118" t="str">
        <f>IFERROR(VLOOKUP($B118,職務担当!$A:$E,3,FALSE),"")</f>
        <v>常勤看護師</v>
      </c>
      <c r="H118" t="str">
        <f>IFERROR(IF(VLOOKUP($B118,職務担当!$A:$E,4,FALSE)="","",VLOOKUP($B118,職務担当!$A:$E,4,FALSE)),"")</f>
        <v/>
      </c>
      <c r="I118" s="4" t="s">
        <v>993</v>
      </c>
      <c r="J118" t="str">
        <f>IFERROR(IF(VLOOKUP($B118,職務担当!$A:$E,5,FALSE)="","非常勤",VLOOKUP($B118,職務担当!$A:$E,5,FALSE)),"")</f>
        <v>常勤</v>
      </c>
      <c r="K118" s="2">
        <v>1</v>
      </c>
      <c r="L118" s="2">
        <v>18</v>
      </c>
      <c r="P118" s="4" t="s">
        <v>1681</v>
      </c>
      <c r="R118">
        <f>COUNTIF(入社年月日ふりがな!B:B,纏め表計算用!B118)</f>
        <v>1</v>
      </c>
      <c r="S118" s="4">
        <f>COUNTIF(職務担当!A:A,纏め表計算用!B118)</f>
        <v>1</v>
      </c>
    </row>
    <row r="119" spans="1:19">
      <c r="A119">
        <f>IFERROR(INDEX(入社年月日ふりがな!$A:$B,MATCH(B119,入社年月日ふりがな!B:B,0),1),"")</f>
        <v>9000528</v>
      </c>
      <c r="B119" s="4" t="s">
        <v>1226</v>
      </c>
      <c r="C119" t="str">
        <f>IFERROR(IF(VLOOKUP(B119,入社年月日ふりがな!B:C,2,FALSE)="","",VLOOKUP(B119,入社年月日ふりがな!B:C,2,FALSE)),"")</f>
        <v>ﾔｻﾞﾜｼﾉ</v>
      </c>
      <c r="D119">
        <v>4</v>
      </c>
      <c r="E119" t="s">
        <v>282</v>
      </c>
      <c r="F119" s="1">
        <f>IFERROR(VLOOKUP(纏め表計算用!B119,入社年月日ふりがな!B:F,5,FALSE),"")</f>
        <v>43040</v>
      </c>
      <c r="G119" t="str">
        <f>IFERROR(VLOOKUP($B119,職務担当!$A:$E,3,FALSE),"")</f>
        <v>指導職（副主任）</v>
      </c>
      <c r="H119" t="str">
        <f>IFERROR(IF(VLOOKUP($B119,職務担当!$A:$E,4,FALSE)="","",VLOOKUP($B119,職務担当!$A:$E,4,FALSE)),"")</f>
        <v/>
      </c>
      <c r="I119" s="4" t="s">
        <v>1688</v>
      </c>
      <c r="J119" t="str">
        <f>IFERROR(IF(VLOOKUP($B119,職務担当!$A:$E,5,FALSE)="","非常勤",VLOOKUP($B119,職務担当!$A:$E,5,FALSE)),"")</f>
        <v>常勤</v>
      </c>
      <c r="K119" s="2">
        <v>4</v>
      </c>
      <c r="L119" s="2">
        <v>5</v>
      </c>
      <c r="M119" s="6">
        <v>30</v>
      </c>
      <c r="P119" s="4" t="s">
        <v>1681</v>
      </c>
      <c r="R119">
        <f>COUNTIF(入社年月日ふりがな!B:B,纏め表計算用!B119)</f>
        <v>1</v>
      </c>
      <c r="S119" s="4">
        <f>COUNTIF(職務担当!A:A,纏め表計算用!B119)</f>
        <v>1</v>
      </c>
    </row>
    <row r="120" spans="1:19">
      <c r="A120">
        <f>IFERROR(INDEX(入社年月日ふりがな!$A:$B,MATCH(B120,入社年月日ふりがな!B:B,0),1),"")</f>
        <v>9000466</v>
      </c>
      <c r="B120" s="4" t="s">
        <v>336</v>
      </c>
      <c r="C120" t="str">
        <f>IFERROR(IF(VLOOKUP(B120,入社年月日ふりがな!B:C,2,FALSE)="","",VLOOKUP(B120,入社年月日ふりがな!B:C,2,FALSE)),"")</f>
        <v>ﾐﾔｷﾞﾕｳｺ</v>
      </c>
      <c r="D120">
        <v>4</v>
      </c>
      <c r="E120" t="s">
        <v>282</v>
      </c>
      <c r="F120" s="1">
        <f>IFERROR(VLOOKUP(纏め表計算用!B120,入社年月日ふりがな!B:F,5,FALSE),"")</f>
        <v>42826</v>
      </c>
      <c r="G120" t="str">
        <f>IFERROR(VLOOKUP($B120,職務担当!$A:$E,3,FALSE),"")</f>
        <v>常勤栄養士</v>
      </c>
      <c r="H120" t="str">
        <f>IFERROR(IF(VLOOKUP($B120,職務担当!$A:$E,4,FALSE)="","",VLOOKUP($B120,職務担当!$A:$E,4,FALSE)),"")</f>
        <v/>
      </c>
      <c r="I120" s="4" t="s">
        <v>1688</v>
      </c>
      <c r="J120" t="str">
        <f>IFERROR(IF(VLOOKUP($B120,職務担当!$A:$E,5,FALSE)="","非常勤",VLOOKUP($B120,職務担当!$A:$E,5,FALSE)),"")</f>
        <v>常勤</v>
      </c>
      <c r="K120" s="2">
        <v>5</v>
      </c>
      <c r="L120" s="2">
        <v>21</v>
      </c>
      <c r="P120" s="4" t="s">
        <v>1681</v>
      </c>
      <c r="R120">
        <f>COUNTIF(入社年月日ふりがな!B:B,纏め表計算用!B120)</f>
        <v>1</v>
      </c>
      <c r="S120" s="4">
        <f>COUNTIF(職務担当!A:A,纏め表計算用!B120)</f>
        <v>1</v>
      </c>
    </row>
    <row r="121" spans="1:19">
      <c r="A121">
        <f>IFERROR(INDEX(入社年月日ふりがな!$A:$B,MATCH(B121,入社年月日ふりがな!B:B,0),1),"")</f>
        <v>9000374</v>
      </c>
      <c r="B121" s="4" t="s">
        <v>1227</v>
      </c>
      <c r="C121" t="str">
        <f>IFERROR(IF(VLOOKUP(B121,入社年月日ふりがな!B:C,2,FALSE)="","",VLOOKUP(B121,入社年月日ふりがな!B:C,2,FALSE)),"")</f>
        <v>ﾏﾂﾀﾞｲﾗｽﾐｺ</v>
      </c>
      <c r="D121">
        <v>4</v>
      </c>
      <c r="E121" t="s">
        <v>282</v>
      </c>
      <c r="F121" s="1">
        <f>IFERROR(VLOOKUP(纏め表計算用!B121,入社年月日ふりがな!B:F,5,FALSE),"")</f>
        <v>42461</v>
      </c>
      <c r="G121" t="str">
        <f>IFERROR(VLOOKUP($B121,職務担当!$A:$E,3,FALSE),"")</f>
        <v>常勤管理栄養士</v>
      </c>
      <c r="H121" t="str">
        <f>IFERROR(IF(VLOOKUP($B121,職務担当!$A:$E,4,FALSE)="","",VLOOKUP($B121,職務担当!$A:$E,4,FALSE)),"")</f>
        <v/>
      </c>
      <c r="I121" s="4" t="s">
        <v>1688</v>
      </c>
      <c r="J121" t="str">
        <f>IFERROR(IF(VLOOKUP($B121,職務担当!$A:$E,5,FALSE)="","非常勤",VLOOKUP($B121,職務担当!$A:$E,5,FALSE)),"")</f>
        <v>常勤</v>
      </c>
      <c r="K121" s="2">
        <v>2.1</v>
      </c>
      <c r="L121" s="2">
        <v>6</v>
      </c>
      <c r="P121" s="4" t="s">
        <v>1681</v>
      </c>
      <c r="R121">
        <f>COUNTIF(入社年月日ふりがな!B:B,纏め表計算用!B121)</f>
        <v>1</v>
      </c>
      <c r="S121" s="4">
        <f>COUNTIF(職務担当!A:A,纏め表計算用!B121)</f>
        <v>1</v>
      </c>
    </row>
    <row r="122" spans="1:19">
      <c r="A122">
        <f>IFERROR(INDEX(入社年月日ふりがな!$A:$B,MATCH(B122,入社年月日ふりがな!B:B,0),1),"")</f>
        <v>9000809</v>
      </c>
      <c r="B122" s="4" t="s">
        <v>338</v>
      </c>
      <c r="C122" t="str">
        <f>IFERROR(IF(VLOOKUP(B122,入社年月日ふりがな!B:C,2,FALSE)="","",VLOOKUP(B122,入社年月日ふりがな!B:C,2,FALSE)),"")</f>
        <v>ﾅﾙｾｼｵﾘ</v>
      </c>
      <c r="D122">
        <v>4</v>
      </c>
      <c r="E122" t="s">
        <v>282</v>
      </c>
      <c r="F122" s="1">
        <f>IFERROR(VLOOKUP(纏め表計算用!B122,入社年月日ふりがな!B:F,5,FALSE),"")</f>
        <v>43922</v>
      </c>
      <c r="G122" t="str">
        <f>IFERROR(VLOOKUP($B122,職務担当!$A:$E,3,FALSE),"")</f>
        <v>常勤栄養士</v>
      </c>
      <c r="H122" t="str">
        <f>IFERROR(IF(VLOOKUP($B122,職務担当!$A:$E,4,FALSE)="","",VLOOKUP($B122,職務担当!$A:$E,4,FALSE)),"")</f>
        <v/>
      </c>
      <c r="I122" s="4" t="s">
        <v>1688</v>
      </c>
      <c r="J122" t="str">
        <f>IFERROR(IF(VLOOKUP($B122,職務担当!$A:$E,5,FALSE)="","非常勤",VLOOKUP($B122,職務担当!$A:$E,5,FALSE)),"")</f>
        <v>常勤</v>
      </c>
      <c r="K122" s="2">
        <v>2.1</v>
      </c>
      <c r="L122" s="2">
        <v>2.1</v>
      </c>
      <c r="P122" s="4" t="s">
        <v>1681</v>
      </c>
      <c r="R122">
        <f>COUNTIF(入社年月日ふりがな!B:B,纏め表計算用!B122)</f>
        <v>1</v>
      </c>
      <c r="S122" s="4">
        <f>COUNTIF(職務担当!A:A,纏め表計算用!B122)</f>
        <v>1</v>
      </c>
    </row>
    <row r="123" spans="1:19">
      <c r="A123">
        <f>IFERROR(INDEX(入社年月日ふりがな!$A:$B,MATCH(B123,入社年月日ふりがな!B:B,0),1),"")</f>
        <v>9000120</v>
      </c>
      <c r="B123" s="4" t="s">
        <v>285</v>
      </c>
      <c r="C123" t="str">
        <f>IFERROR(IF(VLOOKUP(B123,入社年月日ふりがな!B:C,2,FALSE)="","",VLOOKUP(B123,入社年月日ふりがな!B:C,2,FALSE)),"")</f>
        <v>ｼﾗｶﾐｸﾐ</v>
      </c>
      <c r="D123">
        <v>4</v>
      </c>
      <c r="E123" t="s">
        <v>282</v>
      </c>
      <c r="F123" s="1">
        <f>IFERROR(VLOOKUP(纏め表計算用!B123,入社年月日ふりがな!B:F,5,FALSE),"")</f>
        <v>41000</v>
      </c>
      <c r="G123" t="str">
        <f>IFERROR(VLOOKUP($B123,職務担当!$A:$E,3,FALSE),"")</f>
        <v>指導職（主任）</v>
      </c>
      <c r="H123" t="str">
        <f>IFERROR(IF(VLOOKUP($B123,職務担当!$A:$E,4,FALSE)="","",VLOOKUP($B123,職務担当!$A:$E,4,FALSE)),"")</f>
        <v/>
      </c>
      <c r="I123" s="4" t="s">
        <v>1689</v>
      </c>
      <c r="J123" t="str">
        <f>IFERROR(IF(VLOOKUP($B123,職務担当!$A:$E,5,FALSE)="","非常勤",VLOOKUP($B123,職務担当!$A:$E,5,FALSE)),"")</f>
        <v>常勤</v>
      </c>
      <c r="K123" s="2">
        <v>1</v>
      </c>
      <c r="L123" s="2">
        <v>15</v>
      </c>
      <c r="P123" s="4" t="s">
        <v>1681</v>
      </c>
      <c r="R123">
        <f>COUNTIF(入社年月日ふりがな!B:B,纏め表計算用!B123)</f>
        <v>1</v>
      </c>
      <c r="S123" s="4">
        <f>COUNTIF(職務担当!A:A,纏め表計算用!B123)</f>
        <v>1</v>
      </c>
    </row>
    <row r="124" spans="1:19">
      <c r="A124">
        <f>IFERROR(INDEX(入社年月日ふりがな!$A:$B,MATCH(B124,入社年月日ふりがな!B:B,0),1),"")</f>
        <v>9000115</v>
      </c>
      <c r="B124" s="4" t="s">
        <v>291</v>
      </c>
      <c r="C124" t="str">
        <f>IFERROR(IF(VLOOKUP(B124,入社年月日ふりがな!B:C,2,FALSE)="","",VLOOKUP(B124,入社年月日ふりがな!B:C,2,FALSE)),"")</f>
        <v>ﾀｼﾞﾏﾕﾘｺ</v>
      </c>
      <c r="D124">
        <v>4</v>
      </c>
      <c r="E124" t="s">
        <v>282</v>
      </c>
      <c r="F124" s="1">
        <f>IFERROR(VLOOKUP(纏め表計算用!B124,入社年月日ふりがな!B:F,5,FALSE),"")</f>
        <v>41000</v>
      </c>
      <c r="G124" t="str">
        <f>IFERROR(VLOOKUP($B124,職務担当!$A:$E,3,FALSE),"")</f>
        <v>指導職（副主任）</v>
      </c>
      <c r="H124" t="str">
        <f>IFERROR(IF(VLOOKUP($B124,職務担当!$A:$E,4,FALSE)="","",VLOOKUP($B124,職務担当!$A:$E,4,FALSE)),"")</f>
        <v>5歳児クラス（リーダー）副主任</v>
      </c>
      <c r="I124" s="4" t="s">
        <v>1685</v>
      </c>
      <c r="J124" t="str">
        <f>IFERROR(IF(VLOOKUP($B124,職務担当!$A:$E,5,FALSE)="","非常勤",VLOOKUP($B124,職務担当!$A:$E,5,FALSE)),"")</f>
        <v>常勤</v>
      </c>
      <c r="K124" s="2">
        <v>10</v>
      </c>
      <c r="L124" s="2">
        <v>18</v>
      </c>
      <c r="P124" s="4" t="s">
        <v>1681</v>
      </c>
      <c r="R124">
        <f>COUNTIF(入社年月日ふりがな!B:B,纏め表計算用!B124)</f>
        <v>1</v>
      </c>
      <c r="S124" s="4">
        <f>COUNTIF(職務担当!A:A,纏め表計算用!B124)</f>
        <v>1</v>
      </c>
    </row>
    <row r="125" spans="1:19">
      <c r="A125">
        <f>IFERROR(INDEX(入社年月日ふりがな!$A:$B,MATCH(B125,入社年月日ふりがな!B:B,0),1),"")</f>
        <v>9000176</v>
      </c>
      <c r="B125" s="4" t="s">
        <v>1228</v>
      </c>
      <c r="C125" t="str">
        <f>IFERROR(IF(VLOOKUP(B125,入社年月日ふりがな!B:C,2,FALSE)="","",VLOOKUP(B125,入社年月日ふりがな!B:C,2,FALSE)),"")</f>
        <v>ﾆﾂﾀﾋﾛﾄ</v>
      </c>
      <c r="D125">
        <v>4</v>
      </c>
      <c r="E125" t="s">
        <v>282</v>
      </c>
      <c r="F125" s="1">
        <f>IFERROR(VLOOKUP(纏め表計算用!B125,入社年月日ふりがな!B:F,5,FALSE),"")</f>
        <v>41365</v>
      </c>
      <c r="G125" t="str">
        <f>IFERROR(VLOOKUP($B125,職務担当!$A:$E,3,FALSE),"")</f>
        <v>指導職（副主任）</v>
      </c>
      <c r="H125" t="str">
        <f>IFERROR(IF(VLOOKUP($B125,職務担当!$A:$E,4,FALSE)="","",VLOOKUP($B125,職務担当!$A:$E,4,FALSE)),"")</f>
        <v>3歳児クラス（リーダー）副主任</v>
      </c>
      <c r="I125" s="4" t="s">
        <v>1685</v>
      </c>
      <c r="J125" t="str">
        <f>IFERROR(IF(VLOOKUP($B125,職務担当!$A:$E,5,FALSE)="","非常勤",VLOOKUP($B125,職務担当!$A:$E,5,FALSE)),"")</f>
        <v>常勤</v>
      </c>
      <c r="K125" s="2">
        <v>2</v>
      </c>
      <c r="L125" s="2">
        <v>9</v>
      </c>
      <c r="P125" s="4" t="s">
        <v>1036</v>
      </c>
      <c r="R125">
        <f>COUNTIF(入社年月日ふりがな!B:B,纏め表計算用!B125)</f>
        <v>1</v>
      </c>
      <c r="S125" s="4">
        <f>COUNTIF(職務担当!A:A,纏め表計算用!B125)</f>
        <v>1</v>
      </c>
    </row>
    <row r="126" spans="1:19">
      <c r="A126">
        <f>IFERROR(INDEX(入社年月日ふりがな!$A:$B,MATCH(B126,入社年月日ふりがな!B:B,0),1),"")</f>
        <v>9000702</v>
      </c>
      <c r="B126" s="4" t="s">
        <v>1122</v>
      </c>
      <c r="C126" t="str">
        <f>IFERROR(IF(VLOOKUP(B126,入社年月日ふりがな!B:C,2,FALSE)="","",VLOOKUP(B126,入社年月日ふりがな!B:C,2,FALSE)),"")</f>
        <v>ﾀﾅｶﾋﾛｷ</v>
      </c>
      <c r="D126">
        <v>4</v>
      </c>
      <c r="E126" t="s">
        <v>282</v>
      </c>
      <c r="F126" s="1">
        <f>IFERROR(VLOOKUP(纏め表計算用!B126,入社年月日ふりがな!B:F,5,FALSE),"")</f>
        <v>43556</v>
      </c>
      <c r="G126" t="str">
        <f>IFERROR(VLOOKUP($B126,職務担当!$A:$E,3,FALSE),"")</f>
        <v>常勤保育士</v>
      </c>
      <c r="H126" t="str">
        <f>IFERROR(IF(VLOOKUP($B126,職務担当!$A:$E,4,FALSE)="","",VLOOKUP($B126,職務担当!$A:$E,4,FALSE)),"")</f>
        <v>2歳児クラス</v>
      </c>
      <c r="I126" s="4" t="s">
        <v>1685</v>
      </c>
      <c r="J126" t="str">
        <f>IFERROR(IF(VLOOKUP($B126,職務担当!$A:$E,5,FALSE)="","非常勤",VLOOKUP($B126,職務担当!$A:$E,5,FALSE)),"")</f>
        <v>常勤</v>
      </c>
      <c r="K126" s="2">
        <v>3</v>
      </c>
      <c r="L126" s="2">
        <v>13</v>
      </c>
      <c r="P126" s="4" t="s">
        <v>1036</v>
      </c>
      <c r="R126">
        <f>COUNTIF(入社年月日ふりがな!B:B,纏め表計算用!B126)</f>
        <v>1</v>
      </c>
      <c r="S126" s="4">
        <f>COUNTIF(職務担当!A:A,纏め表計算用!B126)</f>
        <v>1</v>
      </c>
    </row>
    <row r="127" spans="1:19">
      <c r="A127">
        <f>IFERROR(INDEX(入社年月日ふりがな!$A:$B,MATCH(B127,入社年月日ふりがな!B:B,0),1),"")</f>
        <v>9000472</v>
      </c>
      <c r="B127" s="4" t="s">
        <v>1229</v>
      </c>
      <c r="C127" t="str">
        <f>IFERROR(IF(VLOOKUP(B127,入社年月日ふりがな!B:C,2,FALSE)="","",VLOOKUP(B127,入社年月日ふりがな!B:C,2,FALSE)),"")</f>
        <v>ﾜﾀﾅﾍﾞｻｵﾘ</v>
      </c>
      <c r="D127">
        <v>4</v>
      </c>
      <c r="E127" t="s">
        <v>282</v>
      </c>
      <c r="F127" s="1">
        <f>IFERROR(VLOOKUP(纏め表計算用!B127,入社年月日ふりがな!B:F,5,FALSE),"")</f>
        <v>42826</v>
      </c>
      <c r="G127" t="str">
        <f>IFERROR(VLOOKUP($B127,職務担当!$A:$E,3,FALSE),"")</f>
        <v>常勤保育士</v>
      </c>
      <c r="H127" t="str">
        <f>IFERROR(IF(VLOOKUP($B127,職務担当!$A:$E,4,FALSE)="","",VLOOKUP($B127,職務担当!$A:$E,4,FALSE)),"")</f>
        <v>0歳児クラス</v>
      </c>
      <c r="I127" s="4" t="s">
        <v>1685</v>
      </c>
      <c r="J127" t="str">
        <f>IFERROR(IF(VLOOKUP($B127,職務担当!$A:$E,5,FALSE)="","非常勤",VLOOKUP($B127,職務担当!$A:$E,5,FALSE)),"")</f>
        <v>常勤</v>
      </c>
      <c r="K127" s="2">
        <v>2</v>
      </c>
      <c r="L127" s="2">
        <v>11</v>
      </c>
      <c r="P127" s="4" t="s">
        <v>1681</v>
      </c>
      <c r="R127">
        <f>COUNTIF(入社年月日ふりがな!B:B,纏め表計算用!B127)</f>
        <v>1</v>
      </c>
      <c r="S127" s="4">
        <f>COUNTIF(職務担当!A:A,纏め表計算用!B127)</f>
        <v>1</v>
      </c>
    </row>
    <row r="128" spans="1:19">
      <c r="A128">
        <f>IFERROR(INDEX(入社年月日ふりがな!$A:$B,MATCH(B128,入社年月日ふりがな!B:B,0),1),"")</f>
        <v>9000123</v>
      </c>
      <c r="B128" s="4" t="s">
        <v>1230</v>
      </c>
      <c r="C128" t="str">
        <f>IFERROR(IF(VLOOKUP(B128,入社年月日ふりがな!B:C,2,FALSE)="","",VLOOKUP(B128,入社年月日ふりがな!B:C,2,FALSE)),"")</f>
        <v>ｺﾊﾞﾔｼｱﾂﾐ</v>
      </c>
      <c r="D128">
        <v>4</v>
      </c>
      <c r="E128" t="s">
        <v>282</v>
      </c>
      <c r="F128" s="1">
        <f>IFERROR(VLOOKUP(纏め表計算用!B128,入社年月日ふりがな!B:F,5,FALSE),"")</f>
        <v>41000</v>
      </c>
      <c r="G128" t="str">
        <f>IFERROR(VLOOKUP($B128,職務担当!$A:$E,3,FALSE),"")</f>
        <v>常勤保育士</v>
      </c>
      <c r="H128" t="str">
        <f>IFERROR(IF(VLOOKUP($B128,職務担当!$A:$E,4,FALSE)="","",VLOOKUP($B128,職務担当!$A:$E,4,FALSE)),"")</f>
        <v>0歳児クラス（リーダー）</v>
      </c>
      <c r="I128" s="4" t="s">
        <v>1685</v>
      </c>
      <c r="J128" t="str">
        <f>IFERROR(IF(VLOOKUP($B128,職務担当!$A:$E,5,FALSE)="","非常勤",VLOOKUP($B128,職務担当!$A:$E,5,FALSE)),"")</f>
        <v>常勤</v>
      </c>
      <c r="K128" s="2">
        <v>10</v>
      </c>
      <c r="L128" s="2">
        <v>10</v>
      </c>
      <c r="M128" s="6">
        <v>30</v>
      </c>
      <c r="P128" s="4" t="s">
        <v>1681</v>
      </c>
      <c r="R128">
        <f>COUNTIF(入社年月日ふりがな!B:B,纏め表計算用!B128)</f>
        <v>1</v>
      </c>
      <c r="S128" s="4">
        <f>COUNTIF(職務担当!A:A,纏め表計算用!B128)</f>
        <v>1</v>
      </c>
    </row>
    <row r="129" spans="1:20">
      <c r="A129">
        <f>IFERROR(INDEX(入社年月日ふりがな!$A:$B,MATCH(B129,入社年月日ふりがな!B:B,0),1),"")</f>
        <v>9000903</v>
      </c>
      <c r="B129" s="4" t="s">
        <v>1231</v>
      </c>
      <c r="C129" t="str">
        <f>IFERROR(IF(VLOOKUP(B129,入社年月日ふりがな!B:C,2,FALSE)="","",VLOOKUP(B129,入社年月日ふりがな!B:C,2,FALSE)),"")</f>
        <v>ｳﾒﾂﾄﾓﾐ</v>
      </c>
      <c r="D129">
        <v>4</v>
      </c>
      <c r="E129" t="s">
        <v>282</v>
      </c>
      <c r="F129" s="1">
        <f>IFERROR(VLOOKUP(纏め表計算用!B129,入社年月日ふりがな!B:F,5,FALSE),"")</f>
        <v>44197</v>
      </c>
      <c r="G129" t="str">
        <f>IFERROR(VLOOKUP($B129,職務担当!$A:$E,3,FALSE),"")</f>
        <v>常勤保育士</v>
      </c>
      <c r="H129" t="str">
        <f>IFERROR(IF(VLOOKUP($B129,職務担当!$A:$E,4,FALSE)="","",VLOOKUP($B129,職務担当!$A:$E,4,FALSE)),"")</f>
        <v>1歳児クラス</v>
      </c>
      <c r="I129" s="4" t="s">
        <v>1685</v>
      </c>
      <c r="J129" t="str">
        <f>IFERROR(IF(VLOOKUP($B129,職務担当!$A:$E,5,FALSE)="","非常勤",VLOOKUP($B129,職務担当!$A:$E,5,FALSE)),"")</f>
        <v>常勤</v>
      </c>
      <c r="K129" s="2">
        <v>1</v>
      </c>
      <c r="L129" s="2">
        <v>9</v>
      </c>
      <c r="M129" s="6">
        <v>35</v>
      </c>
      <c r="P129" s="4" t="s">
        <v>1681</v>
      </c>
      <c r="R129">
        <f>COUNTIF(入社年月日ふりがな!B:B,纏め表計算用!B129)</f>
        <v>1</v>
      </c>
      <c r="S129" s="4">
        <f>COUNTIF(職務担当!A:A,纏め表計算用!B129)</f>
        <v>1</v>
      </c>
    </row>
    <row r="130" spans="1:20">
      <c r="A130">
        <f>IFERROR(INDEX(入社年月日ふりがな!$A:$B,MATCH(B130,入社年月日ふりがな!B:B,0),1),"")</f>
        <v>9000252</v>
      </c>
      <c r="B130" s="4" t="s">
        <v>1232</v>
      </c>
      <c r="C130" t="str">
        <f>IFERROR(IF(VLOOKUP(B130,入社年月日ふりがな!B:C,2,FALSE)="","",VLOOKUP(B130,入社年月日ふりがな!B:C,2,FALSE)),"")</f>
        <v>ｱﾗｲﾋﾛﾐ</v>
      </c>
      <c r="D130">
        <v>4</v>
      </c>
      <c r="E130" t="s">
        <v>282</v>
      </c>
      <c r="F130" s="1">
        <f>IFERROR(VLOOKUP(纏め表計算用!B130,入社年月日ふりがな!B:F,5,FALSE),"")</f>
        <v>41730</v>
      </c>
      <c r="G130" t="str">
        <f>IFERROR(VLOOKUP($B130,職務担当!$A:$E,3,FALSE),"")</f>
        <v>常勤保育士</v>
      </c>
      <c r="H130" t="str">
        <f>IFERROR(IF(VLOOKUP($B130,職務担当!$A:$E,4,FALSE)="","",VLOOKUP($B130,職務担当!$A:$E,4,FALSE)),"")</f>
        <v/>
      </c>
      <c r="I130" s="4" t="s">
        <v>1685</v>
      </c>
      <c r="J130" t="str">
        <f>IFERROR(IF(VLOOKUP($B130,職務担当!$A:$E,5,FALSE)="","非常勤",VLOOKUP($B130,職務担当!$A:$E,5,FALSE)),"")</f>
        <v>常勤</v>
      </c>
      <c r="K130" s="2">
        <v>8</v>
      </c>
      <c r="L130" s="2">
        <v>8</v>
      </c>
      <c r="O130" s="4" t="s">
        <v>1678</v>
      </c>
      <c r="P130" s="4" t="s">
        <v>1680</v>
      </c>
      <c r="R130">
        <f>COUNTIF(入社年月日ふりがな!B:B,纏め表計算用!B130)</f>
        <v>1</v>
      </c>
      <c r="S130" s="4">
        <f>COUNTIF(職務担当!A:A,纏め表計算用!B130)</f>
        <v>1</v>
      </c>
    </row>
    <row r="131" spans="1:20">
      <c r="A131">
        <f>IFERROR(INDEX(入社年月日ふりがな!$A:$B,MATCH(B131,入社年月日ふりがな!B:B,0),1),"")</f>
        <v>9000296</v>
      </c>
      <c r="B131" s="4" t="s">
        <v>1233</v>
      </c>
      <c r="C131" t="str">
        <f>IFERROR(IF(VLOOKUP(B131,入社年月日ふりがな!B:C,2,FALSE)="","",VLOOKUP(B131,入社年月日ふりがな!B:C,2,FALSE)),"")</f>
        <v>ｺｼﾞﾏｱｶﾘ</v>
      </c>
      <c r="D131">
        <v>4</v>
      </c>
      <c r="E131" t="s">
        <v>282</v>
      </c>
      <c r="F131" s="1">
        <f>IFERROR(VLOOKUP(纏め表計算用!B131,入社年月日ふりがな!B:F,5,FALSE),"")</f>
        <v>42095</v>
      </c>
      <c r="G131" t="str">
        <f>IFERROR(VLOOKUP($B131,職務担当!$A:$E,3,FALSE),"")</f>
        <v>常勤保育士</v>
      </c>
      <c r="H131" t="str">
        <f>IFERROR(IF(VLOOKUP($B131,職務担当!$A:$E,4,FALSE)="","",VLOOKUP($B131,職務担当!$A:$E,4,FALSE)),"")</f>
        <v>1歳児クラス（リーダー）</v>
      </c>
      <c r="I131" s="4" t="s">
        <v>1685</v>
      </c>
      <c r="J131" t="str">
        <f>IFERROR(IF(VLOOKUP($B131,職務担当!$A:$E,5,FALSE)="","非常勤",VLOOKUP($B131,職務担当!$A:$E,5,FALSE)),"")</f>
        <v>常勤</v>
      </c>
      <c r="K131" s="2">
        <v>7</v>
      </c>
      <c r="L131" s="2">
        <v>7</v>
      </c>
      <c r="P131" s="4" t="s">
        <v>1681</v>
      </c>
      <c r="R131">
        <f>COUNTIF(入社年月日ふりがな!B:B,纏め表計算用!B131)</f>
        <v>1</v>
      </c>
      <c r="S131" s="4">
        <f>COUNTIF(職務担当!A:A,纏め表計算用!B131)</f>
        <v>1</v>
      </c>
    </row>
    <row r="132" spans="1:20">
      <c r="A132">
        <f>IFERROR(INDEX(入社年月日ふりがな!$A:$B,MATCH(B132,入社年月日ふりがな!B:B,0),1),"")</f>
        <v>9000354</v>
      </c>
      <c r="B132" s="4" t="s">
        <v>1234</v>
      </c>
      <c r="C132" t="str">
        <f>IFERROR(IF(VLOOKUP(B132,入社年月日ふりがな!B:C,2,FALSE)="","",VLOOKUP(B132,入社年月日ふりがな!B:C,2,FALSE)),"")</f>
        <v>ﾐﾔﾓﾘﾄｼﾐ</v>
      </c>
      <c r="D132">
        <v>4</v>
      </c>
      <c r="E132" t="s">
        <v>282</v>
      </c>
      <c r="F132" s="1">
        <f>IFERROR(VLOOKUP(纏め表計算用!B132,入社年月日ふりがな!B:F,5,FALSE),"")</f>
        <v>42461</v>
      </c>
      <c r="G132" t="str">
        <f>IFERROR(VLOOKUP($B132,職務担当!$A:$E,3,FALSE),"")</f>
        <v>常勤保育士</v>
      </c>
      <c r="H132" t="str">
        <f>IFERROR(IF(VLOOKUP($B132,職務担当!$A:$E,4,FALSE)="","",VLOOKUP($B132,職務担当!$A:$E,4,FALSE)),"")</f>
        <v>2歳児クラス（リーダー）</v>
      </c>
      <c r="I132" s="4" t="s">
        <v>1685</v>
      </c>
      <c r="J132" t="str">
        <f>IFERROR(IF(VLOOKUP($B132,職務担当!$A:$E,5,FALSE)="","非常勤",VLOOKUP($B132,職務担当!$A:$E,5,FALSE)),"")</f>
        <v>常勤</v>
      </c>
      <c r="K132" s="2">
        <v>6</v>
      </c>
      <c r="L132" s="2">
        <v>6</v>
      </c>
      <c r="P132" s="4" t="s">
        <v>1681</v>
      </c>
      <c r="R132">
        <f>COUNTIF(入社年月日ふりがな!B:B,纏め表計算用!B132)</f>
        <v>1</v>
      </c>
      <c r="S132" s="4">
        <f>COUNTIF(職務担当!A:A,纏め表計算用!B132)</f>
        <v>1</v>
      </c>
    </row>
    <row r="133" spans="1:20">
      <c r="A133">
        <f>IFERROR(INDEX(入社年月日ふりがな!$A:$B,MATCH(B133,入社年月日ふりがな!B:B,0),1),"")</f>
        <v>9000360</v>
      </c>
      <c r="B133" s="4" t="s">
        <v>301</v>
      </c>
      <c r="C133" t="str">
        <f>IFERROR(IF(VLOOKUP(B133,入社年月日ふりがな!B:C,2,FALSE)="","",VLOOKUP(B133,入社年月日ふりがな!B:C,2,FALSE)),"")</f>
        <v>ﾔｽﾊﾗｱﾔﾉ</v>
      </c>
      <c r="D133">
        <v>4</v>
      </c>
      <c r="E133" t="s">
        <v>282</v>
      </c>
      <c r="F133" s="1">
        <f>IFERROR(VLOOKUP(纏め表計算用!B133,入社年月日ふりがな!B:F,5,FALSE),"")</f>
        <v>42461</v>
      </c>
      <c r="G133" t="str">
        <f>IFERROR(VLOOKUP($B133,職務担当!$A:$E,3,FALSE),"")</f>
        <v>常勤保育士</v>
      </c>
      <c r="H133" t="str">
        <f>IFERROR(IF(VLOOKUP($B133,職務担当!$A:$E,4,FALSE)="","",VLOOKUP($B133,職務担当!$A:$E,4,FALSE)),"")</f>
        <v>4歳児クラス（リーダー）</v>
      </c>
      <c r="I133" s="4" t="s">
        <v>1685</v>
      </c>
      <c r="J133" t="str">
        <f>IFERROR(IF(VLOOKUP($B133,職務担当!$A:$E,5,FALSE)="","非常勤",VLOOKUP($B133,職務担当!$A:$E,5,FALSE)),"")</f>
        <v>常勤</v>
      </c>
      <c r="K133" s="2">
        <v>5</v>
      </c>
      <c r="L133" s="2">
        <v>6</v>
      </c>
      <c r="P133" s="4" t="s">
        <v>1681</v>
      </c>
      <c r="R133">
        <f>COUNTIF(入社年月日ふりがな!B:B,纏め表計算用!B133)</f>
        <v>1</v>
      </c>
      <c r="S133" s="4">
        <f>COUNTIF(職務担当!A:A,纏め表計算用!B133)</f>
        <v>1</v>
      </c>
    </row>
    <row r="134" spans="1:20">
      <c r="A134">
        <f>IFERROR(INDEX(入社年月日ふりがな!$A:$B,MATCH(B134,入社年月日ふりがな!B:B,0),1),"")</f>
        <v>9000773</v>
      </c>
      <c r="B134" s="4" t="s">
        <v>324</v>
      </c>
      <c r="C134" t="str">
        <f>IFERROR(IF(VLOOKUP(B134,入社年月日ふりがな!B:C,2,FALSE)="","",VLOOKUP(B134,入社年月日ふりがな!B:C,2,FALSE)),"")</f>
        <v>ｲﾜﾀﾙﾘ</v>
      </c>
      <c r="D134">
        <v>4</v>
      </c>
      <c r="E134" t="s">
        <v>282</v>
      </c>
      <c r="F134" s="1">
        <f>IFERROR(VLOOKUP(纏め表計算用!B134,入社年月日ふりがな!B:F,5,FALSE),"")</f>
        <v>43831</v>
      </c>
      <c r="G134" t="str">
        <f>IFERROR(VLOOKUP($B134,職務担当!$A:$E,3,FALSE),"")</f>
        <v>常勤保育士</v>
      </c>
      <c r="H134" t="str">
        <f>IFERROR(IF(VLOOKUP($B134,職務担当!$A:$E,4,FALSE)="","",VLOOKUP($B134,職務担当!$A:$E,4,FALSE)),"")</f>
        <v>2歳児クラス</v>
      </c>
      <c r="I134" s="4" t="s">
        <v>1685</v>
      </c>
      <c r="J134" t="str">
        <f>IFERROR(IF(VLOOKUP($B134,職務担当!$A:$E,5,FALSE)="","非常勤",VLOOKUP($B134,職務担当!$A:$E,5,FALSE)),"")</f>
        <v>常勤</v>
      </c>
      <c r="K134" s="2">
        <v>2</v>
      </c>
      <c r="L134" s="2">
        <v>6</v>
      </c>
      <c r="P134" s="4" t="s">
        <v>1681</v>
      </c>
      <c r="R134">
        <f>COUNTIF(入社年月日ふりがな!B:B,纏め表計算用!B134)</f>
        <v>1</v>
      </c>
      <c r="S134" s="4">
        <f>COUNTIF(職務担当!A:A,纏め表計算用!B134)</f>
        <v>1</v>
      </c>
    </row>
    <row r="135" spans="1:20">
      <c r="A135">
        <f>IFERROR(INDEX(入社年月日ふりがな!$A:$B,MATCH(B135,入社年月日ふりがな!B:B,0),1),"")</f>
        <v>9000503</v>
      </c>
      <c r="B135" s="4" t="s">
        <v>309</v>
      </c>
      <c r="C135" t="str">
        <f>IFERROR(IF(VLOOKUP(B135,入社年月日ふりがな!B:C,2,FALSE)="","",VLOOKUP(B135,入社年月日ふりがな!B:C,2,FALSE)),"")</f>
        <v>ﾋｸﾞﾁｼﾞﾕﾝｺ</v>
      </c>
      <c r="D135">
        <v>4</v>
      </c>
      <c r="E135" t="s">
        <v>282</v>
      </c>
      <c r="F135" s="1">
        <f>IFERROR(VLOOKUP(纏め表計算用!B135,入社年月日ふりがな!B:F,5,FALSE),"")</f>
        <v>42917</v>
      </c>
      <c r="G135" t="str">
        <f>IFERROR(VLOOKUP($B135,職務担当!$A:$E,3,FALSE),"")</f>
        <v>常勤保育士</v>
      </c>
      <c r="H135" t="str">
        <f>IFERROR(IF(VLOOKUP($B135,職務担当!$A:$E,4,FALSE)="","",VLOOKUP($B135,職務担当!$A:$E,4,FALSE)),"")</f>
        <v>2歳児クラス</v>
      </c>
      <c r="I135" s="4" t="s">
        <v>1685</v>
      </c>
      <c r="J135" t="str">
        <f>IFERROR(IF(VLOOKUP($B135,職務担当!$A:$E,5,FALSE)="","非常勤",VLOOKUP($B135,職務担当!$A:$E,5,FALSE)),"")</f>
        <v>常勤</v>
      </c>
      <c r="K135" s="2">
        <v>5</v>
      </c>
      <c r="L135" s="2">
        <v>5</v>
      </c>
      <c r="P135" s="4" t="s">
        <v>1681</v>
      </c>
      <c r="R135">
        <f>COUNTIF(入社年月日ふりがな!B:B,纏め表計算用!B135)</f>
        <v>1</v>
      </c>
      <c r="S135" s="4">
        <f>COUNTIF(職務担当!A:A,纏め表計算用!B135)</f>
        <v>1</v>
      </c>
    </row>
    <row r="136" spans="1:20">
      <c r="A136">
        <f>IFERROR(INDEX(入社年月日ふりがな!$A:$B,MATCH(B136,入社年月日ふりがな!B:B,0),1),"")</f>
        <v>9000456</v>
      </c>
      <c r="B136" s="4" t="s">
        <v>303</v>
      </c>
      <c r="C136" t="str">
        <f>IFERROR(IF(VLOOKUP(B136,入社年月日ふりがな!B:C,2,FALSE)="","",VLOOKUP(B136,入社年月日ふりがな!B:C,2,FALSE)),"")</f>
        <v>ｵｵｼﾊﾞﾐｻｷ</v>
      </c>
      <c r="D136">
        <v>4</v>
      </c>
      <c r="E136" t="s">
        <v>282</v>
      </c>
      <c r="F136" s="1">
        <f>IFERROR(VLOOKUP(纏め表計算用!B136,入社年月日ふりがな!B:F,5,FALSE),"")</f>
        <v>42826</v>
      </c>
      <c r="G136" t="str">
        <f>IFERROR(VLOOKUP($B136,職務担当!$A:$E,3,FALSE),"")</f>
        <v>常勤保育士</v>
      </c>
      <c r="H136" t="str">
        <f>IFERROR(IF(VLOOKUP($B136,職務担当!$A:$E,4,FALSE)="","",VLOOKUP($B136,職務担当!$A:$E,4,FALSE)),"")</f>
        <v>0歳児クラス</v>
      </c>
      <c r="I136" s="4" t="s">
        <v>1685</v>
      </c>
      <c r="J136" t="str">
        <f>IFERROR(IF(VLOOKUP($B136,職務担当!$A:$E,5,FALSE)="","非常勤",VLOOKUP($B136,職務担当!$A:$E,5,FALSE)),"")</f>
        <v>常勤</v>
      </c>
      <c r="K136" s="2">
        <v>5</v>
      </c>
      <c r="L136" s="2">
        <v>5</v>
      </c>
      <c r="P136" s="4" t="s">
        <v>1681</v>
      </c>
      <c r="R136">
        <f>COUNTIF(入社年月日ふりがな!B:B,纏め表計算用!B136)</f>
        <v>1</v>
      </c>
      <c r="S136" s="4">
        <f>COUNTIF(職務担当!A:A,纏め表計算用!B136)</f>
        <v>1</v>
      </c>
    </row>
    <row r="137" spans="1:20">
      <c r="A137">
        <f>IFERROR(INDEX(入社年月日ふりがな!$A:$B,MATCH(B137,入社年月日ふりがな!B:B,0),1),"")</f>
        <v>9000467</v>
      </c>
      <c r="B137" s="4" t="s">
        <v>305</v>
      </c>
      <c r="C137" t="str">
        <f>IFERROR(IF(VLOOKUP(B137,入社年月日ふりがな!B:C,2,FALSE)="","",VLOOKUP(B137,入社年月日ふりがな!B:C,2,FALSE)),"")</f>
        <v>ﾓﾁﾂﾞｷｲｽﾞﾐ</v>
      </c>
      <c r="D137">
        <v>4</v>
      </c>
      <c r="E137" t="s">
        <v>282</v>
      </c>
      <c r="F137" s="1">
        <f>IFERROR(VLOOKUP(纏め表計算用!B137,入社年月日ふりがな!B:F,5,FALSE),"")</f>
        <v>42826</v>
      </c>
      <c r="G137" t="str">
        <f>IFERROR(VLOOKUP($B137,職務担当!$A:$E,3,FALSE),"")</f>
        <v>常勤保育士</v>
      </c>
      <c r="H137" t="str">
        <f>IFERROR(IF(VLOOKUP($B137,職務担当!$A:$E,4,FALSE)="","",VLOOKUP($B137,職務担当!$A:$E,4,FALSE)),"")</f>
        <v>4歳児クラス</v>
      </c>
      <c r="I137" s="4" t="s">
        <v>1685</v>
      </c>
      <c r="J137" t="str">
        <f>IFERROR(IF(VLOOKUP($B137,職務担当!$A:$E,5,FALSE)="","非常勤",VLOOKUP($B137,職務担当!$A:$E,5,FALSE)),"")</f>
        <v>常勤</v>
      </c>
      <c r="K137" s="2">
        <v>5</v>
      </c>
      <c r="L137" s="2">
        <v>5</v>
      </c>
      <c r="P137" s="4" t="s">
        <v>1681</v>
      </c>
      <c r="R137">
        <f>COUNTIF(入社年月日ふりがな!B:B,纏め表計算用!B137)</f>
        <v>1</v>
      </c>
      <c r="S137" s="4">
        <f>COUNTIF(職務担当!A:A,纏め表計算用!B137)</f>
        <v>1</v>
      </c>
    </row>
    <row r="138" spans="1:20">
      <c r="A138">
        <f>IFERROR(INDEX(入社年月日ふりがな!$A:$B,MATCH(B138,入社年月日ふりがな!B:B,0),1),"")</f>
        <v>9000612</v>
      </c>
      <c r="B138" s="4" t="str">
        <f>Q138</f>
        <v>高西梨紗</v>
      </c>
      <c r="C138" t="str">
        <f>IFERROR(IF(VLOOKUP(B138,入社年月日ふりがな!B:C,2,FALSE)="","",VLOOKUP(B138,入社年月日ふりがな!B:C,2,FALSE)),"")</f>
        <v>ﾀｶﾆｼﾘｻ</v>
      </c>
      <c r="D138">
        <v>4</v>
      </c>
      <c r="E138" t="s">
        <v>282</v>
      </c>
      <c r="F138" s="1">
        <f>IFERROR(VLOOKUP(纏め表計算用!B138,入社年月日ふりがな!B:F,5,FALSE),"")</f>
        <v>43191</v>
      </c>
      <c r="G138" t="str">
        <f>IFERROR(VLOOKUP($B138,職務担当!$A:$E,3,FALSE),"")</f>
        <v>常勤保育士</v>
      </c>
      <c r="H138" t="str">
        <f>IFERROR(IF(VLOOKUP($B138,職務担当!$A:$E,4,FALSE)="","",VLOOKUP($B138,職務担当!$A:$E,4,FALSE)),"")</f>
        <v>1歳児クラス</v>
      </c>
      <c r="I138" s="4" t="s">
        <v>1685</v>
      </c>
      <c r="J138" t="str">
        <f>IFERROR(IF(VLOOKUP($B138,職務担当!$A:$E,5,FALSE)="","非常勤",VLOOKUP($B138,職務担当!$A:$E,5,FALSE)),"")</f>
        <v>常勤</v>
      </c>
      <c r="K138" s="2">
        <v>4</v>
      </c>
      <c r="L138" s="2">
        <v>4</v>
      </c>
      <c r="P138" s="4" t="s">
        <v>1681</v>
      </c>
      <c r="Q138" s="3" t="s">
        <v>2044</v>
      </c>
      <c r="R138">
        <f>COUNTIF(入社年月日ふりがな!B:B,纏め表計算用!B138)</f>
        <v>1</v>
      </c>
      <c r="S138" s="4">
        <f>COUNTIF(職務担当!A:A,纏め表計算用!B138)</f>
        <v>1</v>
      </c>
      <c r="T138" t="s">
        <v>2044</v>
      </c>
    </row>
    <row r="139" spans="1:20">
      <c r="A139">
        <f>IFERROR(INDEX(入社年月日ふりがな!$A:$B,MATCH(B139,入社年月日ふりがな!B:B,0),1),"")</f>
        <v>9000613</v>
      </c>
      <c r="B139" s="4" t="s">
        <v>1124</v>
      </c>
      <c r="C139" t="str">
        <f>IFERROR(IF(VLOOKUP(B139,入社年月日ふりがな!B:C,2,FALSE)="","",VLOOKUP(B139,入社年月日ふりがな!B:C,2,FALSE)),"")</f>
        <v>ｱｼﾞﾏｱﾕﾐ</v>
      </c>
      <c r="D139">
        <v>4</v>
      </c>
      <c r="E139" t="s">
        <v>282</v>
      </c>
      <c r="F139" s="1">
        <f>IFERROR(VLOOKUP(纏め表計算用!B139,入社年月日ふりがな!B:F,5,FALSE),"")</f>
        <v>43191</v>
      </c>
      <c r="G139" t="str">
        <f>IFERROR(VLOOKUP($B139,職務担当!$A:$E,3,FALSE),"")</f>
        <v>常勤保育士</v>
      </c>
      <c r="H139" t="str">
        <f>IFERROR(IF(VLOOKUP($B139,職務担当!$A:$E,4,FALSE)="","",VLOOKUP($B139,職務担当!$A:$E,4,FALSE)),"")</f>
        <v>フリー</v>
      </c>
      <c r="I139" s="4" t="s">
        <v>1685</v>
      </c>
      <c r="J139" t="str">
        <f>IFERROR(IF(VLOOKUP($B139,職務担当!$A:$E,5,FALSE)="","非常勤",VLOOKUP($B139,職務担当!$A:$E,5,FALSE)),"")</f>
        <v>常勤</v>
      </c>
      <c r="K139" s="2">
        <v>4</v>
      </c>
      <c r="L139" s="2">
        <v>4</v>
      </c>
      <c r="O139" s="4" t="s">
        <v>1678</v>
      </c>
      <c r="P139" s="4" t="s">
        <v>1680</v>
      </c>
      <c r="R139">
        <f>COUNTIF(入社年月日ふりがな!B:B,纏め表計算用!B139)</f>
        <v>1</v>
      </c>
      <c r="S139" s="4">
        <f>COUNTIF(職務担当!A:A,纏め表計算用!B139)</f>
        <v>1</v>
      </c>
    </row>
    <row r="140" spans="1:20">
      <c r="A140">
        <f>IFERROR(INDEX(入社年月日ふりがな!$A:$B,MATCH(B140,入社年月日ふりがな!B:B,0),1),"")</f>
        <v>9000615</v>
      </c>
      <c r="B140" s="4" t="s">
        <v>314</v>
      </c>
      <c r="C140" t="str">
        <f>IFERROR(IF(VLOOKUP(B140,入社年月日ふりがな!B:C,2,FALSE)="","",VLOOKUP(B140,入社年月日ふりがな!B:C,2,FALSE)),"")</f>
        <v>ｲｼｲｱﾐ</v>
      </c>
      <c r="D140">
        <v>4</v>
      </c>
      <c r="E140" t="s">
        <v>282</v>
      </c>
      <c r="F140" s="1">
        <f>IFERROR(VLOOKUP(纏め表計算用!B140,入社年月日ふりがな!B:F,5,FALSE),"")</f>
        <v>43191</v>
      </c>
      <c r="G140" t="str">
        <f>IFERROR(VLOOKUP($B140,職務担当!$A:$E,3,FALSE),"")</f>
        <v>常勤保育士</v>
      </c>
      <c r="H140" t="str">
        <f>IFERROR(IF(VLOOKUP($B140,職務担当!$A:$E,4,FALSE)="","",VLOOKUP($B140,職務担当!$A:$E,4,FALSE)),"")</f>
        <v>1歳児クラス</v>
      </c>
      <c r="I140" s="4" t="s">
        <v>1685</v>
      </c>
      <c r="J140" t="str">
        <f>IFERROR(IF(VLOOKUP($B140,職務担当!$A:$E,5,FALSE)="","非常勤",VLOOKUP($B140,職務担当!$A:$E,5,FALSE)),"")</f>
        <v>常勤</v>
      </c>
      <c r="K140" s="2">
        <v>4</v>
      </c>
      <c r="L140" s="2">
        <v>4</v>
      </c>
      <c r="P140" s="4" t="s">
        <v>1681</v>
      </c>
      <c r="R140">
        <f>COUNTIF(入社年月日ふりがな!B:B,纏め表計算用!B140)</f>
        <v>1</v>
      </c>
      <c r="S140" s="4">
        <f>COUNTIF(職務担当!A:A,纏め表計算用!B140)</f>
        <v>1</v>
      </c>
    </row>
    <row r="141" spans="1:20">
      <c r="A141">
        <f>IFERROR(INDEX(入社年月日ふりがな!$A:$B,MATCH(B141,入社年月日ふりがな!B:B,0),1),"")</f>
        <v>9000680</v>
      </c>
      <c r="B141" s="4" t="s">
        <v>316</v>
      </c>
      <c r="C141" t="str">
        <f>IFERROR(IF(VLOOKUP(B141,入社年月日ふりがな!B:C,2,FALSE)="","",VLOOKUP(B141,入社年月日ふりがな!B:C,2,FALSE)),"")</f>
        <v>ﾊﾀﾉﾓｴ</v>
      </c>
      <c r="D141">
        <v>4</v>
      </c>
      <c r="E141" t="s">
        <v>282</v>
      </c>
      <c r="F141" s="1">
        <f>IFERROR(VLOOKUP(纏め表計算用!B141,入社年月日ふりがな!B:F,5,FALSE),"")</f>
        <v>43556</v>
      </c>
      <c r="G141" t="str">
        <f>IFERROR(VLOOKUP($B141,職務担当!$A:$E,3,FALSE),"")</f>
        <v>常勤保育士</v>
      </c>
      <c r="H141" t="str">
        <f>IFERROR(IF(VLOOKUP($B141,職務担当!$A:$E,4,FALSE)="","",VLOOKUP($B141,職務担当!$A:$E,4,FALSE)),"")</f>
        <v>2歳児クラス</v>
      </c>
      <c r="I141" s="4" t="s">
        <v>1685</v>
      </c>
      <c r="J141" t="str">
        <f>IFERROR(IF(VLOOKUP($B141,職務担当!$A:$E,5,FALSE)="","非常勤",VLOOKUP($B141,職務担当!$A:$E,5,FALSE)),"")</f>
        <v>常勤</v>
      </c>
      <c r="K141" s="2">
        <v>3</v>
      </c>
      <c r="L141" s="2">
        <v>3</v>
      </c>
      <c r="P141" s="4" t="s">
        <v>1681</v>
      </c>
      <c r="R141">
        <f>COUNTIF(入社年月日ふりがな!B:B,纏め表計算用!B141)</f>
        <v>1</v>
      </c>
      <c r="S141" s="4">
        <f>COUNTIF(職務担当!A:A,纏め表計算用!B141)</f>
        <v>1</v>
      </c>
    </row>
    <row r="142" spans="1:20">
      <c r="A142">
        <f>IFERROR(INDEX(入社年月日ふりがな!$A:$B,MATCH(B142,入社年月日ふりがな!B:B,0),1),"")</f>
        <v>9000689</v>
      </c>
      <c r="B142" s="4" t="s">
        <v>1125</v>
      </c>
      <c r="C142" t="str">
        <f>IFERROR(IF(VLOOKUP(B142,入社年月日ふりがな!B:C,2,FALSE)="","",VLOOKUP(B142,入社年月日ふりがな!B:C,2,FALSE)),"")</f>
        <v>ｾｵｱｽｶ</v>
      </c>
      <c r="D142">
        <v>4</v>
      </c>
      <c r="E142" t="s">
        <v>282</v>
      </c>
      <c r="F142" s="1">
        <f>IFERROR(VLOOKUP(纏め表計算用!B142,入社年月日ふりがな!B:F,5,FALSE),"")</f>
        <v>43556</v>
      </c>
      <c r="G142" t="str">
        <f>IFERROR(VLOOKUP($B142,職務担当!$A:$E,3,FALSE),"")</f>
        <v>常勤保育士</v>
      </c>
      <c r="H142" t="str">
        <f>IFERROR(IF(VLOOKUP($B142,職務担当!$A:$E,4,FALSE)="","",VLOOKUP($B142,職務担当!$A:$E,4,FALSE)),"")</f>
        <v>0歳児クラス</v>
      </c>
      <c r="I142" s="4" t="s">
        <v>1685</v>
      </c>
      <c r="J142" t="str">
        <f>IFERROR(IF(VLOOKUP($B142,職務担当!$A:$E,5,FALSE)="","非常勤",VLOOKUP($B142,職務担当!$A:$E,5,FALSE)),"")</f>
        <v>常勤</v>
      </c>
      <c r="K142" s="2">
        <v>3</v>
      </c>
      <c r="L142" s="2">
        <v>3</v>
      </c>
      <c r="P142" s="4" t="s">
        <v>1681</v>
      </c>
      <c r="R142">
        <f>COUNTIF(入社年月日ふりがな!B:B,纏め表計算用!B142)</f>
        <v>1</v>
      </c>
      <c r="S142" s="4">
        <f>COUNTIF(職務担当!A:A,纏め表計算用!B142)</f>
        <v>1</v>
      </c>
    </row>
    <row r="143" spans="1:20">
      <c r="A143">
        <f>IFERROR(INDEX(入社年月日ふりがな!$A:$B,MATCH(B143,入社年月日ふりがな!B:B,0),1),"")</f>
        <v>9000744</v>
      </c>
      <c r="B143" s="4" t="s">
        <v>1126</v>
      </c>
      <c r="C143" t="str">
        <f>IFERROR(IF(VLOOKUP(B143,入社年月日ふりがな!B:C,2,FALSE)="","",VLOOKUP(B143,入社年月日ふりがな!B:C,2,FALSE)),"")</f>
        <v>ｶﾄｳｱﾔｺ</v>
      </c>
      <c r="D143">
        <v>4</v>
      </c>
      <c r="E143" t="s">
        <v>282</v>
      </c>
      <c r="F143" s="1">
        <f>IFERROR(VLOOKUP(纏め表計算用!B143,入社年月日ふりがな!B:F,5,FALSE),"")</f>
        <v>43770</v>
      </c>
      <c r="G143" t="str">
        <f>IFERROR(VLOOKUP($B143,職務担当!$A:$E,3,FALSE),"")</f>
        <v>常勤保育士</v>
      </c>
      <c r="H143" t="str">
        <f>IFERROR(IF(VLOOKUP($B143,職務担当!$A:$E,4,FALSE)="","",VLOOKUP($B143,職務担当!$A:$E,4,FALSE)),"")</f>
        <v>1歳児クラス</v>
      </c>
      <c r="I143" s="4" t="s">
        <v>1685</v>
      </c>
      <c r="J143" t="str">
        <f>IFERROR(IF(VLOOKUP($B143,職務担当!$A:$E,5,FALSE)="","非常勤",VLOOKUP($B143,職務担当!$A:$E,5,FALSE)),"")</f>
        <v>常勤</v>
      </c>
      <c r="K143" s="2">
        <v>2.1</v>
      </c>
      <c r="L143" s="2">
        <v>3</v>
      </c>
      <c r="P143" s="4" t="s">
        <v>1681</v>
      </c>
      <c r="R143">
        <f>COUNTIF(入社年月日ふりがな!B:B,纏め表計算用!B143)</f>
        <v>1</v>
      </c>
      <c r="S143" s="4">
        <f>COUNTIF(職務担当!A:A,纏め表計算用!B143)</f>
        <v>1</v>
      </c>
    </row>
    <row r="144" spans="1:20">
      <c r="A144">
        <f>IFERROR(INDEX(入社年月日ふりがな!$A:$B,MATCH(B144,入社年月日ふりがな!B:B,0),1),"")</f>
        <v>9000811</v>
      </c>
      <c r="B144" s="4" t="str">
        <f>Q144</f>
        <v>渡辺麗雪</v>
      </c>
      <c r="C144" t="str">
        <f>IFERROR(IF(VLOOKUP(B144,入社年月日ふりがな!B:C,2,FALSE)="","",VLOOKUP(B144,入社年月日ふりがな!B:C,2,FALSE)),"")</f>
        <v>ﾓﾘﾅｶﾞﾚｲﾅ</v>
      </c>
      <c r="D144">
        <v>4</v>
      </c>
      <c r="E144" t="s">
        <v>282</v>
      </c>
      <c r="F144" s="1">
        <f>IFERROR(VLOOKUP(纏め表計算用!B144,入社年月日ふりがな!B:F,5,FALSE),"")</f>
        <v>43922</v>
      </c>
      <c r="G144" t="str">
        <f>IFERROR(VLOOKUP($B144,職務担当!$A:$E,3,FALSE),"")</f>
        <v>常勤保育士</v>
      </c>
      <c r="H144" t="str">
        <f>IFERROR(IF(VLOOKUP($B144,職務担当!$A:$E,4,FALSE)="","",VLOOKUP($B144,職務担当!$A:$E,4,FALSE)),"")</f>
        <v>1歳児クラス</v>
      </c>
      <c r="I144" s="4" t="s">
        <v>1685</v>
      </c>
      <c r="J144" t="str">
        <f>IFERROR(IF(VLOOKUP($B144,職務担当!$A:$E,5,FALSE)="","非常勤",VLOOKUP($B144,職務担当!$A:$E,5,FALSE)),"")</f>
        <v>常勤</v>
      </c>
      <c r="K144" s="2">
        <v>2</v>
      </c>
      <c r="L144" s="2">
        <v>2.1</v>
      </c>
      <c r="P144" s="4" t="s">
        <v>1681</v>
      </c>
      <c r="Q144" s="3" t="s">
        <v>1127</v>
      </c>
      <c r="R144">
        <f>COUNTIF(入社年月日ふりがな!B:B,纏め表計算用!B144)</f>
        <v>1</v>
      </c>
      <c r="S144" s="4">
        <f>COUNTIF(職務担当!A:A,纏め表計算用!B144)</f>
        <v>1</v>
      </c>
      <c r="T144" t="s">
        <v>1127</v>
      </c>
    </row>
    <row r="145" spans="1:20">
      <c r="A145">
        <f>IFERROR(INDEX(入社年月日ふりがな!$A:$B,MATCH(B145,入社年月日ふりがな!B:B,0),1),"")</f>
        <v>9000810</v>
      </c>
      <c r="B145" s="4" t="s">
        <v>1128</v>
      </c>
      <c r="C145" t="str">
        <f>IFERROR(IF(VLOOKUP(B145,入社年月日ふりがな!B:C,2,FALSE)="","",VLOOKUP(B145,入社年月日ふりがな!B:C,2,FALSE)),"")</f>
        <v>ｺｳﾉﾀﾂﾔ</v>
      </c>
      <c r="D145">
        <v>4</v>
      </c>
      <c r="E145" t="s">
        <v>282</v>
      </c>
      <c r="F145" s="1">
        <f>IFERROR(VLOOKUP(纏め表計算用!B145,入社年月日ふりがな!B:F,5,FALSE),"")</f>
        <v>43922</v>
      </c>
      <c r="G145" t="str">
        <f>IFERROR(VLOOKUP($B145,職務担当!$A:$E,3,FALSE),"")</f>
        <v>常勤保育士</v>
      </c>
      <c r="H145" t="str">
        <f>IFERROR(IF(VLOOKUP($B145,職務担当!$A:$E,4,FALSE)="","",VLOOKUP($B145,職務担当!$A:$E,4,FALSE)),"")</f>
        <v>5歳児クラス</v>
      </c>
      <c r="I145" s="4" t="s">
        <v>1685</v>
      </c>
      <c r="J145" t="str">
        <f>IFERROR(IF(VLOOKUP($B145,職務担当!$A:$E,5,FALSE)="","非常勤",VLOOKUP($B145,職務担当!$A:$E,5,FALSE)),"")</f>
        <v>常勤</v>
      </c>
      <c r="K145" s="2">
        <v>2</v>
      </c>
      <c r="L145" s="2">
        <v>2</v>
      </c>
      <c r="P145" s="4" t="s">
        <v>1036</v>
      </c>
      <c r="R145">
        <f>COUNTIF(入社年月日ふりがな!B:B,纏め表計算用!B145)</f>
        <v>1</v>
      </c>
      <c r="S145" s="4">
        <f>COUNTIF(職務担当!A:A,纏め表計算用!B145)</f>
        <v>1</v>
      </c>
    </row>
    <row r="146" spans="1:20">
      <c r="A146">
        <f>IFERROR(INDEX(入社年月日ふりがな!$A:$B,MATCH(B146,入社年月日ふりがな!B:B,0),1),"")</f>
        <v>9000891</v>
      </c>
      <c r="B146" s="4" t="str">
        <f>Q146</f>
        <v>久門由衣</v>
      </c>
      <c r="C146" t="str">
        <f>IFERROR(IF(VLOOKUP(B146,入社年月日ふりがな!B:C,2,FALSE)="","",VLOOKUP(B146,入社年月日ふりがな!B:C,2,FALSE)),"")</f>
        <v>ｸﾓﾝﾕｲ</v>
      </c>
      <c r="D146">
        <v>4</v>
      </c>
      <c r="E146" t="s">
        <v>282</v>
      </c>
      <c r="F146" s="1">
        <f>IFERROR(VLOOKUP(纏め表計算用!B146,入社年月日ふりがな!B:F,5,FALSE),"")</f>
        <v>44105</v>
      </c>
      <c r="G146" t="str">
        <f>IFERROR(VLOOKUP($B146,職務担当!$A:$E,3,FALSE),"")</f>
        <v>常勤保育士</v>
      </c>
      <c r="H146" t="str">
        <f>IFERROR(IF(VLOOKUP($B146,職務担当!$A:$E,4,FALSE)="","",VLOOKUP($B146,職務担当!$A:$E,4,FALSE)),"")</f>
        <v>3歳児クラス</v>
      </c>
      <c r="I146" s="4" t="s">
        <v>1685</v>
      </c>
      <c r="J146" t="str">
        <f>IFERROR(IF(VLOOKUP($B146,職務担当!$A:$E,5,FALSE)="","非常勤",VLOOKUP($B146,職務担当!$A:$E,5,FALSE)),"")</f>
        <v>常勤</v>
      </c>
      <c r="K146" s="2">
        <v>2</v>
      </c>
      <c r="L146" s="2">
        <v>2</v>
      </c>
      <c r="P146" s="4" t="s">
        <v>1681</v>
      </c>
      <c r="Q146" s="3" t="s">
        <v>2045</v>
      </c>
      <c r="R146">
        <f>COUNTIF(入社年月日ふりがな!B:B,纏め表計算用!B146)</f>
        <v>1</v>
      </c>
      <c r="S146" s="4">
        <f>COUNTIF(職務担当!A:A,纏め表計算用!B146)</f>
        <v>1</v>
      </c>
      <c r="T146" t="s">
        <v>2045</v>
      </c>
    </row>
    <row r="147" spans="1:20">
      <c r="A147">
        <f>IFERROR(INDEX(入社年月日ふりがな!$A:$B,MATCH(B147,入社年月日ふりがな!B:B,0),1),"")</f>
        <v>9000163</v>
      </c>
      <c r="B147" s="4" t="s">
        <v>1236</v>
      </c>
      <c r="C147" t="str">
        <f>IFERROR(IF(VLOOKUP(B147,入社年月日ふりがな!B:C,2,FALSE)="","",VLOOKUP(B147,入社年月日ふりがな!B:C,2,FALSE)),"")</f>
        <v>ｱﾝﾄﾞｳﾕﾌｺ</v>
      </c>
      <c r="D147">
        <v>4</v>
      </c>
      <c r="E147" t="s">
        <v>282</v>
      </c>
      <c r="F147" s="1">
        <f>IFERROR(VLOOKUP(纏め表計算用!B147,入社年月日ふりがな!B:F,5,FALSE),"")</f>
        <v>41214</v>
      </c>
      <c r="G147" t="str">
        <f>IFERROR(VLOOKUP($B147,職務担当!$A:$E,3,FALSE),"")</f>
        <v>保育士</v>
      </c>
      <c r="H147" t="str">
        <f>IFERROR(IF(VLOOKUP($B147,職務担当!$A:$E,4,FALSE)="","",VLOOKUP($B147,職務担当!$A:$E,4,FALSE)),"")</f>
        <v/>
      </c>
      <c r="I147" s="4" t="s">
        <v>1685</v>
      </c>
      <c r="J147" t="str">
        <f>IFERROR(IF(VLOOKUP($B147,職務担当!$A:$E,5,FALSE)="","非常勤",VLOOKUP($B147,職務担当!$A:$E,5,FALSE)),"")</f>
        <v>非常勤</v>
      </c>
      <c r="N147" s="6">
        <v>9</v>
      </c>
      <c r="P147" s="4" t="s">
        <v>1681</v>
      </c>
      <c r="R147">
        <f>COUNTIF(入社年月日ふりがな!B:B,纏め表計算用!B147)</f>
        <v>1</v>
      </c>
      <c r="S147" s="4">
        <f>COUNTIF(職務担当!A:A,纏め表計算用!B147)</f>
        <v>1</v>
      </c>
    </row>
    <row r="148" spans="1:20">
      <c r="A148">
        <f>IFERROR(INDEX(入社年月日ふりがな!$A:$B,MATCH(B148,入社年月日ふりがな!B:B,0),1),"")</f>
        <v>9000427</v>
      </c>
      <c r="B148" s="4" t="s">
        <v>1237</v>
      </c>
      <c r="C148" t="str">
        <f>IFERROR(IF(VLOOKUP(B148,入社年月日ふりがな!B:C,2,FALSE)="","",VLOOKUP(B148,入社年月日ふりがな!B:C,2,FALSE)),"")</f>
        <v>ｱﾘｶﾞｴﾘｺ</v>
      </c>
      <c r="D148">
        <v>4</v>
      </c>
      <c r="E148" t="s">
        <v>282</v>
      </c>
      <c r="F148" s="1">
        <f>IFERROR(VLOOKUP(纏め表計算用!B148,入社年月日ふりがな!B:F,5,FALSE),"")</f>
        <v>42745</v>
      </c>
      <c r="G148" t="str">
        <f>IFERROR(VLOOKUP($B148,職務担当!$A:$E,3,FALSE),"")</f>
        <v>保育士</v>
      </c>
      <c r="H148" t="str">
        <f>IFERROR(IF(VLOOKUP($B148,職務担当!$A:$E,4,FALSE)="","",VLOOKUP($B148,職務担当!$A:$E,4,FALSE)),"")</f>
        <v/>
      </c>
      <c r="I148" s="4" t="s">
        <v>1685</v>
      </c>
      <c r="J148" t="str">
        <f>IFERROR(IF(VLOOKUP($B148,職務担当!$A:$E,5,FALSE)="","非常勤",VLOOKUP($B148,職務担当!$A:$E,5,FALSE)),"")</f>
        <v>非常勤</v>
      </c>
      <c r="N148" s="6">
        <v>30</v>
      </c>
      <c r="P148" s="4" t="s">
        <v>1681</v>
      </c>
      <c r="R148">
        <f>COUNTIF(入社年月日ふりがな!B:B,纏め表計算用!B148)</f>
        <v>1</v>
      </c>
      <c r="S148" s="4">
        <f>COUNTIF(職務担当!A:A,纏め表計算用!B148)</f>
        <v>1</v>
      </c>
    </row>
    <row r="149" spans="1:20">
      <c r="A149">
        <f>IFERROR(INDEX(入社年月日ふりがな!$A:$B,MATCH(B149,入社年月日ふりがな!B:B,0),1),"")</f>
        <v>9000496</v>
      </c>
      <c r="B149" s="4" t="s">
        <v>1238</v>
      </c>
      <c r="C149" t="str">
        <f>IFERROR(IF(VLOOKUP(B149,入社年月日ふりがな!B:C,2,FALSE)="","",VLOOKUP(B149,入社年月日ふりがな!B:C,2,FALSE)),"")</f>
        <v>ﾅｶﾞｻｷｶｵﾙ</v>
      </c>
      <c r="D149">
        <v>4</v>
      </c>
      <c r="E149" t="s">
        <v>282</v>
      </c>
      <c r="F149" s="1">
        <f>IFERROR(VLOOKUP(纏め表計算用!B149,入社年月日ふりがな!B:F,5,FALSE),"")</f>
        <v>42917</v>
      </c>
      <c r="G149" t="str">
        <f>IFERROR(VLOOKUP($B149,職務担当!$A:$E,3,FALSE),"")</f>
        <v>保育士</v>
      </c>
      <c r="H149" t="str">
        <f>IFERROR(IF(VLOOKUP($B149,職務担当!$A:$E,4,FALSE)="","",VLOOKUP($B149,職務担当!$A:$E,4,FALSE)),"")</f>
        <v/>
      </c>
      <c r="I149" s="4" t="s">
        <v>1685</v>
      </c>
      <c r="J149" t="str">
        <f>IFERROR(IF(VLOOKUP($B149,職務担当!$A:$E,5,FALSE)="","非常勤",VLOOKUP($B149,職務担当!$A:$E,5,FALSE)),"")</f>
        <v>非常勤</v>
      </c>
      <c r="N149" s="6">
        <v>4</v>
      </c>
      <c r="P149" s="4" t="s">
        <v>1681</v>
      </c>
      <c r="R149">
        <f>COUNTIF(入社年月日ふりがな!B:B,纏め表計算用!B149)</f>
        <v>1</v>
      </c>
      <c r="S149" s="4">
        <f>COUNTIF(職務担当!A:A,纏め表計算用!B149)</f>
        <v>1</v>
      </c>
    </row>
    <row r="150" spans="1:20">
      <c r="A150">
        <f>IFERROR(INDEX(入社年月日ふりがな!$A:$B,MATCH(B150,入社年月日ふりがな!B:B,0),1),"")</f>
        <v>9000507</v>
      </c>
      <c r="B150" s="4" t="s">
        <v>1239</v>
      </c>
      <c r="C150" t="str">
        <f>IFERROR(IF(VLOOKUP(B150,入社年月日ふりがな!B:C,2,FALSE)="","",VLOOKUP(B150,入社年月日ふりがな!B:C,2,FALSE)),"")</f>
        <v>ｸﾆﾓﾘｼﾎ</v>
      </c>
      <c r="D150">
        <v>4</v>
      </c>
      <c r="E150" t="s">
        <v>282</v>
      </c>
      <c r="F150" s="1">
        <f>IFERROR(VLOOKUP(纏め表計算用!B150,入社年月日ふりがな!B:F,5,FALSE),"")</f>
        <v>42940</v>
      </c>
      <c r="G150" t="str">
        <f>IFERROR(VLOOKUP($B150,職務担当!$A:$E,3,FALSE),"")</f>
        <v>保育士</v>
      </c>
      <c r="H150" t="str">
        <f>IFERROR(IF(VLOOKUP($B150,職務担当!$A:$E,4,FALSE)="","",VLOOKUP($B150,職務担当!$A:$E,4,FALSE)),"")</f>
        <v/>
      </c>
      <c r="I150" s="4" t="s">
        <v>1685</v>
      </c>
      <c r="J150" t="str">
        <f>IFERROR(IF(VLOOKUP($B150,職務担当!$A:$E,5,FALSE)="","非常勤",VLOOKUP($B150,職務担当!$A:$E,5,FALSE)),"")</f>
        <v>非常勤</v>
      </c>
      <c r="N150" s="6">
        <v>20</v>
      </c>
      <c r="P150" s="4" t="s">
        <v>1681</v>
      </c>
      <c r="R150">
        <f>COUNTIF(入社年月日ふりがな!B:B,纏め表計算用!B150)</f>
        <v>1</v>
      </c>
      <c r="S150" s="4">
        <f>COUNTIF(職務担当!A:A,纏め表計算用!B150)</f>
        <v>1</v>
      </c>
    </row>
    <row r="151" spans="1:20">
      <c r="A151">
        <f>IFERROR(INDEX(入社年月日ふりがな!$A:$B,MATCH(B151,入社年月日ふりがな!B:B,0),1),"")</f>
        <v>9000722</v>
      </c>
      <c r="B151" s="4" t="s">
        <v>1240</v>
      </c>
      <c r="C151" t="str">
        <f>IFERROR(IF(VLOOKUP(B151,入社年月日ふりがな!B:C,2,FALSE)="","",VLOOKUP(B151,入社年月日ふりがな!B:C,2,FALSE)),"")</f>
        <v>ﾏﾅｷﾞﾘｴ</v>
      </c>
      <c r="D151">
        <v>4</v>
      </c>
      <c r="E151" t="s">
        <v>282</v>
      </c>
      <c r="F151" s="1">
        <f>IFERROR(VLOOKUP(纏め表計算用!B151,入社年月日ふりがな!B:F,5,FALSE),"")</f>
        <v>43617</v>
      </c>
      <c r="G151" t="str">
        <f>IFERROR(VLOOKUP($B151,職務担当!$A:$E,3,FALSE),"")</f>
        <v>保育士</v>
      </c>
      <c r="H151" t="str">
        <f>IFERROR(IF(VLOOKUP($B151,職務担当!$A:$E,4,FALSE)="","",VLOOKUP($B151,職務担当!$A:$E,4,FALSE)),"")</f>
        <v/>
      </c>
      <c r="I151" s="4" t="s">
        <v>1685</v>
      </c>
      <c r="J151" t="str">
        <f>IFERROR(IF(VLOOKUP($B151,職務担当!$A:$E,5,FALSE)="","非常勤",VLOOKUP($B151,職務担当!$A:$E,5,FALSE)),"")</f>
        <v>非常勤</v>
      </c>
      <c r="N151" s="6">
        <v>15</v>
      </c>
      <c r="P151" s="4" t="s">
        <v>1681</v>
      </c>
      <c r="R151">
        <f>COUNTIF(入社年月日ふりがな!B:B,纏め表計算用!B151)</f>
        <v>1</v>
      </c>
      <c r="S151" s="4">
        <f>COUNTIF(職務担当!A:A,纏め表計算用!B151)</f>
        <v>1</v>
      </c>
    </row>
    <row r="152" spans="1:20">
      <c r="A152">
        <f>IFERROR(INDEX(入社年月日ふりがな!$A:$B,MATCH(B152,入社年月日ふりがな!B:B,0),1),"")</f>
        <v>9000273</v>
      </c>
      <c r="B152" s="4" t="s">
        <v>1241</v>
      </c>
      <c r="C152" t="str">
        <f>IFERROR(IF(VLOOKUP(B152,入社年月日ふりがな!B:C,2,FALSE)="","",VLOOKUP(B152,入社年月日ふりがな!B:C,2,FALSE)),"")</f>
        <v>ｲｹﾀﾞﾖｳｺ</v>
      </c>
      <c r="D152">
        <v>4</v>
      </c>
      <c r="E152" t="s">
        <v>282</v>
      </c>
      <c r="F152" s="1">
        <f>IFERROR(VLOOKUP(纏め表計算用!B152,入社年月日ふりがな!B:F,5,FALSE),"")</f>
        <v>41778</v>
      </c>
      <c r="G152" t="str">
        <f>IFERROR(VLOOKUP($B152,職務担当!$A:$E,3,FALSE),"")</f>
        <v>保育補助</v>
      </c>
      <c r="H152" t="str">
        <f>IFERROR(IF(VLOOKUP($B152,職務担当!$A:$E,4,FALSE)="","",VLOOKUP($B152,職務担当!$A:$E,4,FALSE)),"")</f>
        <v/>
      </c>
      <c r="J152" t="str">
        <f>IFERROR(IF(VLOOKUP($B152,職務担当!$A:$E,5,FALSE)="","非常勤",VLOOKUP($B152,職務担当!$A:$E,5,FALSE)),"")</f>
        <v>非常勤</v>
      </c>
      <c r="N152" s="6">
        <v>40</v>
      </c>
      <c r="P152" s="4" t="s">
        <v>1681</v>
      </c>
      <c r="R152">
        <f>COUNTIF(入社年月日ふりがな!B:B,纏め表計算用!B152)</f>
        <v>1</v>
      </c>
      <c r="S152" s="4">
        <f>COUNTIF(職務担当!A:A,纏め表計算用!B152)</f>
        <v>1</v>
      </c>
    </row>
    <row r="153" spans="1:20">
      <c r="A153">
        <f>IFERROR(INDEX(入社年月日ふりがな!$A:$B,MATCH(B153,入社年月日ふりがな!B:B,0),1),"")</f>
        <v>9000770</v>
      </c>
      <c r="B153" s="4" t="s">
        <v>1242</v>
      </c>
      <c r="C153" t="str">
        <f>IFERROR(IF(VLOOKUP(B153,入社年月日ふりがな!B:C,2,FALSE)="","",VLOOKUP(B153,入社年月日ふりがな!B:C,2,FALSE)),"")</f>
        <v>ｲｼﾂﾞｶﾅｵﾐ</v>
      </c>
      <c r="D153">
        <v>4</v>
      </c>
      <c r="E153" t="s">
        <v>282</v>
      </c>
      <c r="F153" s="1">
        <f>IFERROR(VLOOKUP(纏め表計算用!B153,入社年月日ふりがな!B:F,5,FALSE),"")</f>
        <v>43831</v>
      </c>
      <c r="G153" t="str">
        <f>IFERROR(VLOOKUP($B153,職務担当!$A:$E,3,FALSE),"")</f>
        <v>保育士</v>
      </c>
      <c r="H153" t="str">
        <f>IFERROR(IF(VLOOKUP($B153,職務担当!$A:$E,4,FALSE)="","",VLOOKUP($B153,職務担当!$A:$E,4,FALSE)),"")</f>
        <v/>
      </c>
      <c r="I153" s="4" t="s">
        <v>1685</v>
      </c>
      <c r="J153" t="str">
        <f>IFERROR(IF(VLOOKUP($B153,職務担当!$A:$E,5,FALSE)="","非常勤",VLOOKUP($B153,職務担当!$A:$E,5,FALSE)),"")</f>
        <v>非常勤</v>
      </c>
      <c r="N153" s="6">
        <v>24</v>
      </c>
      <c r="P153" s="4" t="s">
        <v>1681</v>
      </c>
      <c r="R153">
        <f>COUNTIF(入社年月日ふりがな!B:B,纏め表計算用!B153)</f>
        <v>1</v>
      </c>
      <c r="S153" s="4">
        <f>COUNTIF(職務担当!A:A,纏め表計算用!B153)</f>
        <v>1</v>
      </c>
    </row>
    <row r="154" spans="1:20">
      <c r="A154">
        <f>IFERROR(INDEX(入社年月日ふりがな!$A:$B,MATCH(B154,入社年月日ふりがな!B:B,0),1),"")</f>
        <v>9000769</v>
      </c>
      <c r="B154" s="4" t="s">
        <v>1129</v>
      </c>
      <c r="C154" t="str">
        <f>IFERROR(IF(VLOOKUP(B154,入社年月日ふりがな!B:C,2,FALSE)="","",VLOOKUP(B154,入社年月日ふりがな!B:C,2,FALSE)),"")</f>
        <v>ｼﾝﾄﾞｳﾐﾔｺ</v>
      </c>
      <c r="D154">
        <v>4</v>
      </c>
      <c r="E154" t="s">
        <v>282</v>
      </c>
      <c r="F154" s="1">
        <f>IFERROR(VLOOKUP(纏め表計算用!B154,入社年月日ふりがな!B:F,5,FALSE),"")</f>
        <v>43831</v>
      </c>
      <c r="G154" t="str">
        <f>IFERROR(VLOOKUP($B154,職務担当!$A:$E,3,FALSE),"")</f>
        <v>保育補助</v>
      </c>
      <c r="H154" t="str">
        <f>IFERROR(IF(VLOOKUP($B154,職務担当!$A:$E,4,FALSE)="","",VLOOKUP($B154,職務担当!$A:$E,4,FALSE)),"")</f>
        <v/>
      </c>
      <c r="J154" t="str">
        <f>IFERROR(IF(VLOOKUP($B154,職務担当!$A:$E,5,FALSE)="","非常勤",VLOOKUP($B154,職務担当!$A:$E,5,FALSE)),"")</f>
        <v>非常勤</v>
      </c>
      <c r="N154" s="6">
        <v>15</v>
      </c>
      <c r="P154" s="4" t="s">
        <v>1681</v>
      </c>
      <c r="R154">
        <f>COUNTIF(入社年月日ふりがな!B:B,纏め表計算用!B154)</f>
        <v>1</v>
      </c>
      <c r="S154" s="4">
        <f>COUNTIF(職務担当!A:A,纏め表計算用!B154)</f>
        <v>1</v>
      </c>
    </row>
    <row r="155" spans="1:20">
      <c r="A155">
        <f>IFERROR(INDEX(入社年月日ふりがな!$A:$B,MATCH(B155,入社年月日ふりがな!B:B,0),1),"")</f>
        <v>9000901</v>
      </c>
      <c r="B155" s="4" t="s">
        <v>1243</v>
      </c>
      <c r="C155" t="str">
        <f>IFERROR(IF(VLOOKUP(B155,入社年月日ふりがな!B:C,2,FALSE)="","",VLOOKUP(B155,入社年月日ふりがな!B:C,2,FALSE)),"")</f>
        <v/>
      </c>
      <c r="D155">
        <v>4</v>
      </c>
      <c r="E155" t="s">
        <v>282</v>
      </c>
      <c r="F155" s="1">
        <f>IFERROR(VLOOKUP(纏め表計算用!B155,入社年月日ふりがな!B:F,5,FALSE),"")</f>
        <v>44144</v>
      </c>
      <c r="G155" t="str">
        <f>IFERROR(VLOOKUP($B155,職務担当!$A:$E,3,FALSE),"")</f>
        <v>保育補助</v>
      </c>
      <c r="H155" t="str">
        <f>IFERROR(IF(VLOOKUP($B155,職務担当!$A:$E,4,FALSE)="","",VLOOKUP($B155,職務担当!$A:$E,4,FALSE)),"")</f>
        <v/>
      </c>
      <c r="J155" t="str">
        <f>IFERROR(IF(VLOOKUP($B155,職務担当!$A:$E,5,FALSE)="","非常勤",VLOOKUP($B155,職務担当!$A:$E,5,FALSE)),"")</f>
        <v>非常勤</v>
      </c>
      <c r="N155" s="6">
        <v>6</v>
      </c>
      <c r="P155" s="4" t="s">
        <v>1681</v>
      </c>
      <c r="R155">
        <f>COUNTIF(入社年月日ふりがな!B:B,纏め表計算用!B155)</f>
        <v>1</v>
      </c>
      <c r="S155" s="4">
        <f>COUNTIF(職務担当!A:A,纏め表計算用!B155)</f>
        <v>1</v>
      </c>
    </row>
    <row r="156" spans="1:20">
      <c r="A156">
        <f>IFERROR(INDEX(入社年月日ふりがな!$A:$B,MATCH(B156,入社年月日ふりがな!B:B,0),1),"")</f>
        <v>9000937</v>
      </c>
      <c r="B156" s="4" t="s">
        <v>1244</v>
      </c>
      <c r="C156" t="str">
        <f>IFERROR(IF(VLOOKUP(B156,入社年月日ふりがな!B:C,2,FALSE)="","",VLOOKUP(B156,入社年月日ふりがな!B:C,2,FALSE)),"")</f>
        <v>ｻﾜｸﾞﾁﾐｵ</v>
      </c>
      <c r="D156">
        <v>4</v>
      </c>
      <c r="E156" t="s">
        <v>282</v>
      </c>
      <c r="F156" s="1">
        <f>IFERROR(VLOOKUP(纏め表計算用!B156,入社年月日ふりがな!B:F,5,FALSE),"")</f>
        <v>44287</v>
      </c>
      <c r="G156" t="str">
        <f>IFERROR(VLOOKUP($B156,職務担当!$A:$E,3,FALSE),"")</f>
        <v>保育士</v>
      </c>
      <c r="H156" t="str">
        <f>IFERROR(IF(VLOOKUP($B156,職務担当!$A:$E,4,FALSE)="","",VLOOKUP($B156,職務担当!$A:$E,4,FALSE)),"")</f>
        <v/>
      </c>
      <c r="I156" s="4" t="s">
        <v>1685</v>
      </c>
      <c r="J156" t="str">
        <f>IFERROR(IF(VLOOKUP($B156,職務担当!$A:$E,5,FALSE)="","非常勤",VLOOKUP($B156,職務担当!$A:$E,5,FALSE)),"")</f>
        <v>非常勤</v>
      </c>
      <c r="N156" s="6">
        <v>13.5</v>
      </c>
      <c r="P156" s="4" t="s">
        <v>1681</v>
      </c>
      <c r="R156">
        <f>COUNTIF(入社年月日ふりがな!B:B,纏め表計算用!B156)</f>
        <v>1</v>
      </c>
      <c r="S156" s="4">
        <f>COUNTIF(職務担当!A:A,纏め表計算用!B156)</f>
        <v>1</v>
      </c>
    </row>
    <row r="157" spans="1:20">
      <c r="A157">
        <f>IFERROR(INDEX(入社年月日ふりがな!$A:$B,MATCH(B157,入社年月日ふりがな!B:B,0),1),"")</f>
        <v>9000939</v>
      </c>
      <c r="B157" s="4" t="s">
        <v>1130</v>
      </c>
      <c r="C157" t="str">
        <f>IFERROR(IF(VLOOKUP(B157,入社年月日ふりがな!B:C,2,FALSE)="","",VLOOKUP(B157,入社年月日ふりがな!B:C,2,FALSE)),"")</f>
        <v>ｲﾀﾉﾏﾘ</v>
      </c>
      <c r="D157">
        <v>4</v>
      </c>
      <c r="E157" t="s">
        <v>282</v>
      </c>
      <c r="F157" s="1">
        <f>IFERROR(VLOOKUP(纏め表計算用!B157,入社年月日ふりがな!B:F,5,FALSE),"")</f>
        <v>44317</v>
      </c>
      <c r="G157" t="str">
        <f>IFERROR(VLOOKUP($B157,職務担当!$A:$E,3,FALSE),"")</f>
        <v>保育補助</v>
      </c>
      <c r="H157" t="str">
        <f>IFERROR(IF(VLOOKUP($B157,職務担当!$A:$E,4,FALSE)="","",VLOOKUP($B157,職務担当!$A:$E,4,FALSE)),"")</f>
        <v/>
      </c>
      <c r="J157" t="str">
        <f>IFERROR(IF(VLOOKUP($B157,職務担当!$A:$E,5,FALSE)="","非常勤",VLOOKUP($B157,職務担当!$A:$E,5,FALSE)),"")</f>
        <v>非常勤</v>
      </c>
      <c r="N157" s="6">
        <v>35</v>
      </c>
      <c r="P157" s="4" t="s">
        <v>1681</v>
      </c>
      <c r="R157">
        <f>COUNTIF(入社年月日ふりがな!B:B,纏め表計算用!B157)</f>
        <v>1</v>
      </c>
      <c r="S157" s="4">
        <f>COUNTIF(職務担当!A:A,纏め表計算用!B157)</f>
        <v>1</v>
      </c>
    </row>
    <row r="158" spans="1:20">
      <c r="A158">
        <f>IFERROR(INDEX(入社年月日ふりがな!$A:$B,MATCH(B158,入社年月日ふりがな!B:B,0),1),"")</f>
        <v>9000947</v>
      </c>
      <c r="B158" s="4" t="s">
        <v>1245</v>
      </c>
      <c r="C158" t="str">
        <f>IFERROR(IF(VLOOKUP(B158,入社年月日ふりがな!B:C,2,FALSE)="","",VLOOKUP(B158,入社年月日ふりがな!B:C,2,FALSE)),"")</f>
        <v>ﾅｶﾔﾏﾏｻｺ</v>
      </c>
      <c r="D158">
        <v>4</v>
      </c>
      <c r="E158" t="s">
        <v>282</v>
      </c>
      <c r="F158" s="1">
        <f>IFERROR(VLOOKUP(纏め表計算用!B158,入社年月日ふりがな!B:F,5,FALSE),"")</f>
        <v>44354</v>
      </c>
      <c r="G158" t="str">
        <f>IFERROR(VLOOKUP($B158,職務担当!$A:$E,3,FALSE),"")</f>
        <v>保育士</v>
      </c>
      <c r="H158" t="str">
        <f>IFERROR(IF(VLOOKUP($B158,職務担当!$A:$E,4,FALSE)="","",VLOOKUP($B158,職務担当!$A:$E,4,FALSE)),"")</f>
        <v/>
      </c>
      <c r="I158" s="4" t="s">
        <v>1685</v>
      </c>
      <c r="J158" t="str">
        <f>IFERROR(IF(VLOOKUP($B158,職務担当!$A:$E,5,FALSE)="","非常勤",VLOOKUP($B158,職務担当!$A:$E,5,FALSE)),"")</f>
        <v>非常勤</v>
      </c>
      <c r="N158" s="6">
        <v>12</v>
      </c>
      <c r="P158" s="4" t="s">
        <v>1681</v>
      </c>
      <c r="R158">
        <f>COUNTIF(入社年月日ふりがな!B:B,纏め表計算用!B158)</f>
        <v>1</v>
      </c>
      <c r="S158" s="4">
        <f>COUNTIF(職務担当!A:A,纏め表計算用!B158)</f>
        <v>1</v>
      </c>
    </row>
    <row r="159" spans="1:20">
      <c r="A159">
        <f>IFERROR(INDEX(入社年月日ふりがな!$A:$B,MATCH(B159,入社年月日ふりがな!B:B,0),1),"")</f>
        <v>9000946</v>
      </c>
      <c r="B159" s="4" t="s">
        <v>1246</v>
      </c>
      <c r="C159" t="str">
        <f>IFERROR(IF(VLOOKUP(B159,入社年月日ふりがな!B:C,2,FALSE)="","",VLOOKUP(B159,入社年月日ふりがな!B:C,2,FALSE)),"")</f>
        <v>ｵｼﾔﾏｺｳﾀ</v>
      </c>
      <c r="D159">
        <v>4</v>
      </c>
      <c r="E159" t="s">
        <v>282</v>
      </c>
      <c r="F159" s="1">
        <f>IFERROR(VLOOKUP(纏め表計算用!B159,入社年月日ふりがな!B:F,5,FALSE),"")</f>
        <v>44352</v>
      </c>
      <c r="G159" t="str">
        <f>IFERROR(VLOOKUP($B159,職務担当!$A:$E,3,FALSE),"")</f>
        <v>保育補助</v>
      </c>
      <c r="H159" t="str">
        <f>IFERROR(IF(VLOOKUP($B159,職務担当!$A:$E,4,FALSE)="","",VLOOKUP($B159,職務担当!$A:$E,4,FALSE)),"")</f>
        <v/>
      </c>
      <c r="J159" t="str">
        <f>IFERROR(IF(VLOOKUP($B159,職務担当!$A:$E,5,FALSE)="","非常勤",VLOOKUP($B159,職務担当!$A:$E,5,FALSE)),"")</f>
        <v>非常勤</v>
      </c>
      <c r="N159" s="6">
        <v>8</v>
      </c>
      <c r="P159" s="4" t="s">
        <v>1682</v>
      </c>
      <c r="R159">
        <f>COUNTIF(入社年月日ふりがな!B:B,纏め表計算用!B159)</f>
        <v>1</v>
      </c>
      <c r="S159" s="4">
        <f>COUNTIF(職務担当!A:A,纏め表計算用!B159)</f>
        <v>1</v>
      </c>
    </row>
    <row r="160" spans="1:20">
      <c r="A160">
        <f>IFERROR(INDEX(入社年月日ふりがな!$A:$B,MATCH(B160,入社年月日ふりがな!B:B,0),1),"")</f>
        <v>9000974</v>
      </c>
      <c r="B160" s="4" t="s">
        <v>1131</v>
      </c>
      <c r="C160" t="str">
        <f>IFERROR(IF(VLOOKUP(B160,入社年月日ふりがな!B:C,2,FALSE)="","",VLOOKUP(B160,入社年月日ふりがな!B:C,2,FALSE)),"")</f>
        <v>ｻﾄｳｶﾖｺ</v>
      </c>
      <c r="D160">
        <v>4</v>
      </c>
      <c r="E160" t="s">
        <v>282</v>
      </c>
      <c r="F160" s="1">
        <f>IFERROR(VLOOKUP(纏め表計算用!B160,入社年月日ふりがな!B:F,5,FALSE),"")</f>
        <v>44445</v>
      </c>
      <c r="G160" t="str">
        <f>IFERROR(VLOOKUP($B160,職務担当!$A:$E,3,FALSE),"")</f>
        <v>保育士</v>
      </c>
      <c r="H160" t="str">
        <f>IFERROR(IF(VLOOKUP($B160,職務担当!$A:$E,4,FALSE)="","",VLOOKUP($B160,職務担当!$A:$E,4,FALSE)),"")</f>
        <v/>
      </c>
      <c r="I160" s="4" t="s">
        <v>1685</v>
      </c>
      <c r="J160" t="str">
        <f>IFERROR(IF(VLOOKUP($B160,職務担当!$A:$E,5,FALSE)="","非常勤",VLOOKUP($B160,職務担当!$A:$E,5,FALSE)),"")</f>
        <v>非常勤</v>
      </c>
      <c r="N160" s="6">
        <v>13.5</v>
      </c>
      <c r="P160" s="4" t="s">
        <v>1681</v>
      </c>
      <c r="R160">
        <f>COUNTIF(入社年月日ふりがな!B:B,纏め表計算用!B160)</f>
        <v>1</v>
      </c>
      <c r="S160" s="4">
        <f>COUNTIF(職務担当!A:A,纏め表計算用!B160)</f>
        <v>1</v>
      </c>
    </row>
    <row r="161" spans="1:20">
      <c r="A161">
        <f>IFERROR(INDEX(入社年月日ふりがな!$A:$B,MATCH(B161,入社年月日ふりがな!B:B,0),1),"")</f>
        <v>9000628</v>
      </c>
      <c r="B161" s="4" t="s">
        <v>1072</v>
      </c>
      <c r="C161" t="str">
        <f>IFERROR(IF(VLOOKUP(B161,入社年月日ふりがな!B:C,2,FALSE)="","",VLOOKUP(B161,入社年月日ふりがな!B:C,2,FALSE)),"")</f>
        <v>ｸﾘｷﾕﾀｶ</v>
      </c>
      <c r="D161">
        <v>11</v>
      </c>
      <c r="E161" t="s">
        <v>383</v>
      </c>
      <c r="F161" s="1">
        <f>IFERROR(VLOOKUP(纏め表計算用!B161,入社年月日ふりがな!B:F,5,FALSE),"")</f>
        <v>43191</v>
      </c>
      <c r="G161" t="str">
        <f>IFERROR(VLOOKUP($B161,職務担当!$A:$E,3,FALSE),"")</f>
        <v>理事長室長</v>
      </c>
      <c r="H161" t="str">
        <f>IFERROR(IF(VLOOKUP($B161,職務担当!$A:$E,4,FALSE)="","",VLOOKUP($B161,職務担当!$A:$E,4,FALSE)),"")</f>
        <v/>
      </c>
      <c r="J161" t="str">
        <f>IFERROR(IF(VLOOKUP($B161,職務担当!$A:$E,5,FALSE)="","非常勤",VLOOKUP($B161,職務担当!$A:$E,5,FALSE)),"")</f>
        <v>常勤</v>
      </c>
      <c r="P161" s="4" t="s">
        <v>1036</v>
      </c>
      <c r="R161">
        <f>COUNTIF(入社年月日ふりがな!B:B,纏め表計算用!B161)</f>
        <v>1</v>
      </c>
      <c r="S161" s="4">
        <f>COUNTIF(職務担当!A:A,纏め表計算用!B161)</f>
        <v>1</v>
      </c>
    </row>
    <row r="162" spans="1:20">
      <c r="A162">
        <f>IFERROR(INDEX(入社年月日ふりがな!$A:$B,MATCH(B162,入社年月日ふりがな!B:B,0),1),"")</f>
        <v>9000041</v>
      </c>
      <c r="B162" s="4" t="s">
        <v>1074</v>
      </c>
      <c r="C162" t="str">
        <f>IFERROR(IF(VLOOKUP(B162,入社年月日ふりがな!B:C,2,FALSE)="","",VLOOKUP(B162,入社年月日ふりがな!B:C,2,FALSE)),"")</f>
        <v>ﾅｶｻﾞﾜﾕｳｺ</v>
      </c>
      <c r="D162">
        <v>11</v>
      </c>
      <c r="E162" t="s">
        <v>383</v>
      </c>
      <c r="F162" s="1">
        <f>IFERROR(VLOOKUP(纏め表計算用!B162,入社年月日ふりがな!B:F,5,FALSE),"")</f>
        <v>31868</v>
      </c>
      <c r="G162" t="str">
        <f>IFERROR(VLOOKUP($B162,職務担当!$A:$E,3,FALSE),"")</f>
        <v>部長</v>
      </c>
      <c r="H162" t="str">
        <f>IFERROR(IF(VLOOKUP($B162,職務担当!$A:$E,4,FALSE)="","",VLOOKUP($B162,職務担当!$A:$E,4,FALSE)),"")</f>
        <v/>
      </c>
      <c r="J162" t="str">
        <f>IFERROR(IF(VLOOKUP($B162,職務担当!$A:$E,5,FALSE)="","非常勤",VLOOKUP($B162,職務担当!$A:$E,5,FALSE)),"")</f>
        <v>常勤</v>
      </c>
      <c r="P162" s="4" t="s">
        <v>1002</v>
      </c>
      <c r="R162">
        <f>COUNTIF(入社年月日ふりがな!B:B,纏め表計算用!B162)</f>
        <v>1</v>
      </c>
      <c r="S162" s="4">
        <f>COUNTIF(職務担当!A:A,纏め表計算用!B162)</f>
        <v>1</v>
      </c>
    </row>
    <row r="163" spans="1:20">
      <c r="A163">
        <f>IFERROR(INDEX(入社年月日ふりがな!$A:$B,MATCH(B163,入社年月日ふりがな!B:B,0),1),"")</f>
        <v>9000193</v>
      </c>
      <c r="B163" s="4" t="s">
        <v>1075</v>
      </c>
      <c r="C163" t="str">
        <f>IFERROR(IF(VLOOKUP(B163,入社年月日ふりがな!B:C,2,FALSE)="","",VLOOKUP(B163,入社年月日ふりがな!B:C,2,FALSE)),"")</f>
        <v>ﾌｸｼﾋﾛﾐ</v>
      </c>
      <c r="D163">
        <v>11</v>
      </c>
      <c r="E163" t="s">
        <v>383</v>
      </c>
      <c r="F163" s="1">
        <f>IFERROR(VLOOKUP(纏め表計算用!B163,入社年月日ふりがな!B:F,5,FALSE),"")</f>
        <v>41365</v>
      </c>
      <c r="G163" t="str">
        <f>IFERROR(VLOOKUP($B163,職務担当!$A:$E,3,FALSE),"")</f>
        <v>副課長</v>
      </c>
      <c r="H163" t="str">
        <f>IFERROR(IF(VLOOKUP($B163,職務担当!$A:$E,4,FALSE)="","",VLOOKUP($B163,職務担当!$A:$E,4,FALSE)),"")</f>
        <v/>
      </c>
      <c r="J163" t="str">
        <f>IFERROR(IF(VLOOKUP($B163,職務担当!$A:$E,5,FALSE)="","非常勤",VLOOKUP($B163,職務担当!$A:$E,5,FALSE)),"")</f>
        <v>常勤</v>
      </c>
      <c r="P163" s="4" t="s">
        <v>1002</v>
      </c>
      <c r="R163">
        <f>COUNTIF(入社年月日ふりがな!B:B,纏め表計算用!B163)</f>
        <v>1</v>
      </c>
      <c r="S163" s="4">
        <f>COUNTIF(職務担当!A:A,纏め表計算用!B163)</f>
        <v>1</v>
      </c>
    </row>
    <row r="164" spans="1:20">
      <c r="A164">
        <f>IFERROR(INDEX(入社年月日ふりがな!$A:$B,MATCH(B164,入社年月日ふりがな!B:B,0),1),"")</f>
        <v>9000626</v>
      </c>
      <c r="B164" s="4" t="s">
        <v>1073</v>
      </c>
      <c r="C164" t="str">
        <f>IFERROR(IF(VLOOKUP(B164,入社年月日ふりがな!B:C,2,FALSE)="","",VLOOKUP(B164,入社年月日ふりがな!B:C,2,FALSE)),"")</f>
        <v>ｷﾀﾑﾗﾐﾂｺ</v>
      </c>
      <c r="D164">
        <v>11</v>
      </c>
      <c r="E164" t="s">
        <v>383</v>
      </c>
      <c r="F164" s="1">
        <f>IFERROR(VLOOKUP(纏め表計算用!B164,入社年月日ふりがな!B:F,5,FALSE),"")</f>
        <v>43191</v>
      </c>
      <c r="G164" t="str">
        <f>IFERROR(VLOOKUP($B164,職務担当!$A:$E,3,FALSE),"")</f>
        <v>常勤事務員</v>
      </c>
      <c r="H164" t="str">
        <f>IFERROR(IF(VLOOKUP($B164,職務担当!$A:$E,4,FALSE)="","",VLOOKUP($B164,職務担当!$A:$E,4,FALSE)),"")</f>
        <v/>
      </c>
      <c r="J164" t="str">
        <f>IFERROR(IF(VLOOKUP($B164,職務担当!$A:$E,5,FALSE)="","非常勤",VLOOKUP($B164,職務担当!$A:$E,5,FALSE)),"")</f>
        <v>常勤</v>
      </c>
      <c r="P164" s="4" t="s">
        <v>1002</v>
      </c>
      <c r="R164">
        <f>COUNTIF(入社年月日ふりがな!B:B,纏め表計算用!B164)</f>
        <v>1</v>
      </c>
      <c r="S164" s="4">
        <f>COUNTIF(職務担当!A:A,纏め表計算用!B164)</f>
        <v>1</v>
      </c>
    </row>
    <row r="165" spans="1:20">
      <c r="A165">
        <f>IFERROR(INDEX(入社年月日ふりがな!$A:$B,MATCH(B165,入社年月日ふりがな!B:B,0),1),"")</f>
        <v>9000627</v>
      </c>
      <c r="B165" s="4" t="str">
        <f>Q165</f>
        <v>齋藤貴亮</v>
      </c>
      <c r="C165" t="str">
        <f>IFERROR(IF(VLOOKUP(B165,入社年月日ふりがな!B:C,2,FALSE)="","",VLOOKUP(B165,入社年月日ふりがな!B:C,2,FALSE)),"")</f>
        <v>ｻｲﾄｳﾀｶｱｷ</v>
      </c>
      <c r="D165">
        <v>11</v>
      </c>
      <c r="E165" t="s">
        <v>383</v>
      </c>
      <c r="F165" s="1">
        <f>IFERROR(VLOOKUP(纏め表計算用!B165,入社年月日ふりがな!B:F,5,FALSE),"")</f>
        <v>43191</v>
      </c>
      <c r="G165" t="str">
        <f>IFERROR(VLOOKUP($B165,職務担当!$A:$E,3,FALSE),"")</f>
        <v>副課長</v>
      </c>
      <c r="H165" t="str">
        <f>IFERROR(IF(VLOOKUP($B165,職務担当!$A:$E,4,FALSE)="","",VLOOKUP($B165,職務担当!$A:$E,4,FALSE)),"")</f>
        <v/>
      </c>
      <c r="J165" t="str">
        <f>IFERROR(IF(VLOOKUP($B165,職務担当!$A:$E,5,FALSE)="","非常勤",VLOOKUP($B165,職務担当!$A:$E,5,FALSE)),"")</f>
        <v>常勤</v>
      </c>
      <c r="P165" s="4" t="s">
        <v>1036</v>
      </c>
      <c r="Q165" s="3" t="s">
        <v>2046</v>
      </c>
      <c r="R165">
        <f>COUNTIF(入社年月日ふりがな!B:B,纏め表計算用!B165)</f>
        <v>1</v>
      </c>
      <c r="S165" s="4">
        <f>COUNTIF(職務担当!A:A,纏め表計算用!B165)</f>
        <v>1</v>
      </c>
      <c r="T165" t="s">
        <v>2046</v>
      </c>
    </row>
    <row r="166" spans="1:20">
      <c r="A166">
        <f>IFERROR(INDEX(入社年月日ふりがな!$A:$B,MATCH(B166,入社年月日ふりがな!B:B,0),1),"")</f>
        <v>9000063</v>
      </c>
      <c r="B166" s="4" t="s">
        <v>1077</v>
      </c>
      <c r="C166" t="str">
        <f>IFERROR(IF(VLOOKUP(B166,入社年月日ふりがな!B:C,2,FALSE)="","",VLOOKUP(B166,入社年月日ふりがな!B:C,2,FALSE)),"")</f>
        <v>ｵｲｶﾜﾅﾅｴ</v>
      </c>
      <c r="D166">
        <v>11</v>
      </c>
      <c r="E166" t="s">
        <v>383</v>
      </c>
      <c r="F166" s="1">
        <f>IFERROR(VLOOKUP(纏め表計算用!B166,入社年月日ふりがな!B:F,5,FALSE),"")</f>
        <v>39479</v>
      </c>
      <c r="G166" t="str">
        <f>IFERROR(VLOOKUP($B166,職務担当!$A:$E,3,FALSE),"")</f>
        <v>常勤事務員</v>
      </c>
      <c r="H166" t="str">
        <f>IFERROR(IF(VLOOKUP($B166,職務担当!$A:$E,4,FALSE)="","",VLOOKUP($B166,職務担当!$A:$E,4,FALSE)),"")</f>
        <v/>
      </c>
      <c r="J166" t="str">
        <f>IFERROR(IF(VLOOKUP($B166,職務担当!$A:$E,5,FALSE)="","非常勤",VLOOKUP($B166,職務担当!$A:$E,5,FALSE)),"")</f>
        <v>常勤</v>
      </c>
      <c r="K166" s="2">
        <v>1</v>
      </c>
      <c r="L166" s="2">
        <v>14</v>
      </c>
      <c r="P166" s="4" t="s">
        <v>1002</v>
      </c>
      <c r="R166">
        <f>COUNTIF(入社年月日ふりがな!B:B,纏め表計算用!B166)</f>
        <v>1</v>
      </c>
      <c r="S166" s="4">
        <f>COUNTIF(職務担当!A:A,纏め表計算用!B166)</f>
        <v>1</v>
      </c>
    </row>
    <row r="167" spans="1:20">
      <c r="A167">
        <f>IFERROR(INDEX(入社年月日ふりがな!$A:$B,MATCH(B167,入社年月日ふりがな!B:B,0),1),"")</f>
        <v>9000130</v>
      </c>
      <c r="B167" s="4" t="s">
        <v>1676</v>
      </c>
      <c r="C167" t="str">
        <f>IFERROR(IF(VLOOKUP(B167,入社年月日ふりがな!B:C,2,FALSE)="","",VLOOKUP(B167,入社年月日ふりがな!B:C,2,FALSE)),"")</f>
        <v>ﾂﾈﾏﾂﾀﾞｲｽｹ</v>
      </c>
      <c r="D167">
        <v>11</v>
      </c>
      <c r="E167" t="s">
        <v>383</v>
      </c>
      <c r="F167" s="1">
        <f>IFERROR(VLOOKUP(纏め表計算用!B167,入社年月日ふりがな!B:F,5,FALSE),"")</f>
        <v>39264</v>
      </c>
      <c r="G167" t="str">
        <f>IFERROR(VLOOKUP($B167,職務担当!$A:$E,3,FALSE),"")</f>
        <v>部長</v>
      </c>
      <c r="H167" t="str">
        <f>IFERROR(IF(VLOOKUP($B167,職務担当!$A:$E,4,FALSE)="","",VLOOKUP($B167,職務担当!$A:$E,4,FALSE)),"")</f>
        <v/>
      </c>
      <c r="J167" t="str">
        <f>IFERROR(IF(VLOOKUP($B167,職務担当!$A:$E,5,FALSE)="","非常勤",VLOOKUP($B167,職務担当!$A:$E,5,FALSE)),"")</f>
        <v>常勤</v>
      </c>
      <c r="K167" s="2"/>
      <c r="L167" s="2"/>
      <c r="P167" s="4" t="s">
        <v>1682</v>
      </c>
      <c r="R167">
        <f>COUNTIF(入社年月日ふりがな!B:B,纏め表計算用!B167)</f>
        <v>1</v>
      </c>
      <c r="S167" s="4">
        <f>COUNTIF(職務担当!A:A,纏め表計算用!B167)</f>
        <v>1</v>
      </c>
    </row>
    <row r="168" spans="1:20">
      <c r="A168">
        <f>IFERROR(INDEX(入社年月日ふりがな!$A:$B,MATCH(B168,入社年月日ふりがな!B:B,0),1),"")</f>
        <v>9000076</v>
      </c>
      <c r="B168" s="4" t="s">
        <v>1675</v>
      </c>
      <c r="C168" t="str">
        <f>IFERROR(IF(VLOOKUP(B168,入社年月日ふりがな!B:C,2,FALSE)="","",VLOOKUP(B168,入社年月日ふりがな!B:C,2,FALSE)),"")</f>
        <v>ﾋｷﾁﾞﾐﾁｺ</v>
      </c>
      <c r="D168">
        <v>11</v>
      </c>
      <c r="E168" t="s">
        <v>383</v>
      </c>
      <c r="F168" s="1">
        <f>IFERROR(VLOOKUP(纏め表計算用!B168,入社年月日ふりがな!B:F,5,FALSE),"")</f>
        <v>39479</v>
      </c>
      <c r="G168" t="str">
        <f>IFERROR(VLOOKUP($B168,職務担当!$A:$E,3,FALSE),"")</f>
        <v>副課長</v>
      </c>
      <c r="H168" t="str">
        <f>IFERROR(IF(VLOOKUP($B168,職務担当!$A:$E,4,FALSE)="","",VLOOKUP($B168,職務担当!$A:$E,4,FALSE)),"")</f>
        <v/>
      </c>
      <c r="J168" t="str">
        <f>IFERROR(IF(VLOOKUP($B168,職務担当!$A:$E,5,FALSE)="","非常勤",VLOOKUP($B168,職務担当!$A:$E,5,FALSE)),"")</f>
        <v>常勤</v>
      </c>
      <c r="K168" s="2"/>
      <c r="L168" s="2"/>
      <c r="P168" s="4" t="s">
        <v>1681</v>
      </c>
      <c r="R168">
        <f>COUNTIF(入社年月日ふりがな!B:B,纏め表計算用!B168)</f>
        <v>1</v>
      </c>
      <c r="S168" s="4">
        <f>COUNTIF(職務担当!A:A,纏め表計算用!B168)</f>
        <v>1</v>
      </c>
    </row>
    <row r="169" spans="1:20">
      <c r="A169">
        <f>IFERROR(INDEX(入社年月日ふりがな!$A:$B,MATCH(B169,入社年月日ふりがな!B:B,0),1),"")</f>
        <v>9000128</v>
      </c>
      <c r="B169" s="4" t="s">
        <v>1677</v>
      </c>
      <c r="C169" t="str">
        <f>IFERROR(IF(VLOOKUP(B169,入社年月日ふりがな!B:C,2,FALSE)="","",VLOOKUP(B169,入社年月日ふりがな!B:C,2,FALSE)),"")</f>
        <v>ﾓﾘｼﾀﾀﾂﾔ</v>
      </c>
      <c r="D169">
        <v>11</v>
      </c>
      <c r="E169" t="s">
        <v>383</v>
      </c>
      <c r="F169" s="1">
        <f>IFERROR(VLOOKUP(纏め表計算用!B169,入社年月日ふりがな!B:F,5,FALSE),"")</f>
        <v>41000</v>
      </c>
      <c r="G169" t="str">
        <f>IFERROR(VLOOKUP($B169,職務担当!$A:$E,3,FALSE),"")</f>
        <v>指導職（主任）</v>
      </c>
      <c r="H169" t="str">
        <f>IFERROR(IF(VLOOKUP($B169,職務担当!$A:$E,4,FALSE)="","",VLOOKUP($B169,職務担当!$A:$E,4,FALSE)),"")</f>
        <v/>
      </c>
      <c r="J169" t="str">
        <f>IFERROR(IF(VLOOKUP($B169,職務担当!$A:$E,5,FALSE)="","非常勤",VLOOKUP($B169,職務担当!$A:$E,5,FALSE)),"")</f>
        <v>常勤</v>
      </c>
      <c r="K169" s="2"/>
      <c r="L169" s="2"/>
      <c r="P169" s="4" t="s">
        <v>1682</v>
      </c>
      <c r="R169">
        <f>COUNTIF(入社年月日ふりがな!B:B,纏め表計算用!B169)</f>
        <v>1</v>
      </c>
      <c r="S169" s="4">
        <f>COUNTIF(職務担当!A:A,纏め表計算用!B169)</f>
        <v>1</v>
      </c>
    </row>
    <row r="170" spans="1:20">
      <c r="A170">
        <f>IFERROR(INDEX(入社年月日ふりがな!$A:$B,MATCH(B170,入社年月日ふりがな!B:B,0),1),"")</f>
        <v>9000007</v>
      </c>
      <c r="B170" s="4" t="s">
        <v>1132</v>
      </c>
      <c r="C170" t="str">
        <f>IFERROR(IF(VLOOKUP(B170,入社年月日ふりがな!B:C,2,FALSE)="","",VLOOKUP(B170,入社年月日ふりがな!B:C,2,FALSE)),"")</f>
        <v>ﾋﾗﾏﾏｻﾄ</v>
      </c>
      <c r="D170">
        <v>13</v>
      </c>
      <c r="E170" t="s">
        <v>415</v>
      </c>
      <c r="F170" s="1">
        <f>IFERROR(VLOOKUP(纏め表計算用!B170,入社年月日ふりがな!B:F,5,FALSE),"")</f>
        <v>38808</v>
      </c>
      <c r="G170" t="str">
        <f>IFERROR(VLOOKUP($B170,職務担当!$A:$E,3,FALSE),"")</f>
        <v>施設長</v>
      </c>
      <c r="H170" t="str">
        <f>IFERROR(IF(VLOOKUP($B170,職務担当!$A:$E,4,FALSE)="","",VLOOKUP($B170,職務担当!$A:$E,4,FALSE)),"")</f>
        <v/>
      </c>
      <c r="J170" t="str">
        <f>IFERROR(IF(VLOOKUP($B170,職務担当!$A:$E,5,FALSE)="","非常勤",VLOOKUP($B170,職務担当!$A:$E,5,FALSE)),"")</f>
        <v>常勤</v>
      </c>
      <c r="K170" s="2">
        <v>2</v>
      </c>
      <c r="L170" s="2">
        <v>17</v>
      </c>
      <c r="P170" s="4" t="s">
        <v>1036</v>
      </c>
      <c r="R170">
        <f>COUNTIF(入社年月日ふりがな!B:B,纏め表計算用!B170)</f>
        <v>1</v>
      </c>
      <c r="S170" s="4">
        <f>COUNTIF(職務担当!A:A,纏め表計算用!B170)</f>
        <v>1</v>
      </c>
    </row>
    <row r="171" spans="1:20">
      <c r="A171">
        <f>IFERROR(INDEX(入社年月日ふりがな!$A:$B,MATCH(B171,入社年月日ふりがな!B:B,0),1),"")</f>
        <v>9000577</v>
      </c>
      <c r="B171" s="4" t="s">
        <v>416</v>
      </c>
      <c r="C171" t="str">
        <f>IFERROR(IF(VLOOKUP(B171,入社年月日ふりがな!B:C,2,FALSE)="","",VLOOKUP(B171,入社年月日ふりがな!B:C,2,FALSE)),"")</f>
        <v>ｵﾁｱｲｾｲｲﾁﾛｳ</v>
      </c>
      <c r="D171">
        <v>13</v>
      </c>
      <c r="E171" t="s">
        <v>415</v>
      </c>
      <c r="F171" s="1">
        <f>IFERROR(VLOOKUP(纏め表計算用!B171,入社年月日ふりがな!B:F,5,FALSE),"")</f>
        <v>43191</v>
      </c>
      <c r="G171" t="str">
        <f>IFERROR(VLOOKUP($B171,職務担当!$A:$E,3,FALSE),"")</f>
        <v>副施設長</v>
      </c>
      <c r="H171" t="str">
        <f>IFERROR(IF(VLOOKUP($B171,職務担当!$A:$E,4,FALSE)="","",VLOOKUP($B171,職務担当!$A:$E,4,FALSE)),"")</f>
        <v/>
      </c>
      <c r="J171" t="str">
        <f>IFERROR(IF(VLOOKUP($B171,職務担当!$A:$E,5,FALSE)="","非常勤",VLOOKUP($B171,職務担当!$A:$E,5,FALSE)),"")</f>
        <v>常勤</v>
      </c>
      <c r="K171" s="2">
        <v>4</v>
      </c>
      <c r="L171" s="2">
        <v>4</v>
      </c>
      <c r="P171" s="4" t="s">
        <v>1036</v>
      </c>
      <c r="R171">
        <f>COUNTIF(入社年月日ふりがな!B:B,纏め表計算用!B171)</f>
        <v>1</v>
      </c>
      <c r="S171" s="4">
        <f>COUNTIF(職務担当!A:A,纏め表計算用!B171)</f>
        <v>1</v>
      </c>
    </row>
    <row r="172" spans="1:20">
      <c r="A172">
        <f>IFERROR(INDEX(入社年月日ふりがな!$A:$B,MATCH(B172,入社年月日ふりがな!B:B,0),1),"")</f>
        <v>9000922</v>
      </c>
      <c r="B172" s="4" t="s">
        <v>1133</v>
      </c>
      <c r="C172" t="str">
        <f>IFERROR(IF(VLOOKUP(B172,入社年月日ふりがな!B:C,2,FALSE)="","",VLOOKUP(B172,入社年月日ふりがな!B:C,2,FALSE)),"")</f>
        <v>ｼﾗｲﾉﾘｺ</v>
      </c>
      <c r="D172">
        <v>13</v>
      </c>
      <c r="E172" t="s">
        <v>415</v>
      </c>
      <c r="F172" s="1">
        <f>IFERROR(VLOOKUP(纏め表計算用!B172,入社年月日ふりがな!B:F,5,FALSE),"")</f>
        <v>44287</v>
      </c>
      <c r="G172" t="str">
        <f>IFERROR(VLOOKUP($B172,職務担当!$A:$E,3,FALSE),"")</f>
        <v>常勤看護師</v>
      </c>
      <c r="H172" t="str">
        <f>IFERROR(IF(VLOOKUP($B172,職務担当!$A:$E,4,FALSE)="","",VLOOKUP($B172,職務担当!$A:$E,4,FALSE)),"")</f>
        <v/>
      </c>
      <c r="I172" s="4" t="s">
        <v>993</v>
      </c>
      <c r="J172" t="str">
        <f>IFERROR(IF(VLOOKUP($B172,職務担当!$A:$E,5,FALSE)="","非常勤",VLOOKUP($B172,職務担当!$A:$E,5,FALSE)),"")</f>
        <v>常勤</v>
      </c>
      <c r="K172" s="2">
        <v>1</v>
      </c>
      <c r="L172" s="2">
        <v>13</v>
      </c>
      <c r="P172" s="4" t="s">
        <v>1681</v>
      </c>
      <c r="R172">
        <f>COUNTIF(入社年月日ふりがな!B:B,纏め表計算用!B172)</f>
        <v>1</v>
      </c>
      <c r="S172" s="4">
        <f>COUNTIF(職務担当!A:A,纏め表計算用!B172)</f>
        <v>1</v>
      </c>
    </row>
    <row r="173" spans="1:20">
      <c r="A173">
        <f>IFERROR(INDEX(入社年月日ふりがな!$A:$B,MATCH(B173,入社年月日ふりがな!B:B,0),1),"")</f>
        <v>9000025</v>
      </c>
      <c r="B173" s="4" t="s">
        <v>1134</v>
      </c>
      <c r="C173" t="str">
        <f>IFERROR(IF(VLOOKUP(B173,入社年月日ふりがな!B:C,2,FALSE)="","",VLOOKUP(B173,入社年月日ふりがな!B:C,2,FALSE)),"")</f>
        <v>ﾌｴｷﾐﾂｴ</v>
      </c>
      <c r="D173">
        <v>13</v>
      </c>
      <c r="E173" t="s">
        <v>415</v>
      </c>
      <c r="F173" s="1">
        <f>IFERROR(VLOOKUP(纏め表計算用!B173,入社年月日ふりがな!B:F,5,FALSE),"")</f>
        <v>39539</v>
      </c>
      <c r="G173" t="str">
        <f>IFERROR(VLOOKUP($B173,職務担当!$A:$E,3,FALSE),"")</f>
        <v>常勤栄養士</v>
      </c>
      <c r="H173" t="str">
        <f>IFERROR(IF(VLOOKUP($B173,職務担当!$A:$E,4,FALSE)="","",VLOOKUP($B173,職務担当!$A:$E,4,FALSE)),"")</f>
        <v/>
      </c>
      <c r="I173" s="4" t="s">
        <v>1688</v>
      </c>
      <c r="J173" t="str">
        <f>IFERROR(IF(VLOOKUP($B173,職務担当!$A:$E,5,FALSE)="","非常勤",VLOOKUP($B173,職務担当!$A:$E,5,FALSE)),"")</f>
        <v>常勤</v>
      </c>
      <c r="K173" s="2">
        <v>4</v>
      </c>
      <c r="L173" s="2">
        <v>22</v>
      </c>
      <c r="P173" s="4" t="s">
        <v>1681</v>
      </c>
      <c r="R173">
        <f>COUNTIF(入社年月日ふりがな!B:B,纏め表計算用!B173)</f>
        <v>1</v>
      </c>
      <c r="S173" s="4">
        <f>COUNTIF(職務担当!A:A,纏め表計算用!B173)</f>
        <v>1</v>
      </c>
    </row>
    <row r="174" spans="1:20">
      <c r="A174">
        <f>IFERROR(INDEX(入社年月日ふりがな!$A:$B,MATCH(B174,入社年月日ふりがな!B:B,0),1),"")</f>
        <v>9000113</v>
      </c>
      <c r="B174" s="4" t="s">
        <v>467</v>
      </c>
      <c r="C174" t="str">
        <f>IFERROR(IF(VLOOKUP(B174,入社年月日ふりがな!B:C,2,FALSE)="","",VLOOKUP(B174,入社年月日ふりがな!B:C,2,FALSE)),"")</f>
        <v>ｱｵﾀｴﾐ</v>
      </c>
      <c r="D174">
        <v>13</v>
      </c>
      <c r="E174" t="s">
        <v>415</v>
      </c>
      <c r="F174" s="1">
        <f>IFERROR(VLOOKUP(纏め表計算用!B174,入社年月日ふりがな!B:F,5,FALSE),"")</f>
        <v>39539</v>
      </c>
      <c r="G174" t="str">
        <f>IFERROR(VLOOKUP($B174,職務担当!$A:$E,3,FALSE),"")</f>
        <v>常勤調理師</v>
      </c>
      <c r="H174" t="str">
        <f>IFERROR(IF(VLOOKUP($B174,職務担当!$A:$E,4,FALSE)="","",VLOOKUP($B174,職務担当!$A:$E,4,FALSE)),"")</f>
        <v/>
      </c>
      <c r="I174" s="4" t="s">
        <v>1688</v>
      </c>
      <c r="J174" t="str">
        <f>IFERROR(IF(VLOOKUP($B174,職務担当!$A:$E,5,FALSE)="","非常勤",VLOOKUP($B174,職務担当!$A:$E,5,FALSE)),"")</f>
        <v>常勤</v>
      </c>
      <c r="K174" s="2">
        <v>3</v>
      </c>
      <c r="L174" s="2">
        <v>14</v>
      </c>
      <c r="P174" s="4" t="s">
        <v>1681</v>
      </c>
      <c r="R174">
        <f>COUNTIF(入社年月日ふりがな!B:B,纏め表計算用!B174)</f>
        <v>1</v>
      </c>
      <c r="S174" s="4">
        <f>COUNTIF(職務担当!A:A,纏め表計算用!B174)</f>
        <v>1</v>
      </c>
    </row>
    <row r="175" spans="1:20">
      <c r="A175">
        <f>IFERROR(INDEX(入社年月日ふりがな!$A:$B,MATCH(B175,入社年月日ふりがな!B:B,0),1),"")</f>
        <v>9000264</v>
      </c>
      <c r="B175" s="4" t="s">
        <v>1135</v>
      </c>
      <c r="C175" t="str">
        <f>IFERROR(IF(VLOOKUP(B175,入社年月日ふりがな!B:C,2,FALSE)="","",VLOOKUP(B175,入社年月日ふりがな!B:C,2,FALSE)),"")</f>
        <v>ﾜｸｲﾁﾋﾛ</v>
      </c>
      <c r="D175">
        <v>13</v>
      </c>
      <c r="E175" t="s">
        <v>415</v>
      </c>
      <c r="F175" s="1">
        <f>IFERROR(VLOOKUP(纏め表計算用!B175,入社年月日ふりがな!B:F,5,FALSE),"")</f>
        <v>41730</v>
      </c>
      <c r="G175" t="str">
        <f>IFERROR(VLOOKUP($B175,職務担当!$A:$E,3,FALSE),"")</f>
        <v>常勤管理栄養士</v>
      </c>
      <c r="H175" t="str">
        <f>IFERROR(IF(VLOOKUP($B175,職務担当!$A:$E,4,FALSE)="","",VLOOKUP($B175,職務担当!$A:$E,4,FALSE)),"")</f>
        <v/>
      </c>
      <c r="I175" s="4" t="s">
        <v>1688</v>
      </c>
      <c r="J175" t="str">
        <f>IFERROR(IF(VLOOKUP($B175,職務担当!$A:$E,5,FALSE)="","非常勤",VLOOKUP($B175,職務担当!$A:$E,5,FALSE)),"")</f>
        <v>常勤</v>
      </c>
      <c r="K175" s="2">
        <v>7</v>
      </c>
      <c r="L175" s="2">
        <v>8</v>
      </c>
      <c r="M175" s="6">
        <v>35</v>
      </c>
      <c r="P175" s="4" t="s">
        <v>1681</v>
      </c>
      <c r="R175">
        <f>COUNTIF(入社年月日ふりがな!B:B,纏め表計算用!B175)</f>
        <v>1</v>
      </c>
      <c r="S175" s="4">
        <f>COUNTIF(職務担当!A:A,纏め表計算用!B175)</f>
        <v>1</v>
      </c>
    </row>
    <row r="176" spans="1:20">
      <c r="A176">
        <f>IFERROR(INDEX(入社年月日ふりがな!$A:$B,MATCH(B176,入社年月日ふりがな!B:B,0),1),"")</f>
        <v>9000869</v>
      </c>
      <c r="B176" s="4" t="s">
        <v>1247</v>
      </c>
      <c r="C176" t="str">
        <f>IFERROR(IF(VLOOKUP(B176,入社年月日ふりがな!B:C,2,FALSE)="","",VLOOKUP(B176,入社年月日ふりがな!B:C,2,FALSE)),"")</f>
        <v>ｵｵﾉﾋﾄﾐ</v>
      </c>
      <c r="D176">
        <v>13</v>
      </c>
      <c r="E176" t="s">
        <v>415</v>
      </c>
      <c r="F176" s="1">
        <f>IFERROR(VLOOKUP(纏め表計算用!B176,入社年月日ふりがな!B:F,5,FALSE),"")</f>
        <v>44013</v>
      </c>
      <c r="G176" t="str">
        <f>IFERROR(VLOOKUP($B176,職務担当!$A:$E,3,FALSE),"")</f>
        <v>常勤管理栄養士</v>
      </c>
      <c r="H176" t="str">
        <f>IFERROR(IF(VLOOKUP($B176,職務担当!$A:$E,4,FALSE)="","",VLOOKUP($B176,職務担当!$A:$E,4,FALSE)),"")</f>
        <v/>
      </c>
      <c r="I176" s="4" t="s">
        <v>1688</v>
      </c>
      <c r="J176" t="str">
        <f>IFERROR(IF(VLOOKUP($B176,職務担当!$A:$E,5,FALSE)="","非常勤",VLOOKUP($B176,職務担当!$A:$E,5,FALSE)),"")</f>
        <v>常勤</v>
      </c>
      <c r="K176" s="2">
        <v>1</v>
      </c>
      <c r="L176" s="2">
        <v>6</v>
      </c>
      <c r="P176" s="4" t="s">
        <v>1681</v>
      </c>
      <c r="R176">
        <f>COUNTIF(入社年月日ふりがな!B:B,纏め表計算用!B176)</f>
        <v>1</v>
      </c>
      <c r="S176" s="4">
        <f>COUNTIF(職務担当!A:A,纏め表計算用!B176)</f>
        <v>1</v>
      </c>
    </row>
    <row r="177" spans="1:19">
      <c r="A177">
        <f>IFERROR(INDEX(入社年月日ふりがな!$A:$B,MATCH(B177,入社年月日ふりがな!B:B,0),1),"")</f>
        <v>9000481</v>
      </c>
      <c r="B177" s="4" t="s">
        <v>1136</v>
      </c>
      <c r="C177" t="str">
        <f>IFERROR(IF(VLOOKUP(B177,入社年月日ふりがな!B:C,2,FALSE)="","",VLOOKUP(B177,入社年月日ふりがな!B:C,2,FALSE)),"")</f>
        <v>ｽﾅｶﾞﾅｵﾐﾁ</v>
      </c>
      <c r="D177">
        <v>13</v>
      </c>
      <c r="E177" t="s">
        <v>415</v>
      </c>
      <c r="F177" s="1">
        <f>IFERROR(VLOOKUP(纏め表計算用!B177,入社年月日ふりがな!B:F,5,FALSE),"")</f>
        <v>42849</v>
      </c>
      <c r="G177" t="str">
        <f>IFERROR(VLOOKUP($B177,職務担当!$A:$E,3,FALSE),"")</f>
        <v>常勤調理師</v>
      </c>
      <c r="H177" t="str">
        <f>IFERROR(IF(VLOOKUP($B177,職務担当!$A:$E,4,FALSE)="","",VLOOKUP($B177,職務担当!$A:$E,4,FALSE)),"")</f>
        <v/>
      </c>
      <c r="I177" s="4" t="s">
        <v>1688</v>
      </c>
      <c r="J177" t="str">
        <f>IFERROR(IF(VLOOKUP($B177,職務担当!$A:$E,5,FALSE)="","非常勤",VLOOKUP($B177,職務担当!$A:$E,5,FALSE)),"")</f>
        <v>常勤</v>
      </c>
      <c r="K177" s="2">
        <v>5</v>
      </c>
      <c r="L177" s="2">
        <v>5</v>
      </c>
      <c r="O177" s="4" t="s">
        <v>1678</v>
      </c>
      <c r="P177" s="4" t="s">
        <v>1680</v>
      </c>
      <c r="R177">
        <f>COUNTIF(入社年月日ふりがな!B:B,纏め表計算用!B177)</f>
        <v>1</v>
      </c>
      <c r="S177" s="4">
        <f>COUNTIF(職務担当!A:A,纏め表計算用!B177)</f>
        <v>1</v>
      </c>
    </row>
    <row r="178" spans="1:19">
      <c r="A178">
        <f>IFERROR(INDEX(入社年月日ふりがな!$A:$B,MATCH(B178,入社年月日ふりがな!B:B,0),1),"")</f>
        <v>9000542</v>
      </c>
      <c r="B178" s="4" t="s">
        <v>1137</v>
      </c>
      <c r="C178" t="str">
        <f>IFERROR(IF(VLOOKUP(B178,入社年月日ふりがな!B:C,2,FALSE)="","",VLOOKUP(B178,入社年月日ふりがな!B:C,2,FALSE)),"")</f>
        <v>ｵﾉｾｲｼﾞﾝ</v>
      </c>
      <c r="D178">
        <v>13</v>
      </c>
      <c r="E178" t="s">
        <v>415</v>
      </c>
      <c r="F178" s="1">
        <f>IFERROR(VLOOKUP(纏め表計算用!B178,入社年月日ふりがな!B:F,5,FALSE),"")</f>
        <v>43132</v>
      </c>
      <c r="G178" t="str">
        <f>IFERROR(VLOOKUP($B178,職務担当!$A:$E,3,FALSE),"")</f>
        <v>指導職（主任）</v>
      </c>
      <c r="H178" t="str">
        <f>IFERROR(IF(VLOOKUP($B178,職務担当!$A:$E,4,FALSE)="","",VLOOKUP($B178,職務担当!$A:$E,4,FALSE)),"")</f>
        <v>用務担当</v>
      </c>
      <c r="I178" s="4" t="s">
        <v>1691</v>
      </c>
      <c r="J178" t="str">
        <f>IFERROR(IF(VLOOKUP($B178,職務担当!$A:$E,5,FALSE)="","非常勤",VLOOKUP($B178,職務担当!$A:$E,5,FALSE)),"")</f>
        <v>常勤</v>
      </c>
      <c r="K178" s="2">
        <v>4</v>
      </c>
      <c r="L178" s="2">
        <v>9</v>
      </c>
      <c r="P178" s="4" t="s">
        <v>1036</v>
      </c>
      <c r="R178">
        <f>COUNTIF(入社年月日ふりがな!B:B,纏め表計算用!B178)</f>
        <v>1</v>
      </c>
      <c r="S178" s="4">
        <f>COUNTIF(職務担当!A:A,纏め表計算用!B178)</f>
        <v>1</v>
      </c>
    </row>
    <row r="179" spans="1:19">
      <c r="A179">
        <f>IFERROR(INDEX(入社年月日ふりがな!$A:$B,MATCH(B179,入社年月日ふりがな!B:B,0),1),"")</f>
        <v>9000006</v>
      </c>
      <c r="B179" s="4" t="s">
        <v>1248</v>
      </c>
      <c r="C179" t="str">
        <f>IFERROR(IF(VLOOKUP(B179,入社年月日ふりがな!B:C,2,FALSE)="","",VLOOKUP(B179,入社年月日ふりがな!B:C,2,FALSE)),"")</f>
        <v>ｻﾄｳｱｲ</v>
      </c>
      <c r="D179">
        <v>13</v>
      </c>
      <c r="E179" t="s">
        <v>415</v>
      </c>
      <c r="F179" s="1">
        <f>IFERROR(VLOOKUP(纏め表計算用!B179,入社年月日ふりがな!B:F,5,FALSE),"")</f>
        <v>39173</v>
      </c>
      <c r="G179" t="str">
        <f>IFERROR(VLOOKUP($B179,職務担当!$A:$E,3,FALSE),"")</f>
        <v>指導職（副主任）</v>
      </c>
      <c r="H179" t="str">
        <f>IFERROR(IF(VLOOKUP($B179,職務担当!$A:$E,4,FALSE)="","",VLOOKUP($B179,職務担当!$A:$E,4,FALSE)),"")</f>
        <v>フリー</v>
      </c>
      <c r="I179" s="4" t="s">
        <v>1689</v>
      </c>
      <c r="J179" t="str">
        <f>IFERROR(IF(VLOOKUP($B179,職務担当!$A:$E,5,FALSE)="","非常勤",VLOOKUP($B179,職務担当!$A:$E,5,FALSE)),"")</f>
        <v>常勤</v>
      </c>
      <c r="K179" s="2">
        <v>7</v>
      </c>
      <c r="L179" s="2">
        <v>29</v>
      </c>
      <c r="P179" s="4" t="s">
        <v>1681</v>
      </c>
      <c r="R179">
        <f>COUNTIF(入社年月日ふりがな!B:B,纏め表計算用!B179)</f>
        <v>1</v>
      </c>
      <c r="S179" s="4">
        <f>COUNTIF(職務担当!A:A,纏め表計算用!B179)</f>
        <v>1</v>
      </c>
    </row>
    <row r="180" spans="1:19">
      <c r="A180">
        <f>IFERROR(INDEX(入社年月日ふりがな!$A:$B,MATCH(B180,入社年月日ふりがな!B:B,0),1),"")</f>
        <v>9000283</v>
      </c>
      <c r="B180" s="4" t="s">
        <v>1249</v>
      </c>
      <c r="C180" t="str">
        <f>IFERROR(IF(VLOOKUP(B180,入社年月日ふりがな!B:C,2,FALSE)="","",VLOOKUP(B180,入社年月日ふりがな!B:C,2,FALSE)),"")</f>
        <v>ﾓﾘﾕｳｺ</v>
      </c>
      <c r="D180">
        <v>13</v>
      </c>
      <c r="E180" t="s">
        <v>415</v>
      </c>
      <c r="F180" s="1">
        <f>IFERROR(VLOOKUP(纏め表計算用!B180,入社年月日ふりがな!B:F,5,FALSE),"")</f>
        <v>42036</v>
      </c>
      <c r="G180" t="str">
        <f>IFERROR(VLOOKUP($B180,職務担当!$A:$E,3,FALSE),"")</f>
        <v>指導職（副主任）</v>
      </c>
      <c r="H180" t="str">
        <f>IFERROR(IF(VLOOKUP($B180,職務担当!$A:$E,4,FALSE)="","",VLOOKUP($B180,職務担当!$A:$E,4,FALSE)),"")</f>
        <v>3歳児クラス クラスリーダー</v>
      </c>
      <c r="I180" s="4" t="s">
        <v>1685</v>
      </c>
      <c r="J180" t="str">
        <f>IFERROR(IF(VLOOKUP($B180,職務担当!$A:$E,5,FALSE)="","非常勤",VLOOKUP($B180,職務担当!$A:$E,5,FALSE)),"")</f>
        <v>常勤</v>
      </c>
      <c r="K180" s="2">
        <v>3</v>
      </c>
      <c r="L180" s="2">
        <v>20</v>
      </c>
      <c r="P180" s="4" t="s">
        <v>1681</v>
      </c>
      <c r="R180">
        <f>COUNTIF(入社年月日ふりがな!B:B,纏め表計算用!B180)</f>
        <v>1</v>
      </c>
      <c r="S180" s="4">
        <f>COUNTIF(職務担当!A:A,纏め表計算用!B180)</f>
        <v>1</v>
      </c>
    </row>
    <row r="181" spans="1:19">
      <c r="A181">
        <f>IFERROR(INDEX(入社年月日ふりがな!$A:$B,MATCH(B181,入社年月日ふりがな!B:B,0),1),"")</f>
        <v>9000019</v>
      </c>
      <c r="B181" s="4" t="s">
        <v>1250</v>
      </c>
      <c r="C181" t="str">
        <f>IFERROR(IF(VLOOKUP(B181,入社年月日ふりがな!B:C,2,FALSE)="","",VLOOKUP(B181,入社年月日ふりがな!B:C,2,FALSE)),"")</f>
        <v>ｶﾝﾅﾙｷ</v>
      </c>
      <c r="D181">
        <v>13</v>
      </c>
      <c r="E181" t="s">
        <v>415</v>
      </c>
      <c r="F181" s="1">
        <f>IFERROR(VLOOKUP(纏め表計算用!B181,入社年月日ふりがな!B:F,5,FALSE),"")</f>
        <v>40634</v>
      </c>
      <c r="G181" t="str">
        <f>IFERROR(VLOOKUP($B181,職務担当!$A:$E,3,FALSE),"")</f>
        <v>指導職（副主任）</v>
      </c>
      <c r="H181" t="str">
        <f>IFERROR(IF(VLOOKUP($B181,職務担当!$A:$E,4,FALSE)="","",VLOOKUP($B181,職務担当!$A:$E,4,FALSE)),"")</f>
        <v>1歳児クラス担当</v>
      </c>
      <c r="I181" s="4" t="s">
        <v>1685</v>
      </c>
      <c r="J181" t="str">
        <f>IFERROR(IF(VLOOKUP($B181,職務担当!$A:$E,5,FALSE)="","非常勤",VLOOKUP($B181,職務担当!$A:$E,5,FALSE)),"")</f>
        <v>常勤</v>
      </c>
      <c r="K181" s="2">
        <v>7</v>
      </c>
      <c r="L181" s="2">
        <v>10</v>
      </c>
      <c r="P181" s="4" t="s">
        <v>1682</v>
      </c>
      <c r="R181">
        <f>COUNTIF(入社年月日ふりがな!B:B,纏め表計算用!B181)</f>
        <v>1</v>
      </c>
      <c r="S181" s="4">
        <f>COUNTIF(職務担当!A:A,纏め表計算用!B181)</f>
        <v>1</v>
      </c>
    </row>
    <row r="182" spans="1:19">
      <c r="A182">
        <f>IFERROR(INDEX(入社年月日ふりがな!$A:$B,MATCH(B182,入社年月日ふりがな!B:B,0),1),"")</f>
        <v>9000463</v>
      </c>
      <c r="B182" s="4" t="s">
        <v>418</v>
      </c>
      <c r="C182" t="str">
        <f>IFERROR(IF(VLOOKUP(B182,入社年月日ふりがな!B:C,2,FALSE)="","",VLOOKUP(B182,入社年月日ふりがな!B:C,2,FALSE)),"")</f>
        <v>ｲﾄｳｼｹﾞﾐ</v>
      </c>
      <c r="D182">
        <v>13</v>
      </c>
      <c r="E182" t="s">
        <v>415</v>
      </c>
      <c r="F182" s="1">
        <f>IFERROR(VLOOKUP(纏め表計算用!B182,入社年月日ふりがな!B:F,5,FALSE),"")</f>
        <v>42826</v>
      </c>
      <c r="G182" t="str">
        <f>IFERROR(VLOOKUP($B182,職務担当!$A:$E,3,FALSE),"")</f>
        <v>指導職（主任）</v>
      </c>
      <c r="H182" t="str">
        <f>IFERROR(IF(VLOOKUP($B182,職務担当!$A:$E,4,FALSE)="","",VLOOKUP($B182,職務担当!$A:$E,4,FALSE)),"")</f>
        <v/>
      </c>
      <c r="I182" s="4" t="s">
        <v>1685</v>
      </c>
      <c r="J182" t="str">
        <f>IFERROR(IF(VLOOKUP($B182,職務担当!$A:$E,5,FALSE)="","非常勤",VLOOKUP($B182,職務担当!$A:$E,5,FALSE)),"")</f>
        <v>常勤</v>
      </c>
      <c r="K182" s="2">
        <v>1</v>
      </c>
      <c r="L182" s="2">
        <v>20</v>
      </c>
      <c r="P182" s="4" t="s">
        <v>1681</v>
      </c>
      <c r="R182">
        <f>COUNTIF(入社年月日ふりがな!B:B,纏め表計算用!B182)</f>
        <v>1</v>
      </c>
      <c r="S182" s="4">
        <f>COUNTIF(職務担当!A:A,纏め表計算用!B182)</f>
        <v>1</v>
      </c>
    </row>
    <row r="183" spans="1:19">
      <c r="A183">
        <f>IFERROR(INDEX(入社年月日ふりがな!$A:$B,MATCH(B183,入社年月日ふりがな!B:B,0),1),"")</f>
        <v>9000271</v>
      </c>
      <c r="B183" s="4" t="s">
        <v>430</v>
      </c>
      <c r="C183" t="str">
        <f>IFERROR(IF(VLOOKUP(B183,入社年月日ふりがな!B:C,2,FALSE)="","",VLOOKUP(B183,入社年月日ふりがな!B:C,2,FALSE)),"")</f>
        <v>ﾊｾｶﾞﾜﾕｳｺ</v>
      </c>
      <c r="D183">
        <v>13</v>
      </c>
      <c r="E183" t="s">
        <v>415</v>
      </c>
      <c r="F183" s="1">
        <f>IFERROR(VLOOKUP(纏め表計算用!B183,入社年月日ふりがな!B:F,5,FALSE),"")</f>
        <v>41730</v>
      </c>
      <c r="G183" t="str">
        <f>IFERROR(VLOOKUP($B183,職務担当!$A:$E,3,FALSE),"")</f>
        <v>常勤保育士</v>
      </c>
      <c r="H183" t="str">
        <f>IFERROR(IF(VLOOKUP($B183,職務担当!$A:$E,4,FALSE)="","",VLOOKUP($B183,職務担当!$A:$E,4,FALSE)),"")</f>
        <v>4歳児クラス  クラスリーダー</v>
      </c>
      <c r="I183" s="4" t="s">
        <v>1685</v>
      </c>
      <c r="J183" t="str">
        <f>IFERROR(IF(VLOOKUP($B183,職務担当!$A:$E,5,FALSE)="","非常勤",VLOOKUP($B183,職務担当!$A:$E,5,FALSE)),"")</f>
        <v>常勤</v>
      </c>
      <c r="K183" s="2">
        <v>5</v>
      </c>
      <c r="L183" s="2">
        <v>20</v>
      </c>
      <c r="P183" s="4" t="s">
        <v>1681</v>
      </c>
      <c r="R183">
        <f>COUNTIF(入社年月日ふりがな!B:B,纏め表計算用!B183)</f>
        <v>1</v>
      </c>
      <c r="S183" s="4">
        <f>COUNTIF(職務担当!A:A,纏め表計算用!B183)</f>
        <v>1</v>
      </c>
    </row>
    <row r="184" spans="1:19">
      <c r="A184">
        <f>IFERROR(INDEX(入社年月日ふりがな!$A:$B,MATCH(B184,入社年月日ふりがな!B:B,0),1),"")</f>
        <v>9000310</v>
      </c>
      <c r="B184" s="4" t="s">
        <v>434</v>
      </c>
      <c r="C184" t="str">
        <f>IFERROR(IF(VLOOKUP(B184,入社年月日ふりがな!B:C,2,FALSE)="","",VLOOKUP(B184,入社年月日ふりがな!B:C,2,FALSE)),"")</f>
        <v>ｷﾑﾗﾄﾓﾐ</v>
      </c>
      <c r="D184">
        <v>13</v>
      </c>
      <c r="E184" t="s">
        <v>415</v>
      </c>
      <c r="F184" s="1">
        <f>IFERROR(VLOOKUP(纏め表計算用!B184,入社年月日ふりがな!B:F,5,FALSE),"")</f>
        <v>42095</v>
      </c>
      <c r="G184" t="str">
        <f>IFERROR(VLOOKUP($B184,職務担当!$A:$E,3,FALSE),"")</f>
        <v>常勤保育士</v>
      </c>
      <c r="H184" t="str">
        <f>IFERROR(IF(VLOOKUP($B184,職務担当!$A:$E,4,FALSE)="","",VLOOKUP($B184,職務担当!$A:$E,4,FALSE)),"")</f>
        <v>1歳児クラス クラスリーダー</v>
      </c>
      <c r="I184" s="4" t="s">
        <v>1685</v>
      </c>
      <c r="J184" t="str">
        <f>IFERROR(IF(VLOOKUP($B184,職務担当!$A:$E,5,FALSE)="","非常勤",VLOOKUP($B184,職務担当!$A:$E,5,FALSE)),"")</f>
        <v>常勤</v>
      </c>
      <c r="K184" s="2">
        <v>7</v>
      </c>
      <c r="L184" s="2">
        <v>17</v>
      </c>
      <c r="P184" s="4" t="s">
        <v>1681</v>
      </c>
      <c r="R184">
        <f>COUNTIF(入社年月日ふりがな!B:B,纏め表計算用!B184)</f>
        <v>1</v>
      </c>
      <c r="S184" s="4">
        <f>COUNTIF(職務担当!A:A,纏め表計算用!B184)</f>
        <v>1</v>
      </c>
    </row>
    <row r="185" spans="1:19">
      <c r="A185">
        <f>IFERROR(INDEX(入社年月日ふりがな!$A:$B,MATCH(B185,入社年月日ふりがな!B:B,0),1),"")</f>
        <v>9000717</v>
      </c>
      <c r="B185" s="4" t="s">
        <v>1251</v>
      </c>
      <c r="C185" t="str">
        <f>IFERROR(IF(VLOOKUP(B185,入社年月日ふりがな!B:C,2,FALSE)="","",VLOOKUP(B185,入社年月日ふりがな!B:C,2,FALSE)),"")</f>
        <v>ｶﾒｲｴﾐｺ</v>
      </c>
      <c r="D185">
        <v>13</v>
      </c>
      <c r="E185" t="s">
        <v>415</v>
      </c>
      <c r="F185" s="1">
        <f>IFERROR(VLOOKUP(纏め表計算用!B185,入社年月日ふりがな!B:F,5,FALSE),"")</f>
        <v>43556</v>
      </c>
      <c r="G185" t="str">
        <f>IFERROR(VLOOKUP($B185,職務担当!$A:$E,3,FALSE),"")</f>
        <v>常勤保育士</v>
      </c>
      <c r="H185" t="str">
        <f>IFERROR(IF(VLOOKUP($B185,職務担当!$A:$E,4,FALSE)="","",VLOOKUP($B185,職務担当!$A:$E,4,FALSE)),"")</f>
        <v>2歳児クラス担当・フリー</v>
      </c>
      <c r="I185" s="4" t="s">
        <v>1685</v>
      </c>
      <c r="J185" t="str">
        <f>IFERROR(IF(VLOOKUP($B185,職務担当!$A:$E,5,FALSE)="","非常勤",VLOOKUP($B185,職務担当!$A:$E,5,FALSE)),"")</f>
        <v>常勤</v>
      </c>
      <c r="K185" s="2">
        <v>3</v>
      </c>
      <c r="L185" s="2">
        <v>15</v>
      </c>
      <c r="M185" s="6">
        <v>30</v>
      </c>
      <c r="P185" s="4" t="s">
        <v>1681</v>
      </c>
      <c r="R185">
        <f>COUNTIF(入社年月日ふりがな!B:B,纏め表計算用!B185)</f>
        <v>1</v>
      </c>
      <c r="S185" s="4">
        <f>COUNTIF(職務担当!A:A,纏め表計算用!B185)</f>
        <v>1</v>
      </c>
    </row>
    <row r="186" spans="1:19">
      <c r="A186">
        <f>IFERROR(INDEX(入社年月日ふりがな!$A:$B,MATCH(B186,入社年月日ふりがな!B:B,0),1),"")</f>
        <v>9000239</v>
      </c>
      <c r="B186" s="4" t="s">
        <v>1252</v>
      </c>
      <c r="C186" t="str">
        <f>IFERROR(IF(VLOOKUP(B186,入社年月日ふりがな!B:C,2,FALSE)="","",VLOOKUP(B186,入社年月日ふりがな!B:C,2,FALSE)),"")</f>
        <v>ｽｶﾞﾜﾗﾕｳ</v>
      </c>
      <c r="D186">
        <v>13</v>
      </c>
      <c r="E186" t="s">
        <v>415</v>
      </c>
      <c r="F186" s="1">
        <f>IFERROR(VLOOKUP(纏め表計算用!B186,入社年月日ふりがな!B:F,5,FALSE),"")</f>
        <v>41730</v>
      </c>
      <c r="G186" t="str">
        <f>IFERROR(VLOOKUP($B186,職務担当!$A:$E,3,FALSE),"")</f>
        <v>常勤保育士</v>
      </c>
      <c r="H186" t="str">
        <f>IFERROR(IF(VLOOKUP($B186,職務担当!$A:$E,4,FALSE)="","",VLOOKUP($B186,職務担当!$A:$E,4,FALSE)),"")</f>
        <v>5歳児クラス担当</v>
      </c>
      <c r="I186" s="4" t="s">
        <v>1685</v>
      </c>
      <c r="J186" t="str">
        <f>IFERROR(IF(VLOOKUP($B186,職務担当!$A:$E,5,FALSE)="","非常勤",VLOOKUP($B186,職務担当!$A:$E,5,FALSE)),"")</f>
        <v>常勤</v>
      </c>
      <c r="K186" s="2">
        <v>2.1</v>
      </c>
      <c r="L186" s="2">
        <v>8</v>
      </c>
      <c r="P186" s="4" t="s">
        <v>1036</v>
      </c>
      <c r="R186">
        <f>COUNTIF(入社年月日ふりがな!B:B,纏め表計算用!B186)</f>
        <v>1</v>
      </c>
      <c r="S186" s="4">
        <f>COUNTIF(職務担当!A:A,纏め表計算用!B186)</f>
        <v>1</v>
      </c>
    </row>
    <row r="187" spans="1:19">
      <c r="A187">
        <f>IFERROR(INDEX(入社年月日ふりがな!$A:$B,MATCH(B187,入社年月日ふりがな!B:B,0),1),"")</f>
        <v>9000970</v>
      </c>
      <c r="B187" s="4" t="s">
        <v>1081</v>
      </c>
      <c r="C187" t="str">
        <f>IFERROR(IF(VLOOKUP(B187,入社年月日ふりがな!B:C,2,FALSE)="","",VLOOKUP(B187,入社年月日ふりがな!B:C,2,FALSE)),"")</f>
        <v>ﾓﾘﾓﾄﾃﾙﾖ</v>
      </c>
      <c r="D187">
        <v>13</v>
      </c>
      <c r="E187" t="s">
        <v>415</v>
      </c>
      <c r="F187" s="1" t="str">
        <f>IFERROR(VLOOKUP(纏め表計算用!B187,入社年月日ふりがな!B:F,5,FALSE),"")</f>
        <v xml:space="preserve">    /  /  </v>
      </c>
      <c r="G187" t="str">
        <f>IFERROR(VLOOKUP($B187,職務担当!$A:$E,3,FALSE),"")</f>
        <v>常勤保育士</v>
      </c>
      <c r="H187" t="str">
        <f>IFERROR(IF(VLOOKUP($B187,職務担当!$A:$E,4,FALSE)="","",VLOOKUP($B187,職務担当!$A:$E,4,FALSE)),"")</f>
        <v/>
      </c>
      <c r="I187" s="4" t="s">
        <v>1685</v>
      </c>
      <c r="J187" t="str">
        <f>IFERROR(IF(VLOOKUP($B187,職務担当!$A:$E,5,FALSE)="","非常勤",VLOOKUP($B187,職務担当!$A:$E,5,FALSE)),"")</f>
        <v>常勤</v>
      </c>
      <c r="K187" s="2">
        <v>1</v>
      </c>
      <c r="L187" s="2">
        <v>8</v>
      </c>
      <c r="P187" s="4" t="s">
        <v>1681</v>
      </c>
      <c r="R187">
        <f>COUNTIF(入社年月日ふりがな!B:B,纏め表計算用!B187)</f>
        <v>1</v>
      </c>
      <c r="S187" s="4">
        <f>COUNTIF(職務担当!A:A,纏め表計算用!B187)</f>
        <v>1</v>
      </c>
    </row>
    <row r="188" spans="1:19">
      <c r="A188">
        <f>IFERROR(INDEX(入社年月日ふりがな!$A:$B,MATCH(B188,入社年月日ふりがな!B:B,0),1),"")</f>
        <v>9000308</v>
      </c>
      <c r="B188" s="4" t="s">
        <v>432</v>
      </c>
      <c r="C188" t="str">
        <f>IFERROR(IF(VLOOKUP(B188,入社年月日ふりがな!B:C,2,FALSE)="","",VLOOKUP(B188,入社年月日ふりがな!B:C,2,FALSE)),"")</f>
        <v>ｶﾄｳﾋﾄﾐ</v>
      </c>
      <c r="D188">
        <v>13</v>
      </c>
      <c r="E188" t="s">
        <v>415</v>
      </c>
      <c r="F188" s="1">
        <f>IFERROR(VLOOKUP(纏め表計算用!B188,入社年月日ふりがな!B:F,5,FALSE),"")</f>
        <v>42095</v>
      </c>
      <c r="G188" t="str">
        <f>IFERROR(VLOOKUP($B188,職務担当!$A:$E,3,FALSE),"")</f>
        <v>常勤保育士</v>
      </c>
      <c r="H188" t="str">
        <f>IFERROR(IF(VLOOKUP($B188,職務担当!$A:$E,4,FALSE)="","",VLOOKUP($B188,職務担当!$A:$E,4,FALSE)),"")</f>
        <v>5歳児クラス クラスリーダー</v>
      </c>
      <c r="I188" s="4" t="s">
        <v>1685</v>
      </c>
      <c r="J188" t="str">
        <f>IFERROR(IF(VLOOKUP($B188,職務担当!$A:$E,5,FALSE)="","非常勤",VLOOKUP($B188,職務担当!$A:$E,5,FALSE)),"")</f>
        <v>常勤</v>
      </c>
      <c r="K188" s="2">
        <v>7</v>
      </c>
      <c r="L188" s="2">
        <v>7</v>
      </c>
      <c r="P188" s="4" t="s">
        <v>1681</v>
      </c>
      <c r="R188">
        <f>COUNTIF(入社年月日ふりがな!B:B,纏め表計算用!B188)</f>
        <v>1</v>
      </c>
      <c r="S188" s="4">
        <f>COUNTIF(職務担当!A:A,纏め表計算用!B188)</f>
        <v>1</v>
      </c>
    </row>
    <row r="189" spans="1:19">
      <c r="A189">
        <f>IFERROR(INDEX(入社年月日ふりがな!$A:$B,MATCH(B189,入社年月日ふりがな!B:B,0),1),"")</f>
        <v>9000455</v>
      </c>
      <c r="B189" s="4" t="s">
        <v>436</v>
      </c>
      <c r="C189" t="str">
        <f>IFERROR(IF(VLOOKUP(B189,入社年月日ふりがな!B:C,2,FALSE)="","",VLOOKUP(B189,入社年月日ふりがな!B:C,2,FALSE)),"")</f>
        <v>ﾏﾂﾉﾏﾐ</v>
      </c>
      <c r="D189">
        <v>13</v>
      </c>
      <c r="E189" t="s">
        <v>415</v>
      </c>
      <c r="F189" s="1">
        <f>IFERROR(VLOOKUP(纏め表計算用!B189,入社年月日ふりがな!B:F,5,FALSE),"")</f>
        <v>42826</v>
      </c>
      <c r="G189" t="str">
        <f>IFERROR(VLOOKUP($B189,職務担当!$A:$E,3,FALSE),"")</f>
        <v>常勤保育士</v>
      </c>
      <c r="H189" t="str">
        <f>IFERROR(IF(VLOOKUP($B189,職務担当!$A:$E,4,FALSE)="","",VLOOKUP($B189,職務担当!$A:$E,4,FALSE)),"")</f>
        <v>2歳児クラス クラスリーダー</v>
      </c>
      <c r="I189" s="4" t="s">
        <v>1685</v>
      </c>
      <c r="J189" t="str">
        <f>IFERROR(IF(VLOOKUP($B189,職務担当!$A:$E,5,FALSE)="","非常勤",VLOOKUP($B189,職務担当!$A:$E,5,FALSE)),"")</f>
        <v>常勤</v>
      </c>
      <c r="K189" s="2">
        <v>5</v>
      </c>
      <c r="L189" s="2">
        <v>5</v>
      </c>
      <c r="P189" s="4" t="s">
        <v>1681</v>
      </c>
      <c r="R189">
        <f>COUNTIF(入社年月日ふりがな!B:B,纏め表計算用!B189)</f>
        <v>1</v>
      </c>
      <c r="S189" s="4">
        <f>COUNTIF(職務担当!A:A,纏め表計算用!B189)</f>
        <v>1</v>
      </c>
    </row>
    <row r="190" spans="1:19">
      <c r="A190">
        <f>IFERROR(INDEX(入社年月日ふりがな!$A:$B,MATCH(B190,入社年月日ふりがな!B:B,0),1),"")</f>
        <v>9000619</v>
      </c>
      <c r="B190" s="4" t="s">
        <v>438</v>
      </c>
      <c r="C190" t="str">
        <f>IFERROR(IF(VLOOKUP(B190,入社年月日ふりがな!B:C,2,FALSE)="","",VLOOKUP(B190,入社年月日ふりがな!B:C,2,FALSE)),"")</f>
        <v>ｳﾁﾀﾞｱｷｺ</v>
      </c>
      <c r="D190">
        <v>13</v>
      </c>
      <c r="E190" t="s">
        <v>415</v>
      </c>
      <c r="F190" s="1">
        <f>IFERROR(VLOOKUP(纏め表計算用!B190,入社年月日ふりがな!B:F,5,FALSE),"")</f>
        <v>43191</v>
      </c>
      <c r="G190" t="str">
        <f>IFERROR(VLOOKUP($B190,職務担当!$A:$E,3,FALSE),"")</f>
        <v>常勤保育士</v>
      </c>
      <c r="H190" t="str">
        <f>IFERROR(IF(VLOOKUP($B190,職務担当!$A:$E,4,FALSE)="","",VLOOKUP($B190,職務担当!$A:$E,4,FALSE)),"")</f>
        <v>0歳児クラス クラスリーダー</v>
      </c>
      <c r="I190" s="4" t="s">
        <v>1685</v>
      </c>
      <c r="J190" t="str">
        <f>IFERROR(IF(VLOOKUP($B190,職務担当!$A:$E,5,FALSE)="","非常勤",VLOOKUP($B190,職務担当!$A:$E,5,FALSE)),"")</f>
        <v>常勤</v>
      </c>
      <c r="K190" s="2">
        <v>4</v>
      </c>
      <c r="L190" s="2">
        <v>4</v>
      </c>
      <c r="P190" s="4" t="s">
        <v>1681</v>
      </c>
      <c r="R190">
        <f>COUNTIF(入社年月日ふりがな!B:B,纏め表計算用!B190)</f>
        <v>1</v>
      </c>
      <c r="S190" s="4">
        <f>COUNTIF(職務担当!A:A,纏め表計算用!B190)</f>
        <v>1</v>
      </c>
    </row>
    <row r="191" spans="1:19">
      <c r="A191">
        <f>IFERROR(INDEX(入社年月日ふりがな!$A:$B,MATCH(B191,入社年月日ふりがな!B:B,0),1),"")</f>
        <v>9000620</v>
      </c>
      <c r="B191" s="4" t="s">
        <v>440</v>
      </c>
      <c r="C191" t="str">
        <f>IFERROR(IF(VLOOKUP(B191,入社年月日ふりがな!B:C,2,FALSE)="","",VLOOKUP(B191,入社年月日ふりがな!B:C,2,FALSE)),"")</f>
        <v>ｲｼｲﾊﾙｶ</v>
      </c>
      <c r="D191">
        <v>13</v>
      </c>
      <c r="E191" t="s">
        <v>415</v>
      </c>
      <c r="F191" s="1">
        <f>IFERROR(VLOOKUP(纏め表計算用!B191,入社年月日ふりがな!B:F,5,FALSE),"")</f>
        <v>43191</v>
      </c>
      <c r="G191" t="str">
        <f>IFERROR(VLOOKUP($B191,職務担当!$A:$E,3,FALSE),"")</f>
        <v>常勤保育士</v>
      </c>
      <c r="H191" t="str">
        <f>IFERROR(IF(VLOOKUP($B191,職務担当!$A:$E,4,FALSE)="","",VLOOKUP($B191,職務担当!$A:$E,4,FALSE)),"")</f>
        <v>3歳児クラス担当</v>
      </c>
      <c r="I191" s="4" t="s">
        <v>1685</v>
      </c>
      <c r="J191" t="str">
        <f>IFERROR(IF(VLOOKUP($B191,職務担当!$A:$E,5,FALSE)="","非常勤",VLOOKUP($B191,職務担当!$A:$E,5,FALSE)),"")</f>
        <v>常勤</v>
      </c>
      <c r="K191" s="2">
        <v>3</v>
      </c>
      <c r="L191" s="2">
        <v>4</v>
      </c>
      <c r="P191" s="4" t="s">
        <v>1681</v>
      </c>
      <c r="R191">
        <f>COUNTIF(入社年月日ふりがな!B:B,纏め表計算用!B191)</f>
        <v>1</v>
      </c>
      <c r="S191" s="4">
        <f>COUNTIF(職務担当!A:A,纏め表計算用!B191)</f>
        <v>1</v>
      </c>
    </row>
    <row r="192" spans="1:19">
      <c r="A192">
        <f>IFERROR(INDEX(入社年月日ふりがな!$A:$B,MATCH(B192,入社年月日ふりがな!B:B,0),1),"")</f>
        <v>9000684</v>
      </c>
      <c r="B192" s="4" t="s">
        <v>1253</v>
      </c>
      <c r="C192" t="str">
        <f>IFERROR(IF(VLOOKUP(B192,入社年月日ふりがな!B:C,2,FALSE)="","",VLOOKUP(B192,入社年月日ふりがな!B:C,2,FALSE)),"")</f>
        <v>ﾔﾏｼﾀﾊﾙｶ</v>
      </c>
      <c r="D192">
        <v>13</v>
      </c>
      <c r="E192" t="s">
        <v>415</v>
      </c>
      <c r="F192" s="1">
        <f>IFERROR(VLOOKUP(纏め表計算用!B192,入社年月日ふりがな!B:F,5,FALSE),"")</f>
        <v>43556</v>
      </c>
      <c r="G192" t="str">
        <f>IFERROR(VLOOKUP($B192,職務担当!$A:$E,3,FALSE),"")</f>
        <v>常勤保育士</v>
      </c>
      <c r="H192" t="str">
        <f>IFERROR(IF(VLOOKUP($B192,職務担当!$A:$E,4,FALSE)="","",VLOOKUP($B192,職務担当!$A:$E,4,FALSE)),"")</f>
        <v>0歳児クラス担当</v>
      </c>
      <c r="I192" s="4" t="s">
        <v>1685</v>
      </c>
      <c r="J192" t="str">
        <f>IFERROR(IF(VLOOKUP($B192,職務担当!$A:$E,5,FALSE)="","非常勤",VLOOKUP($B192,職務担当!$A:$E,5,FALSE)),"")</f>
        <v>常勤</v>
      </c>
      <c r="K192" s="2">
        <v>3</v>
      </c>
      <c r="L192" s="2">
        <v>3</v>
      </c>
      <c r="P192" s="4" t="s">
        <v>1681</v>
      </c>
      <c r="R192">
        <f>COUNTIF(入社年月日ふりがな!B:B,纏め表計算用!B192)</f>
        <v>1</v>
      </c>
      <c r="S192" s="4">
        <f>COUNTIF(職務担当!A:A,纏め表計算用!B192)</f>
        <v>1</v>
      </c>
    </row>
    <row r="193" spans="1:20">
      <c r="A193">
        <f>IFERROR(INDEX(入社年月日ふりがな!$A:$B,MATCH(B193,入社年月日ふりがな!B:B,0),1),"")</f>
        <v>9000685</v>
      </c>
      <c r="B193" s="4" t="s">
        <v>446</v>
      </c>
      <c r="C193" t="str">
        <f>IFERROR(IF(VLOOKUP(B193,入社年月日ふりがな!B:C,2,FALSE)="","",VLOOKUP(B193,入社年月日ふりがな!B:C,2,FALSE)),"")</f>
        <v>ｵﾀﾞﾁﾊﾙ</v>
      </c>
      <c r="D193">
        <v>13</v>
      </c>
      <c r="E193" t="s">
        <v>415</v>
      </c>
      <c r="F193" s="1">
        <f>IFERROR(VLOOKUP(纏め表計算用!B193,入社年月日ふりがな!B:F,5,FALSE),"")</f>
        <v>43556</v>
      </c>
      <c r="G193" t="str">
        <f>IFERROR(VLOOKUP($B193,職務担当!$A:$E,3,FALSE),"")</f>
        <v>常勤保育士</v>
      </c>
      <c r="H193" t="str">
        <f>IFERROR(IF(VLOOKUP($B193,職務担当!$A:$E,4,FALSE)="","",VLOOKUP($B193,職務担当!$A:$E,4,FALSE)),"")</f>
        <v>1歳児クラス担当</v>
      </c>
      <c r="I193" s="4" t="s">
        <v>1685</v>
      </c>
      <c r="J193" t="str">
        <f>IFERROR(IF(VLOOKUP($B193,職務担当!$A:$E,5,FALSE)="","非常勤",VLOOKUP($B193,職務担当!$A:$E,5,FALSE)),"")</f>
        <v>常勤</v>
      </c>
      <c r="K193" s="2">
        <v>3</v>
      </c>
      <c r="L193" s="2">
        <v>3</v>
      </c>
      <c r="P193" s="4" t="s">
        <v>1681</v>
      </c>
      <c r="R193">
        <f>COUNTIF(入社年月日ふりがな!B:B,纏め表計算用!B193)</f>
        <v>1</v>
      </c>
      <c r="S193" s="4">
        <f>COUNTIF(職務担当!A:A,纏め表計算用!B193)</f>
        <v>1</v>
      </c>
    </row>
    <row r="194" spans="1:20">
      <c r="A194">
        <f>IFERROR(INDEX(入社年月日ふりがな!$A:$B,MATCH(B194,入社年月日ふりがな!B:B,0),1),"")</f>
        <v>9000679</v>
      </c>
      <c r="B194" s="4" t="s">
        <v>442</v>
      </c>
      <c r="C194" t="str">
        <f>IFERROR(IF(VLOOKUP(B194,入社年月日ふりがな!B:C,2,FALSE)="","",VLOOKUP(B194,入社年月日ふりがな!B:C,2,FALSE)),"")</f>
        <v>ｵｻﾑﾗﾅｵﾐ</v>
      </c>
      <c r="D194">
        <v>13</v>
      </c>
      <c r="E194" t="s">
        <v>415</v>
      </c>
      <c r="F194" s="1">
        <f>IFERROR(VLOOKUP(纏め表計算用!B194,入社年月日ふりがな!B:F,5,FALSE),"")</f>
        <v>43556</v>
      </c>
      <c r="G194" t="str">
        <f>IFERROR(VLOOKUP($B194,職務担当!$A:$E,3,FALSE),"")</f>
        <v>常勤保育士</v>
      </c>
      <c r="H194" t="str">
        <f>IFERROR(IF(VLOOKUP($B194,職務担当!$A:$E,4,FALSE)="","",VLOOKUP($B194,職務担当!$A:$E,4,FALSE)),"")</f>
        <v>2歳児クラス担当</v>
      </c>
      <c r="I194" s="4" t="s">
        <v>1685</v>
      </c>
      <c r="J194" t="str">
        <f>IFERROR(IF(VLOOKUP($B194,職務担当!$A:$E,5,FALSE)="","非常勤",VLOOKUP($B194,職務担当!$A:$E,5,FALSE)),"")</f>
        <v>常勤</v>
      </c>
      <c r="K194" s="2">
        <v>3</v>
      </c>
      <c r="L194" s="2">
        <v>3</v>
      </c>
      <c r="P194" s="4" t="s">
        <v>1681</v>
      </c>
      <c r="R194">
        <f>COUNTIF(入社年月日ふりがな!B:B,纏め表計算用!B194)</f>
        <v>1</v>
      </c>
      <c r="S194" s="4">
        <f>COUNTIF(職務担当!A:A,纏め表計算用!B194)</f>
        <v>1</v>
      </c>
    </row>
    <row r="195" spans="1:20">
      <c r="A195">
        <f>IFERROR(INDEX(入社年月日ふりがな!$A:$B,MATCH(B195,入社年月日ふりがな!B:B,0),1),"")</f>
        <v>9000813</v>
      </c>
      <c r="B195" s="4" t="s">
        <v>450</v>
      </c>
      <c r="C195" t="str">
        <f>IFERROR(IF(VLOOKUP(B195,入社年月日ふりがな!B:C,2,FALSE)="","",VLOOKUP(B195,入社年月日ふりがな!B:C,2,FALSE)),"")</f>
        <v>ｷﾂﾀﾐｽﾞｷ</v>
      </c>
      <c r="D195">
        <v>13</v>
      </c>
      <c r="E195" t="s">
        <v>415</v>
      </c>
      <c r="F195" s="1">
        <f>IFERROR(VLOOKUP(纏め表計算用!B195,入社年月日ふりがな!B:F,5,FALSE),"")</f>
        <v>43922</v>
      </c>
      <c r="G195" t="str">
        <f>IFERROR(VLOOKUP($B195,職務担当!$A:$E,3,FALSE),"")</f>
        <v>常勤保育士</v>
      </c>
      <c r="H195" t="str">
        <f>IFERROR(IF(VLOOKUP($B195,職務担当!$A:$E,4,FALSE)="","",VLOOKUP($B195,職務担当!$A:$E,4,FALSE)),"")</f>
        <v>2歳児クラス担当</v>
      </c>
      <c r="I195" s="4" t="s">
        <v>1685</v>
      </c>
      <c r="J195" t="str">
        <f>IFERROR(IF(VLOOKUP($B195,職務担当!$A:$E,5,FALSE)="","非常勤",VLOOKUP($B195,職務担当!$A:$E,5,FALSE)),"")</f>
        <v>常勤</v>
      </c>
      <c r="K195" s="2">
        <v>2</v>
      </c>
      <c r="L195" s="2">
        <v>3</v>
      </c>
      <c r="P195" s="4" t="s">
        <v>1681</v>
      </c>
      <c r="R195">
        <f>COUNTIF(入社年月日ふりがな!B:B,纏め表計算用!B195)</f>
        <v>1</v>
      </c>
      <c r="S195" s="4">
        <f>COUNTIF(職務担当!A:A,纏め表計算用!B195)</f>
        <v>1</v>
      </c>
    </row>
    <row r="196" spans="1:20">
      <c r="A196">
        <f>IFERROR(INDEX(入社年月日ふりがな!$A:$B,MATCH(B196,入社年月日ふりがな!B:B,0),1),"")</f>
        <v>9000814</v>
      </c>
      <c r="B196" s="4" t="s">
        <v>452</v>
      </c>
      <c r="C196" t="str">
        <f>IFERROR(IF(VLOOKUP(B196,入社年月日ふりがな!B:C,2,FALSE)="","",VLOOKUP(B196,入社年月日ふりがな!B:C,2,FALSE)),"")</f>
        <v>ｱﾍﾞﾊﾙｷ</v>
      </c>
      <c r="D196">
        <v>13</v>
      </c>
      <c r="E196" t="s">
        <v>415</v>
      </c>
      <c r="F196" s="1">
        <f>IFERROR(VLOOKUP(纏め表計算用!B196,入社年月日ふりがな!B:F,5,FALSE),"")</f>
        <v>43922</v>
      </c>
      <c r="G196" t="str">
        <f>IFERROR(VLOOKUP($B196,職務担当!$A:$E,3,FALSE),"")</f>
        <v>常勤保育士</v>
      </c>
      <c r="H196" t="str">
        <f>IFERROR(IF(VLOOKUP($B196,職務担当!$A:$E,4,FALSE)="","",VLOOKUP($B196,職務担当!$A:$E,4,FALSE)),"")</f>
        <v>0歳児クラス担当</v>
      </c>
      <c r="I196" s="4" t="s">
        <v>1685</v>
      </c>
      <c r="J196" t="str">
        <f>IFERROR(IF(VLOOKUP($B196,職務担当!$A:$E,5,FALSE)="","非常勤",VLOOKUP($B196,職務担当!$A:$E,5,FALSE)),"")</f>
        <v>常勤</v>
      </c>
      <c r="K196" s="2">
        <v>2.1</v>
      </c>
      <c r="L196" s="2">
        <v>2.1</v>
      </c>
      <c r="P196" s="4" t="s">
        <v>1681</v>
      </c>
      <c r="R196">
        <f>COUNTIF(入社年月日ふりがな!B:B,纏め表計算用!B196)</f>
        <v>1</v>
      </c>
      <c r="S196" s="4">
        <f>COUNTIF(職務担当!A:A,纏め表計算用!B196)</f>
        <v>1</v>
      </c>
    </row>
    <row r="197" spans="1:20">
      <c r="A197">
        <f>IFERROR(INDEX(入社年月日ふりがな!$A:$B,MATCH(B197,入社年月日ふりがな!B:B,0),1),"")</f>
        <v>9000911</v>
      </c>
      <c r="B197" s="4" t="str">
        <f>Q197</f>
        <v>市瀬綾音</v>
      </c>
      <c r="C197" t="str">
        <f>IFERROR(IF(VLOOKUP(B197,入社年月日ふりがな!B:C,2,FALSE)="","",VLOOKUP(B197,入社年月日ふりがな!B:C,2,FALSE)),"")</f>
        <v>ｲﾁﾉｾｱﾔﾈ</v>
      </c>
      <c r="D197">
        <v>13</v>
      </c>
      <c r="E197" t="s">
        <v>415</v>
      </c>
      <c r="F197" s="1">
        <f>IFERROR(VLOOKUP(纏め表計算用!B197,入社年月日ふりがな!B:F,5,FALSE),"")</f>
        <v>44287</v>
      </c>
      <c r="G197" t="str">
        <f>IFERROR(VLOOKUP($B197,職務担当!$A:$E,3,FALSE),"")</f>
        <v>常勤保育士</v>
      </c>
      <c r="H197" t="str">
        <f>IFERROR(IF(VLOOKUP($B197,職務担当!$A:$E,4,FALSE)="","",VLOOKUP($B197,職務担当!$A:$E,4,FALSE)),"")</f>
        <v>1歳児クラス担当</v>
      </c>
      <c r="I197" s="4" t="s">
        <v>1685</v>
      </c>
      <c r="J197" t="str">
        <f>IFERROR(IF(VLOOKUP($B197,職務担当!$A:$E,5,FALSE)="","非常勤",VLOOKUP($B197,職務担当!$A:$E,5,FALSE)),"")</f>
        <v>常勤</v>
      </c>
      <c r="K197" s="2">
        <v>1</v>
      </c>
      <c r="L197" s="2">
        <v>1</v>
      </c>
      <c r="P197" s="4" t="s">
        <v>1681</v>
      </c>
      <c r="Q197" s="3" t="s">
        <v>2047</v>
      </c>
      <c r="R197">
        <f>COUNTIF(入社年月日ふりがな!B:B,纏め表計算用!B197)</f>
        <v>1</v>
      </c>
      <c r="S197" s="4">
        <f>COUNTIF(職務担当!A:A,纏め表計算用!B197)</f>
        <v>1</v>
      </c>
      <c r="T197" t="s">
        <v>2047</v>
      </c>
    </row>
    <row r="198" spans="1:20">
      <c r="A198">
        <f>IFERROR(INDEX(入社年月日ふりがな!$A:$B,MATCH(B198,入社年月日ふりがな!B:B,0),1),"")</f>
        <v>9000910</v>
      </c>
      <c r="B198" s="4" t="s">
        <v>454</v>
      </c>
      <c r="C198" t="str">
        <f>IFERROR(IF(VLOOKUP(B198,入社年月日ふりがな!B:C,2,FALSE)="","",VLOOKUP(B198,入社年月日ふりがな!B:C,2,FALSE)),"")</f>
        <v>ｱｻｶﾜﾕｳｷ</v>
      </c>
      <c r="D198">
        <v>13</v>
      </c>
      <c r="E198" t="s">
        <v>415</v>
      </c>
      <c r="F198" s="1">
        <f>IFERROR(VLOOKUP(纏め表計算用!B198,入社年月日ふりがな!B:F,5,FALSE),"")</f>
        <v>44287</v>
      </c>
      <c r="G198" t="str">
        <f>IFERROR(VLOOKUP($B198,職務担当!$A:$E,3,FALSE),"")</f>
        <v>常勤保育士</v>
      </c>
      <c r="H198" t="str">
        <f>IFERROR(IF(VLOOKUP($B198,職務担当!$A:$E,4,FALSE)="","",VLOOKUP($B198,職務担当!$A:$E,4,FALSE)),"")</f>
        <v>4歳児クラス担当</v>
      </c>
      <c r="I198" s="4" t="s">
        <v>1685</v>
      </c>
      <c r="J198" t="str">
        <f>IFERROR(IF(VLOOKUP($B198,職務担当!$A:$E,5,FALSE)="","非常勤",VLOOKUP($B198,職務担当!$A:$E,5,FALSE)),"")</f>
        <v>常勤</v>
      </c>
      <c r="K198" s="2">
        <v>1</v>
      </c>
      <c r="L198" s="2">
        <v>1</v>
      </c>
      <c r="P198" s="4" t="s">
        <v>1036</v>
      </c>
      <c r="R198">
        <f>COUNTIF(入社年月日ふりがな!B:B,纏め表計算用!B198)</f>
        <v>1</v>
      </c>
      <c r="S198" s="4">
        <f>COUNTIF(職務担当!A:A,纏め表計算用!B198)</f>
        <v>1</v>
      </c>
    </row>
    <row r="199" spans="1:20">
      <c r="A199">
        <f>IFERROR(INDEX(入社年月日ふりがな!$A:$B,MATCH(B199,入社年月日ふりがな!B:B,0),1),"")</f>
        <v>9000485</v>
      </c>
      <c r="B199" s="4" t="s">
        <v>1254</v>
      </c>
      <c r="C199" t="str">
        <f>IFERROR(IF(VLOOKUP(B199,入社年月日ふりがな!B:C,2,FALSE)="","",VLOOKUP(B199,入社年月日ふりがな!B:C,2,FALSE)),"")</f>
        <v>ｵｶﾞﾜﾚｲｺ</v>
      </c>
      <c r="D199">
        <v>13</v>
      </c>
      <c r="E199" t="s">
        <v>415</v>
      </c>
      <c r="F199" s="1">
        <f>IFERROR(VLOOKUP(纏め表計算用!B199,入社年月日ふりがな!B:F,5,FALSE),"")</f>
        <v>42869</v>
      </c>
      <c r="G199" t="str">
        <f>IFERROR(VLOOKUP($B199,職務担当!$A:$E,3,FALSE),"")</f>
        <v>保育士</v>
      </c>
      <c r="H199" t="str">
        <f>IFERROR(IF(VLOOKUP($B199,職務担当!$A:$E,4,FALSE)="","",VLOOKUP($B199,職務担当!$A:$E,4,FALSE)),"")</f>
        <v>フリー担当</v>
      </c>
      <c r="I199" s="4" t="s">
        <v>1685</v>
      </c>
      <c r="J199" t="str">
        <f>IFERROR(IF(VLOOKUP($B199,職務担当!$A:$E,5,FALSE)="","非常勤",VLOOKUP($B199,職務担当!$A:$E,5,FALSE)),"")</f>
        <v>非常勤</v>
      </c>
      <c r="N199" s="6">
        <v>35</v>
      </c>
      <c r="P199" s="4" t="s">
        <v>1681</v>
      </c>
      <c r="R199">
        <f>COUNTIF(入社年月日ふりがな!B:B,纏め表計算用!B199)</f>
        <v>1</v>
      </c>
      <c r="S199" s="4">
        <f>COUNTIF(職務担当!A:A,纏め表計算用!B199)</f>
        <v>1</v>
      </c>
    </row>
    <row r="200" spans="1:20">
      <c r="A200">
        <f>IFERROR(INDEX(入社年月日ふりがな!$A:$B,MATCH(B200,入社年月日ふりがな!B:B,0),1),"")</f>
        <v>9000664</v>
      </c>
      <c r="B200" s="4" t="s">
        <v>1255</v>
      </c>
      <c r="C200" t="str">
        <f>IFERROR(IF(VLOOKUP(B200,入社年月日ふりがな!B:C,2,FALSE)="","",VLOOKUP(B200,入社年月日ふりがな!B:C,2,FALSE)),"")</f>
        <v>ﾔﾏﾀﾞｻﾄﾐ</v>
      </c>
      <c r="D200">
        <v>13</v>
      </c>
      <c r="E200" t="s">
        <v>415</v>
      </c>
      <c r="F200" s="1">
        <f>IFERROR(VLOOKUP(纏め表計算用!B200,入社年月日ふりがな!B:F,5,FALSE),"")</f>
        <v>43374</v>
      </c>
      <c r="G200" t="str">
        <f>IFERROR(VLOOKUP($B200,職務担当!$A:$E,3,FALSE),"")</f>
        <v>保育士</v>
      </c>
      <c r="H200" t="str">
        <f>IFERROR(IF(VLOOKUP($B200,職務担当!$A:$E,4,FALSE)="","",VLOOKUP($B200,職務担当!$A:$E,4,FALSE)),"")</f>
        <v>フリー担当</v>
      </c>
      <c r="I200" s="4" t="s">
        <v>1685</v>
      </c>
      <c r="J200" t="str">
        <f>IFERROR(IF(VLOOKUP($B200,職務担当!$A:$E,5,FALSE)="","非常勤",VLOOKUP($B200,職務担当!$A:$E,5,FALSE)),"")</f>
        <v>非常勤</v>
      </c>
      <c r="N200" s="6">
        <v>35</v>
      </c>
      <c r="P200" s="4" t="s">
        <v>1681</v>
      </c>
      <c r="R200">
        <f>COUNTIF(入社年月日ふりがな!B:B,纏め表計算用!B200)</f>
        <v>1</v>
      </c>
      <c r="S200" s="4">
        <f>COUNTIF(職務担当!A:A,纏め表計算用!B200)</f>
        <v>1</v>
      </c>
    </row>
    <row r="201" spans="1:20">
      <c r="A201">
        <f>IFERROR(INDEX(入社年月日ふりがな!$A:$B,MATCH(B201,入社年月日ふりがな!B:B,0),1),"")</f>
        <v>9000314</v>
      </c>
      <c r="B201" s="4" t="s">
        <v>471</v>
      </c>
      <c r="C201" t="str">
        <f>IFERROR(IF(VLOOKUP(B201,入社年月日ふりがな!B:C,2,FALSE)="","",VLOOKUP(B201,入社年月日ふりがな!B:C,2,FALSE)),"")</f>
        <v>ﾔﾏｻﾞｷﾖｳｺ</v>
      </c>
      <c r="D201">
        <v>13</v>
      </c>
      <c r="E201" t="s">
        <v>415</v>
      </c>
      <c r="F201" s="1">
        <f>IFERROR(VLOOKUP(纏め表計算用!B201,入社年月日ふりがな!B:F,5,FALSE),"")</f>
        <v>42095</v>
      </c>
      <c r="G201" t="str">
        <f>IFERROR(VLOOKUP($B201,職務担当!$A:$E,3,FALSE),"")</f>
        <v>保育補助</v>
      </c>
      <c r="H201" t="str">
        <f>IFERROR(IF(VLOOKUP($B201,職務担当!$A:$E,4,FALSE)="","",VLOOKUP($B201,職務担当!$A:$E,4,FALSE)),"")</f>
        <v>保育補助
業務</v>
      </c>
      <c r="J201" t="str">
        <f>IFERROR(IF(VLOOKUP($B201,職務担当!$A:$E,5,FALSE)="","非常勤",VLOOKUP($B201,職務担当!$A:$E,5,FALSE)),"")</f>
        <v>非常勤</v>
      </c>
      <c r="N201" s="6">
        <v>20</v>
      </c>
      <c r="P201" s="4" t="s">
        <v>1681</v>
      </c>
      <c r="R201">
        <f>COUNTIF(入社年月日ふりがな!B:B,纏め表計算用!B201)</f>
        <v>1</v>
      </c>
      <c r="S201" s="4">
        <f>COUNTIF(職務担当!A:A,纏め表計算用!B201)</f>
        <v>1</v>
      </c>
    </row>
    <row r="202" spans="1:20">
      <c r="A202">
        <f>IFERROR(INDEX(入社年月日ふりがな!$A:$B,MATCH(B202,入社年月日ふりがな!B:B,0),1),"")</f>
        <v>9000317</v>
      </c>
      <c r="B202" s="4" t="s">
        <v>473</v>
      </c>
      <c r="C202" t="str">
        <f>IFERROR(IF(VLOOKUP(B202,入社年月日ふりがな!B:C,2,FALSE)="","",VLOOKUP(B202,入社年月日ふりがな!B:C,2,FALSE)),"")</f>
        <v>ｲｹﾀﾞﾄﾐｺ</v>
      </c>
      <c r="D202">
        <v>13</v>
      </c>
      <c r="E202" t="s">
        <v>415</v>
      </c>
      <c r="F202" s="1">
        <f>IFERROR(VLOOKUP(纏め表計算用!B202,入社年月日ふりがな!B:F,5,FALSE),"")</f>
        <v>42095</v>
      </c>
      <c r="G202" t="str">
        <f>IFERROR(VLOOKUP($B202,職務担当!$A:$E,3,FALSE),"")</f>
        <v>保育補助</v>
      </c>
      <c r="H202" t="str">
        <f>IFERROR(IF(VLOOKUP($B202,職務担当!$A:$E,4,FALSE)="","",VLOOKUP($B202,職務担当!$A:$E,4,FALSE)),"")</f>
        <v>保育補助
業務　</v>
      </c>
      <c r="J202" t="str">
        <f>IFERROR(IF(VLOOKUP($B202,職務担当!$A:$E,5,FALSE)="","非常勤",VLOOKUP($B202,職務担当!$A:$E,5,FALSE)),"")</f>
        <v>非常勤</v>
      </c>
      <c r="N202" s="6">
        <v>16</v>
      </c>
      <c r="P202" s="4" t="s">
        <v>1681</v>
      </c>
      <c r="R202">
        <f>COUNTIF(入社年月日ふりがな!B:B,纏め表計算用!B202)</f>
        <v>1</v>
      </c>
      <c r="S202" s="4">
        <f>COUNTIF(職務担当!A:A,纏め表計算用!B202)</f>
        <v>1</v>
      </c>
    </row>
    <row r="203" spans="1:20">
      <c r="A203">
        <f>IFERROR(INDEX(入社年月日ふりがな!$A:$B,MATCH(B203,入社年月日ふりがな!B:B,0),1),"")</f>
        <v>9000322</v>
      </c>
      <c r="B203" s="4" t="s">
        <v>475</v>
      </c>
      <c r="C203" t="str">
        <f>IFERROR(IF(VLOOKUP(B203,入社年月日ふりがな!B:C,2,FALSE)="","",VLOOKUP(B203,入社年月日ふりがな!B:C,2,FALSE)),"")</f>
        <v>ｼﾝﾄﾞｳﾋﾛｺ</v>
      </c>
      <c r="D203">
        <v>13</v>
      </c>
      <c r="E203" t="s">
        <v>415</v>
      </c>
      <c r="F203" s="1">
        <f>IFERROR(VLOOKUP(纏め表計算用!B203,入社年月日ふりがな!B:F,5,FALSE),"")</f>
        <v>42095</v>
      </c>
      <c r="G203" t="str">
        <f>IFERROR(VLOOKUP($B203,職務担当!$A:$E,3,FALSE),"")</f>
        <v>保育補助</v>
      </c>
      <c r="H203" t="str">
        <f>IFERROR(IF(VLOOKUP($B203,職務担当!$A:$E,4,FALSE)="","",VLOOKUP($B203,職務担当!$A:$E,4,FALSE)),"")</f>
        <v>保育補助
業務　</v>
      </c>
      <c r="J203" t="str">
        <f>IFERROR(IF(VLOOKUP($B203,職務担当!$A:$E,5,FALSE)="","非常勤",VLOOKUP($B203,職務担当!$A:$E,5,FALSE)),"")</f>
        <v>非常勤</v>
      </c>
      <c r="N203" s="6">
        <v>13.5</v>
      </c>
      <c r="P203" s="4" t="s">
        <v>1681</v>
      </c>
      <c r="R203">
        <f>COUNTIF(入社年月日ふりがな!B:B,纏め表計算用!B203)</f>
        <v>1</v>
      </c>
      <c r="S203" s="4">
        <f>COUNTIF(職務担当!A:A,纏め表計算用!B203)</f>
        <v>1</v>
      </c>
    </row>
    <row r="204" spans="1:20">
      <c r="A204">
        <f>IFERROR(INDEX(入社年月日ふりがな!$A:$B,MATCH(B204,入社年月日ふりがな!B:B,0),1),"")</f>
        <v>9000323</v>
      </c>
      <c r="B204" s="4" t="s">
        <v>477</v>
      </c>
      <c r="C204" t="str">
        <f>IFERROR(IF(VLOOKUP(B204,入社年月日ふりがな!B:C,2,FALSE)="","",VLOOKUP(B204,入社年月日ふりがな!B:C,2,FALSE)),"")</f>
        <v>ﾌﾙｶﾜﾄﾐｺ</v>
      </c>
      <c r="D204">
        <v>13</v>
      </c>
      <c r="E204" t="s">
        <v>415</v>
      </c>
      <c r="F204" s="1">
        <f>IFERROR(VLOOKUP(纏め表計算用!B204,入社年月日ふりがな!B:F,5,FALSE),"")</f>
        <v>42095</v>
      </c>
      <c r="G204" t="str">
        <f>IFERROR(VLOOKUP($B204,職務担当!$A:$E,3,FALSE),"")</f>
        <v>保育補助</v>
      </c>
      <c r="H204" t="str">
        <f>IFERROR(IF(VLOOKUP($B204,職務担当!$A:$E,4,FALSE)="","",VLOOKUP($B204,職務担当!$A:$E,4,FALSE)),"")</f>
        <v>保育補助
業務　</v>
      </c>
      <c r="J204" t="str">
        <f>IFERROR(IF(VLOOKUP($B204,職務担当!$A:$E,5,FALSE)="","非常勤",VLOOKUP($B204,職務担当!$A:$E,5,FALSE)),"")</f>
        <v>非常勤</v>
      </c>
      <c r="N204" s="6">
        <v>10</v>
      </c>
      <c r="P204" s="4" t="s">
        <v>1681</v>
      </c>
      <c r="R204">
        <f>COUNTIF(入社年月日ふりがな!B:B,纏め表計算用!B204)</f>
        <v>1</v>
      </c>
      <c r="S204" s="4">
        <f>COUNTIF(職務担当!A:A,纏め表計算用!B204)</f>
        <v>1</v>
      </c>
    </row>
    <row r="205" spans="1:20">
      <c r="A205">
        <f>IFERROR(INDEX(入社年月日ふりがな!$A:$B,MATCH(B205,入社年月日ふりがな!B:B,0),1),"")</f>
        <v>9000513</v>
      </c>
      <c r="B205" s="4" t="s">
        <v>493</v>
      </c>
      <c r="C205" t="str">
        <f>IFERROR(IF(VLOOKUP(B205,入社年月日ふりがな!B:C,2,FALSE)="","",VLOOKUP(B205,入社年月日ふりがな!B:C,2,FALSE)),"")</f>
        <v>ｽｽﾞｷｴﾂｺ</v>
      </c>
      <c r="D205">
        <v>13</v>
      </c>
      <c r="E205" t="s">
        <v>415</v>
      </c>
      <c r="F205" s="1">
        <f>IFERROR(VLOOKUP(纏め表計算用!B205,入社年月日ふりがな!B:F,5,FALSE),"")</f>
        <v>42961</v>
      </c>
      <c r="G205" t="str">
        <f>IFERROR(VLOOKUP($B205,職務担当!$A:$E,3,FALSE),"")</f>
        <v>保育補助</v>
      </c>
      <c r="H205" t="str">
        <f>IFERROR(IF(VLOOKUP($B205,職務担当!$A:$E,4,FALSE)="","",VLOOKUP($B205,職務担当!$A:$E,4,FALSE)),"")</f>
        <v>保育補助
業務　</v>
      </c>
      <c r="J205" t="str">
        <f>IFERROR(IF(VLOOKUP($B205,職務担当!$A:$E,5,FALSE)="","非常勤",VLOOKUP($B205,職務担当!$A:$E,5,FALSE)),"")</f>
        <v>非常勤</v>
      </c>
      <c r="N205" s="6">
        <v>12</v>
      </c>
      <c r="P205" s="4" t="s">
        <v>1681</v>
      </c>
      <c r="R205">
        <f>COUNTIF(入社年月日ふりがな!B:B,纏め表計算用!B205)</f>
        <v>1</v>
      </c>
      <c r="S205" s="4">
        <f>COUNTIF(職務担当!A:A,纏め表計算用!B205)</f>
        <v>1</v>
      </c>
    </row>
    <row r="206" spans="1:20">
      <c r="A206">
        <f>IFERROR(INDEX(入社年月日ふりがな!$A:$B,MATCH(B206,入社年月日ふりがな!B:B,0),1),"")</f>
        <v>9000643</v>
      </c>
      <c r="B206" s="4" t="s">
        <v>495</v>
      </c>
      <c r="C206" t="str">
        <f>IFERROR(IF(VLOOKUP(B206,入社年月日ふりがな!B:C,2,FALSE)="","",VLOOKUP(B206,入社年月日ふりがな!B:C,2,FALSE)),"")</f>
        <v>ｸｽﾊﾗﾙﾘｺ</v>
      </c>
      <c r="D206">
        <v>13</v>
      </c>
      <c r="E206" t="s">
        <v>415</v>
      </c>
      <c r="F206" s="1">
        <f>IFERROR(VLOOKUP(纏め表計算用!B206,入社年月日ふりがな!B:F,5,FALSE),"")</f>
        <v>43199</v>
      </c>
      <c r="G206" t="str">
        <f>IFERROR(VLOOKUP($B206,職務担当!$A:$E,3,FALSE),"")</f>
        <v>保育補助</v>
      </c>
      <c r="H206" t="str">
        <f>IFERROR(IF(VLOOKUP($B206,職務担当!$A:$E,4,FALSE)="","",VLOOKUP($B206,職務担当!$A:$E,4,FALSE)),"")</f>
        <v>保育補助業務</v>
      </c>
      <c r="J206" t="str">
        <f>IFERROR(IF(VLOOKUP($B206,職務担当!$A:$E,5,FALSE)="","非常勤",VLOOKUP($B206,職務担当!$A:$E,5,FALSE)),"")</f>
        <v>非常勤</v>
      </c>
      <c r="N206" s="6">
        <v>12.5</v>
      </c>
      <c r="P206" s="4" t="s">
        <v>1681</v>
      </c>
      <c r="R206">
        <f>COUNTIF(入社年月日ふりがな!B:B,纏め表計算用!B206)</f>
        <v>1</v>
      </c>
      <c r="S206" s="4">
        <f>COUNTIF(職務担当!A:A,纏め表計算用!B206)</f>
        <v>1</v>
      </c>
    </row>
    <row r="207" spans="1:20">
      <c r="A207">
        <f>IFERROR(INDEX(入社年月日ふりがな!$A:$B,MATCH(B207,入社年月日ふりがな!B:B,0),1),"")</f>
        <v>9000892</v>
      </c>
      <c r="B207" s="4" t="s">
        <v>1256</v>
      </c>
      <c r="C207" t="str">
        <f>IFERROR(IF(VLOOKUP(B207,入社年月日ふりがな!B:C,2,FALSE)="","",VLOOKUP(B207,入社年月日ふりがな!B:C,2,FALSE)),"")</f>
        <v>ﾋﾙﾀｽﾐｴ</v>
      </c>
      <c r="D207">
        <v>13</v>
      </c>
      <c r="E207" t="s">
        <v>415</v>
      </c>
      <c r="F207" s="1">
        <f>IFERROR(VLOOKUP(纏め表計算用!B207,入社年月日ふりがな!B:F,5,FALSE),"")</f>
        <v>44116</v>
      </c>
      <c r="G207" t="str">
        <f>IFERROR(VLOOKUP($B207,職務担当!$A:$E,3,FALSE),"")</f>
        <v>保育士</v>
      </c>
      <c r="H207" t="str">
        <f>IFERROR(IF(VLOOKUP($B207,職務担当!$A:$E,4,FALSE)="","",VLOOKUP($B207,職務担当!$A:$E,4,FALSE)),"")</f>
        <v>フリー担当</v>
      </c>
      <c r="I207" s="4" t="s">
        <v>1685</v>
      </c>
      <c r="J207" t="str">
        <f>IFERROR(IF(VLOOKUP($B207,職務担当!$A:$E,5,FALSE)="","非常勤",VLOOKUP($B207,職務担当!$A:$E,5,FALSE)),"")</f>
        <v>非常勤</v>
      </c>
      <c r="N207" s="6">
        <v>24</v>
      </c>
      <c r="P207" s="4" t="s">
        <v>1681</v>
      </c>
      <c r="R207">
        <f>COUNTIF(入社年月日ふりがな!B:B,纏め表計算用!B207)</f>
        <v>1</v>
      </c>
      <c r="S207" s="4">
        <f>COUNTIF(職務担当!A:A,纏め表計算用!B207)</f>
        <v>1</v>
      </c>
    </row>
    <row r="208" spans="1:20">
      <c r="A208">
        <f>IFERROR(INDEX(入社年月日ふりがな!$A:$B,MATCH(B208,入社年月日ふりがな!B:B,0),1),"")</f>
        <v>9000963</v>
      </c>
      <c r="B208" s="4" t="s">
        <v>1257</v>
      </c>
      <c r="C208" t="str">
        <f>IFERROR(IF(VLOOKUP(B208,入社年月日ふりがな!B:C,2,FALSE)="","",VLOOKUP(B208,入社年月日ふりがな!B:C,2,FALSE)),"")</f>
        <v>ﾊﾞﾊﾞﾉﾘｺ</v>
      </c>
      <c r="D208">
        <v>13</v>
      </c>
      <c r="E208" t="s">
        <v>415</v>
      </c>
      <c r="F208" s="1">
        <f>IFERROR(VLOOKUP(纏め表計算用!B208,入社年月日ふりがな!B:F,5,FALSE),"")</f>
        <v>44409</v>
      </c>
      <c r="G208" t="str">
        <f>IFERROR(VLOOKUP($B208,職務担当!$A:$E,3,FALSE),"")</f>
        <v>保育士</v>
      </c>
      <c r="H208" t="str">
        <f>IFERROR(IF(VLOOKUP($B208,職務担当!$A:$E,4,FALSE)="","",VLOOKUP($B208,職務担当!$A:$E,4,FALSE)),"")</f>
        <v>フリー担当</v>
      </c>
      <c r="I208" s="4" t="s">
        <v>1685</v>
      </c>
      <c r="J208" t="str">
        <f>IFERROR(IF(VLOOKUP($B208,職務担当!$A:$E,5,FALSE)="","非常勤",VLOOKUP($B208,職務担当!$A:$E,5,FALSE)),"")</f>
        <v>非常勤</v>
      </c>
      <c r="N208" s="6">
        <v>35</v>
      </c>
      <c r="P208" s="4" t="s">
        <v>1681</v>
      </c>
      <c r="R208">
        <f>COUNTIF(入社年月日ふりがな!B:B,纏め表計算用!B208)</f>
        <v>1</v>
      </c>
      <c r="S208" s="4">
        <f>COUNTIF(職務担当!A:A,纏め表計算用!B208)</f>
        <v>1</v>
      </c>
    </row>
    <row r="209" spans="1:19">
      <c r="A209">
        <f>IFERROR(INDEX(入社年月日ふりがな!$A:$B,MATCH(B209,入社年月日ふりがな!B:B,0),1),"")</f>
        <v>9000958</v>
      </c>
      <c r="B209" s="4" t="s">
        <v>1258</v>
      </c>
      <c r="C209" t="str">
        <f>IFERROR(IF(VLOOKUP(B209,入社年月日ふりがな!B:C,2,FALSE)="","",VLOOKUP(B209,入社年月日ふりがな!B:C,2,FALSE)),"")</f>
        <v>ｶﾜﾏﾀﾓﾓｺ</v>
      </c>
      <c r="D209">
        <v>13</v>
      </c>
      <c r="E209" t="s">
        <v>415</v>
      </c>
      <c r="F209" s="1">
        <f>IFERROR(VLOOKUP(纏め表計算用!B209,入社年月日ふりがな!B:F,5,FALSE),"")</f>
        <v>44391</v>
      </c>
      <c r="G209" t="str">
        <f>IFERROR(VLOOKUP($B209,職務担当!$A:$E,3,FALSE),"")</f>
        <v>保育士</v>
      </c>
      <c r="H209" t="str">
        <f>IFERROR(IF(VLOOKUP($B209,職務担当!$A:$E,4,FALSE)="","",VLOOKUP($B209,職務担当!$A:$E,4,FALSE)),"")</f>
        <v>フリー担当</v>
      </c>
      <c r="I209" s="4" t="s">
        <v>1685</v>
      </c>
      <c r="J209" t="str">
        <f>IFERROR(IF(VLOOKUP($B209,職務担当!$A:$E,5,FALSE)="","非常勤",VLOOKUP($B209,職務担当!$A:$E,5,FALSE)),"")</f>
        <v>非常勤</v>
      </c>
      <c r="N209" s="6">
        <v>35</v>
      </c>
      <c r="P209" s="4" t="s">
        <v>1681</v>
      </c>
      <c r="R209">
        <f>COUNTIF(入社年月日ふりがな!B:B,纏め表計算用!B209)</f>
        <v>2</v>
      </c>
      <c r="S209" s="4">
        <f>COUNTIF(職務担当!A:A,纏め表計算用!B209)</f>
        <v>1</v>
      </c>
    </row>
    <row r="210" spans="1:19">
      <c r="A210">
        <f>IFERROR(INDEX(入社年月日ふりがな!$A:$B,MATCH(B210,入社年月日ふりがな!B:B,0),1),"")</f>
        <v>9000044</v>
      </c>
      <c r="B210" s="4" t="s">
        <v>1060</v>
      </c>
      <c r="C210" t="str">
        <f>IFERROR(IF(VLOOKUP(B210,入社年月日ふりがな!B:C,2,FALSE)="","",VLOOKUP(B210,入社年月日ふりがな!B:C,2,FALSE)),"")</f>
        <v>ｶﾂﾐｶｽﾞﾐ</v>
      </c>
      <c r="D210">
        <v>14</v>
      </c>
      <c r="E210" t="s">
        <v>499</v>
      </c>
      <c r="F210" s="1">
        <f>IFERROR(VLOOKUP(纏め表計算用!B210,入社年月日ふりがな!B:F,5,FALSE),"")</f>
        <v>34425</v>
      </c>
      <c r="G210" t="str">
        <f>IFERROR(VLOOKUP($B210,職務担当!$A:$E,3,FALSE),"")</f>
        <v>施設長</v>
      </c>
      <c r="H210" t="str">
        <f>IFERROR(IF(VLOOKUP($B210,職務担当!$A:$E,4,FALSE)="","",VLOOKUP($B210,職務担当!$A:$E,4,FALSE)),"")</f>
        <v/>
      </c>
      <c r="J210" t="str">
        <f>IFERROR(IF(VLOOKUP($B210,職務担当!$A:$E,5,FALSE)="","非常勤",VLOOKUP($B210,職務担当!$A:$E,5,FALSE)),"")</f>
        <v>常勤</v>
      </c>
      <c r="K210" s="2">
        <v>3</v>
      </c>
      <c r="L210" s="2">
        <v>30</v>
      </c>
      <c r="P210" s="4" t="s">
        <v>1002</v>
      </c>
      <c r="R210">
        <f>COUNTIF(入社年月日ふりがな!B:B,纏め表計算用!B210)</f>
        <v>1</v>
      </c>
      <c r="S210" s="4">
        <f>COUNTIF(職務担当!A:A,纏め表計算用!B210)</f>
        <v>1</v>
      </c>
    </row>
    <row r="211" spans="1:19">
      <c r="A211">
        <f>IFERROR(INDEX(入社年月日ふりがな!$A:$B,MATCH(B211,入社年月日ふりがな!B:B,0),1),"")</f>
        <v>9000071</v>
      </c>
      <c r="B211" s="4" t="s">
        <v>1674</v>
      </c>
      <c r="C211" t="str">
        <f>IFERROR(IF(VLOOKUP(B211,入社年月日ふりがな!B:C,2,FALSE)="","",VLOOKUP(B211,入社年月日ふりがな!B:C,2,FALSE)),"")</f>
        <v>ｲｲｼﾞﾏﾘｴ</v>
      </c>
      <c r="D211">
        <v>14</v>
      </c>
      <c r="E211" t="s">
        <v>499</v>
      </c>
      <c r="F211" s="1">
        <f>IFERROR(VLOOKUP(纏め表計算用!B211,入社年月日ふりがな!B:F,5,FALSE),"")</f>
        <v>34790</v>
      </c>
      <c r="G211" t="str">
        <f>IFERROR(VLOOKUP($B211,職務担当!$A:$E,3,FALSE),"")</f>
        <v>指導職（主任）</v>
      </c>
      <c r="H211" t="str">
        <f>IFERROR(IF(VLOOKUP($B211,職務担当!$A:$E,4,FALSE)="","",VLOOKUP($B211,職務担当!$A:$E,4,FALSE)),"")</f>
        <v>０歳児</v>
      </c>
      <c r="I211" s="4" t="s">
        <v>1685</v>
      </c>
      <c r="J211" t="str">
        <f>IFERROR(IF(VLOOKUP($B211,職務担当!$A:$E,5,FALSE)="","非常勤",VLOOKUP($B211,職務担当!$A:$E,5,FALSE)),"")</f>
        <v>常勤</v>
      </c>
      <c r="K211" s="2">
        <v>3</v>
      </c>
      <c r="L211" s="2">
        <v>27</v>
      </c>
      <c r="P211" s="4" t="s">
        <v>1002</v>
      </c>
      <c r="R211">
        <f>COUNTIF(入社年月日ふりがな!B:B,纏め表計算用!B211)</f>
        <v>1</v>
      </c>
      <c r="S211" s="4">
        <f>COUNTIF(職務担当!A:A,纏め表計算用!B211)</f>
        <v>1</v>
      </c>
    </row>
    <row r="212" spans="1:19">
      <c r="A212">
        <f>IFERROR(INDEX(入社年月日ふりがな!$A:$B,MATCH(B212,入社年月日ふりがな!B:B,0),1),"")</f>
        <v>9000828</v>
      </c>
      <c r="B212" s="4" t="s">
        <v>1068</v>
      </c>
      <c r="C212" t="str">
        <f>IFERROR(IF(VLOOKUP(B212,入社年月日ふりがな!B:C,2,FALSE)="","",VLOOKUP(B212,入社年月日ふりがな!B:C,2,FALSE)),"")</f>
        <v>ﾀｶﾔﾅｷﾞﾄﾓｺ</v>
      </c>
      <c r="D212">
        <v>14</v>
      </c>
      <c r="E212" t="s">
        <v>499</v>
      </c>
      <c r="F212" s="1">
        <f>IFERROR(VLOOKUP(纏め表計算用!B212,入社年月日ふりがな!B:F,5,FALSE),"")</f>
        <v>43922</v>
      </c>
      <c r="G212" t="str">
        <f>IFERROR(VLOOKUP($B212,職務担当!$A:$E,3,FALSE),"")</f>
        <v>常勤保育士</v>
      </c>
      <c r="H212" t="str">
        <f>IFERROR(IF(VLOOKUP($B212,職務担当!$A:$E,4,FALSE)="","",VLOOKUP($B212,職務担当!$A:$E,4,FALSE)),"")</f>
        <v>1歳児 クラスリーダー</v>
      </c>
      <c r="I212" s="4" t="s">
        <v>1689</v>
      </c>
      <c r="J212" t="str">
        <f>IFERROR(IF(VLOOKUP($B212,職務担当!$A:$E,5,FALSE)="","非常勤",VLOOKUP($B212,職務担当!$A:$E,5,FALSE)),"")</f>
        <v>常勤</v>
      </c>
      <c r="K212" s="2">
        <v>2</v>
      </c>
      <c r="L212" s="2">
        <v>14</v>
      </c>
      <c r="P212" s="4" t="s">
        <v>1002</v>
      </c>
      <c r="R212">
        <f>COUNTIF(入社年月日ふりがな!B:B,纏め表計算用!B212)</f>
        <v>1</v>
      </c>
      <c r="S212" s="4">
        <f>COUNTIF(職務担当!A:A,纏め表計算用!B212)</f>
        <v>1</v>
      </c>
    </row>
    <row r="213" spans="1:19">
      <c r="A213">
        <f>IFERROR(INDEX(入社年月日ふりがな!$A:$B,MATCH(B213,入社年月日ふりがな!B:B,0),1),"")</f>
        <v>9000614</v>
      </c>
      <c r="B213" s="4" t="s">
        <v>1069</v>
      </c>
      <c r="C213" t="str">
        <f>IFERROR(IF(VLOOKUP(B213,入社年月日ふりがな!B:C,2,FALSE)="","",VLOOKUP(B213,入社年月日ふりがな!B:C,2,FALSE)),"")</f>
        <v>ｼﾓﾑﾗﾅﾂﾐ</v>
      </c>
      <c r="D213">
        <v>14</v>
      </c>
      <c r="E213" t="s">
        <v>499</v>
      </c>
      <c r="F213" s="1">
        <f>IFERROR(VLOOKUP(纏め表計算用!B213,入社年月日ふりがな!B:F,5,FALSE),"")</f>
        <v>43191</v>
      </c>
      <c r="G213" t="str">
        <f>IFERROR(VLOOKUP($B213,職務担当!$A:$E,3,FALSE),"")</f>
        <v>常勤保育士</v>
      </c>
      <c r="H213" t="str">
        <f>IFERROR(IF(VLOOKUP($B213,職務担当!$A:$E,4,FALSE)="","",VLOOKUP($B213,職務担当!$A:$E,4,FALSE)),"")</f>
        <v>２歳児 クラスリーダー</v>
      </c>
      <c r="I213" s="4" t="s">
        <v>1685</v>
      </c>
      <c r="J213" t="str">
        <f>IFERROR(IF(VLOOKUP($B213,職務担当!$A:$E,5,FALSE)="","非常勤",VLOOKUP($B213,職務担当!$A:$E,5,FALSE)),"")</f>
        <v>常勤</v>
      </c>
      <c r="K213" s="2">
        <v>3</v>
      </c>
      <c r="L213" s="2">
        <v>4</v>
      </c>
      <c r="P213" s="4" t="s">
        <v>1002</v>
      </c>
      <c r="R213">
        <f>COUNTIF(入社年月日ふりがな!B:B,纏め表計算用!B213)</f>
        <v>1</v>
      </c>
      <c r="S213" s="4">
        <f>COUNTIF(職務担当!A:A,纏め表計算用!B213)</f>
        <v>1</v>
      </c>
    </row>
    <row r="214" spans="1:19">
      <c r="A214">
        <f>IFERROR(INDEX(入社年月日ふりがな!$A:$B,MATCH(B214,入社年月日ふりがな!B:B,0),1),"")</f>
        <v>9000700</v>
      </c>
      <c r="B214" s="4" t="s">
        <v>1070</v>
      </c>
      <c r="C214" t="str">
        <f>IFERROR(IF(VLOOKUP(B214,入社年月日ふりがな!B:C,2,FALSE)="","",VLOOKUP(B214,入社年月日ふりがな!B:C,2,FALSE)),"")</f>
        <v>ｺﾊﾞﾔｼｴﾘｶ</v>
      </c>
      <c r="D214">
        <v>14</v>
      </c>
      <c r="E214" t="s">
        <v>499</v>
      </c>
      <c r="F214" s="1">
        <f>IFERROR(VLOOKUP(纏め表計算用!B214,入社年月日ふりがな!B:F,5,FALSE),"")</f>
        <v>43556</v>
      </c>
      <c r="G214" t="str">
        <f>IFERROR(VLOOKUP($B214,職務担当!$A:$E,3,FALSE),"")</f>
        <v>常勤保育士</v>
      </c>
      <c r="H214" t="str">
        <f>IFERROR(IF(VLOOKUP($B214,職務担当!$A:$E,4,FALSE)="","",VLOOKUP($B214,職務担当!$A:$E,4,FALSE)),"")</f>
        <v>1歳児</v>
      </c>
      <c r="I214" s="4" t="s">
        <v>1685</v>
      </c>
      <c r="J214" t="str">
        <f>IFERROR(IF(VLOOKUP($B214,職務担当!$A:$E,5,FALSE)="","非常勤",VLOOKUP($B214,職務担当!$A:$E,5,FALSE)),"")</f>
        <v>常勤</v>
      </c>
      <c r="K214" s="2">
        <v>2</v>
      </c>
      <c r="L214" s="2">
        <v>3</v>
      </c>
      <c r="P214" s="4" t="s">
        <v>1002</v>
      </c>
      <c r="R214">
        <f>COUNTIF(入社年月日ふりがな!B:B,纏め表計算用!B214)</f>
        <v>1</v>
      </c>
      <c r="S214" s="4">
        <f>COUNTIF(職務担当!A:A,纏め表計算用!B214)</f>
        <v>1</v>
      </c>
    </row>
    <row r="215" spans="1:19">
      <c r="A215">
        <f>IFERROR(INDEX(入社年月日ふりがな!$A:$B,MATCH(B215,入社年月日ふりがな!B:B,0),1),"")</f>
        <v>9000923</v>
      </c>
      <c r="B215" s="4" t="s">
        <v>1061</v>
      </c>
      <c r="C215" t="str">
        <f>IFERROR(IF(VLOOKUP(B215,入社年月日ふりがな!B:C,2,FALSE)="","",VLOOKUP(B215,入社年月日ふりがな!B:C,2,FALSE)),"")</f>
        <v>ｳｴﾀﾞｱｲｺ</v>
      </c>
      <c r="D215">
        <v>14</v>
      </c>
      <c r="E215" t="s">
        <v>499</v>
      </c>
      <c r="F215" s="1">
        <f>IFERROR(VLOOKUP(纏め表計算用!B215,入社年月日ふりがな!B:F,5,FALSE),"")</f>
        <v>44287</v>
      </c>
      <c r="G215" t="str">
        <f>IFERROR(VLOOKUP($B215,職務担当!$A:$E,3,FALSE),"")</f>
        <v>常勤保育士</v>
      </c>
      <c r="H215" t="str">
        <f>IFERROR(IF(VLOOKUP($B215,職務担当!$A:$E,4,FALSE)="","",VLOOKUP($B215,職務担当!$A:$E,4,FALSE)),"")</f>
        <v/>
      </c>
      <c r="I215" s="4" t="s">
        <v>1685</v>
      </c>
      <c r="J215" t="str">
        <f>IFERROR(IF(VLOOKUP($B215,職務担当!$A:$E,5,FALSE)="","非常勤",VLOOKUP($B215,職務担当!$A:$E,5,FALSE)),"")</f>
        <v>常勤</v>
      </c>
      <c r="K215" s="2">
        <v>1</v>
      </c>
      <c r="L215" s="2">
        <v>18</v>
      </c>
      <c r="P215" s="4" t="s">
        <v>1002</v>
      </c>
      <c r="R215">
        <f>COUNTIF(入社年月日ふりがな!B:B,纏め表計算用!B215)</f>
        <v>1</v>
      </c>
      <c r="S215" s="4">
        <f>COUNTIF(職務担当!A:A,纏め表計算用!B215)</f>
        <v>1</v>
      </c>
    </row>
    <row r="216" spans="1:19">
      <c r="A216">
        <f>IFERROR(INDEX(入社年月日ふりがな!$A:$B,MATCH(B216,入社年月日ふりがな!B:B,0),1),"")</f>
        <v>9000498</v>
      </c>
      <c r="B216" s="4" t="s">
        <v>1019</v>
      </c>
      <c r="C216" t="str">
        <f>IFERROR(IF(VLOOKUP(B216,入社年月日ふりがな!B:C,2,FALSE)="","",VLOOKUP(B216,入社年月日ふりがな!B:C,2,FALSE)),"")</f>
        <v>ﾅｶﾉﾂﾔｺ</v>
      </c>
      <c r="D216">
        <v>14</v>
      </c>
      <c r="E216" t="s">
        <v>499</v>
      </c>
      <c r="F216" s="1">
        <f>IFERROR(VLOOKUP(纏め表計算用!B216,入社年月日ふりがな!B:F,5,FALSE),"")</f>
        <v>42905</v>
      </c>
      <c r="G216" t="str">
        <f>IFERROR(VLOOKUP($B216,職務担当!$A:$E,3,FALSE),"")</f>
        <v>保育士</v>
      </c>
      <c r="H216" t="str">
        <f>IFERROR(IF(VLOOKUP($B216,職務担当!$A:$E,4,FALSE)="","",VLOOKUP($B216,職務担当!$A:$E,4,FALSE)),"")</f>
        <v>夕方特例保育担当</v>
      </c>
      <c r="I216" s="4" t="s">
        <v>1685</v>
      </c>
      <c r="J216" t="str">
        <f>IFERROR(IF(VLOOKUP($B216,職務担当!$A:$E,5,FALSE)="","非常勤",VLOOKUP($B216,職務担当!$A:$E,5,FALSE)),"")</f>
        <v>非常勤</v>
      </c>
      <c r="K216" s="2"/>
      <c r="L216" s="2"/>
      <c r="N216" s="6">
        <v>13</v>
      </c>
      <c r="P216" s="4" t="s">
        <v>1002</v>
      </c>
      <c r="R216">
        <f>COUNTIF(入社年月日ふりがな!B:B,纏め表計算用!B216)</f>
        <v>1</v>
      </c>
      <c r="S216" s="4">
        <f>COUNTIF(職務担当!A:A,纏め表計算用!B216)</f>
        <v>1</v>
      </c>
    </row>
    <row r="217" spans="1:19">
      <c r="A217">
        <f>IFERROR(INDEX(入社年月日ふりがな!$A:$B,MATCH(B217,入社年月日ふりがな!B:B,0),1),"")</f>
        <v>9000749</v>
      </c>
      <c r="B217" s="4" t="s">
        <v>1020</v>
      </c>
      <c r="C217" t="str">
        <f>IFERROR(IF(VLOOKUP(B217,入社年月日ふりがな!B:C,2,FALSE)="","",VLOOKUP(B217,入社年月日ふりがな!B:C,2,FALSE)),"")</f>
        <v>ｻｻｷｷﾖｳｺ</v>
      </c>
      <c r="D217">
        <v>14</v>
      </c>
      <c r="E217" t="s">
        <v>499</v>
      </c>
      <c r="F217" s="1">
        <f>IFERROR(VLOOKUP(纏め表計算用!B217,入社年月日ふりがな!B:F,5,FALSE),"")</f>
        <v>43770</v>
      </c>
      <c r="G217" t="str">
        <f>IFERROR(VLOOKUP($B217,職務担当!$A:$E,3,FALSE),"")</f>
        <v>保育士</v>
      </c>
      <c r="H217" t="str">
        <f>IFERROR(IF(VLOOKUP($B217,職務担当!$A:$E,4,FALSE)="","",VLOOKUP($B217,職務担当!$A:$E,4,FALSE)),"")</f>
        <v>フリー保育担当</v>
      </c>
      <c r="I217" s="4" t="s">
        <v>1685</v>
      </c>
      <c r="J217" t="str">
        <f>IFERROR(IF(VLOOKUP($B217,職務担当!$A:$E,5,FALSE)="","非常勤",VLOOKUP($B217,職務担当!$A:$E,5,FALSE)),"")</f>
        <v>非常勤</v>
      </c>
      <c r="K217" s="2"/>
      <c r="L217" s="2"/>
      <c r="N217" s="4">
        <v>10.5</v>
      </c>
      <c r="P217" s="4" t="s">
        <v>1002</v>
      </c>
      <c r="R217">
        <f>COUNTIF(入社年月日ふりがな!B:B,纏め表計算用!B217)</f>
        <v>1</v>
      </c>
      <c r="S217" s="4">
        <f>COUNTIF(職務担当!A:A,纏め表計算用!B217)</f>
        <v>1</v>
      </c>
    </row>
    <row r="218" spans="1:19">
      <c r="A218">
        <f>IFERROR(INDEX(入社年月日ふりがな!$A:$B,MATCH(B218,入社年月日ふりがな!B:B,0),1),"")</f>
        <v>9000106</v>
      </c>
      <c r="B218" s="4" t="s">
        <v>1099</v>
      </c>
      <c r="C218" t="str">
        <f>IFERROR(IF(VLOOKUP(B218,入社年月日ふりがな!B:C,2,FALSE)="","",VLOOKUP(B218,入社年月日ふりがな!B:C,2,FALSE)),"")</f>
        <v>ﾔﾏﾓﾄﾅﾎｺ</v>
      </c>
      <c r="D218">
        <v>15</v>
      </c>
      <c r="E218" t="s">
        <v>518</v>
      </c>
      <c r="F218" s="1">
        <f>IFERROR(VLOOKUP(纏め表計算用!B218,入社年月日ふりがな!B:F,5,FALSE),"")</f>
        <v>41000</v>
      </c>
      <c r="G218" t="str">
        <f>IFERROR(VLOOKUP($B218,職務担当!$A:$E,3,FALSE),"")</f>
        <v>施設長</v>
      </c>
      <c r="H218" t="str">
        <f>IFERROR(IF(VLOOKUP($B218,職務担当!$A:$E,4,FALSE)="","",VLOOKUP($B218,職務担当!$A:$E,4,FALSE)),"")</f>
        <v/>
      </c>
      <c r="J218" t="str">
        <f>IFERROR(IF(VLOOKUP($B218,職務担当!$A:$E,5,FALSE)="","非常勤",VLOOKUP($B218,職務担当!$A:$E,5,FALSE)),"")</f>
        <v>常勤</v>
      </c>
      <c r="K218" s="2">
        <v>4</v>
      </c>
      <c r="L218" s="2">
        <v>20</v>
      </c>
      <c r="P218" s="4" t="s">
        <v>1681</v>
      </c>
      <c r="R218">
        <f>COUNTIF(入社年月日ふりがな!B:B,纏め表計算用!B218)</f>
        <v>1</v>
      </c>
      <c r="S218" s="4">
        <f>COUNTIF(職務担当!A:A,纏め表計算用!B218)</f>
        <v>1</v>
      </c>
    </row>
    <row r="219" spans="1:19">
      <c r="A219">
        <f>IFERROR(INDEX(入社年月日ふりがな!$A:$B,MATCH(B219,入社年月日ふりがな!B:B,0),1),"")</f>
        <v>9000476</v>
      </c>
      <c r="B219" s="4" t="s">
        <v>1100</v>
      </c>
      <c r="C219" t="str">
        <f>IFERROR(IF(VLOOKUP(B219,入社年月日ふりがな!B:C,2,FALSE)="","",VLOOKUP(B219,入社年月日ふりがな!B:C,2,FALSE)),"")</f>
        <v>ｵｸﾑﾗﾘｴ</v>
      </c>
      <c r="D219">
        <v>15</v>
      </c>
      <c r="E219" t="s">
        <v>518</v>
      </c>
      <c r="F219" s="1">
        <f>IFERROR(VLOOKUP(纏め表計算用!B219,入社年月日ふりがな!B:F,5,FALSE),"")</f>
        <v>42826</v>
      </c>
      <c r="G219" t="str">
        <f>IFERROR(VLOOKUP($B219,職務担当!$A:$E,3,FALSE),"")</f>
        <v>常勤看護師</v>
      </c>
      <c r="H219" t="str">
        <f>IFERROR(IF(VLOOKUP($B219,職務担当!$A:$E,4,FALSE)="","",VLOOKUP($B219,職務担当!$A:$E,4,FALSE)),"")</f>
        <v/>
      </c>
      <c r="I219" s="4" t="s">
        <v>993</v>
      </c>
      <c r="J219" t="str">
        <f>IFERROR(IF(VLOOKUP($B219,職務担当!$A:$E,5,FALSE)="","非常勤",VLOOKUP($B219,職務担当!$A:$E,5,FALSE)),"")</f>
        <v>常勤</v>
      </c>
      <c r="K219" s="2">
        <v>5</v>
      </c>
      <c r="L219" s="2">
        <v>19</v>
      </c>
      <c r="P219" s="4" t="s">
        <v>1681</v>
      </c>
      <c r="R219">
        <f>COUNTIF(入社年月日ふりがな!B:B,纏め表計算用!B219)</f>
        <v>1</v>
      </c>
      <c r="S219" s="4">
        <f>COUNTIF(職務担当!A:A,纏め表計算用!B219)</f>
        <v>1</v>
      </c>
    </row>
    <row r="220" spans="1:19">
      <c r="A220">
        <f>IFERROR(INDEX(入社年月日ふりがな!$A:$B,MATCH(B220,入社年月日ふりがな!B:B,0),1),"")</f>
        <v>9000371</v>
      </c>
      <c r="B220" s="4" t="s">
        <v>1187</v>
      </c>
      <c r="C220" t="str">
        <f>IFERROR(IF(VLOOKUP(B220,入社年月日ふりがな!B:C,2,FALSE)="","",VLOOKUP(B220,入社年月日ふりがな!B:C,2,FALSE)),"")</f>
        <v>ﾎﾝﾔﾕﾘ</v>
      </c>
      <c r="D220">
        <v>15</v>
      </c>
      <c r="E220" t="s">
        <v>518</v>
      </c>
      <c r="F220" s="1">
        <f>IFERROR(VLOOKUP(纏め表計算用!B220,入社年月日ふりがな!B:F,5,FALSE),"")</f>
        <v>42461</v>
      </c>
      <c r="G220" t="str">
        <f>IFERROR(VLOOKUP($B220,職務担当!$A:$E,3,FALSE),"")</f>
        <v>指導職（副主任）</v>
      </c>
      <c r="H220" t="str">
        <f>IFERROR(IF(VLOOKUP($B220,職務担当!$A:$E,4,FALSE)="","",VLOOKUP($B220,職務担当!$A:$E,4,FALSE)),"")</f>
        <v/>
      </c>
      <c r="I220" s="4" t="s">
        <v>1688</v>
      </c>
      <c r="J220" t="str">
        <f>IFERROR(IF(VLOOKUP($B220,職務担当!$A:$E,5,FALSE)="","非常勤",VLOOKUP($B220,職務担当!$A:$E,5,FALSE)),"")</f>
        <v>常勤</v>
      </c>
      <c r="K220" s="2">
        <v>6</v>
      </c>
      <c r="L220" s="2">
        <v>17</v>
      </c>
      <c r="M220" s="6">
        <v>35</v>
      </c>
      <c r="P220" s="4" t="s">
        <v>1681</v>
      </c>
      <c r="R220">
        <f>COUNTIF(入社年月日ふりがな!B:B,纏め表計算用!B220)</f>
        <v>1</v>
      </c>
      <c r="S220" s="4">
        <f>COUNTIF(職務担当!A:A,纏め表計算用!B220)</f>
        <v>1</v>
      </c>
    </row>
    <row r="221" spans="1:19">
      <c r="A221">
        <f>IFERROR(INDEX(入社年月日ふりがな!$A:$B,MATCH(B221,入社年月日ふりがな!B:B,0),1),"")</f>
        <v>9000437</v>
      </c>
      <c r="B221" s="4" t="s">
        <v>1101</v>
      </c>
      <c r="C221" t="str">
        <f>IFERROR(IF(VLOOKUP(B221,入社年月日ふりがな!B:C,2,FALSE)="","",VLOOKUP(B221,入社年月日ふりがな!B:C,2,FALSE)),"")</f>
        <v>ﾅｶﾑﾗﾙﾐｺ</v>
      </c>
      <c r="D221">
        <v>15</v>
      </c>
      <c r="E221" t="s">
        <v>518</v>
      </c>
      <c r="F221" s="1">
        <f>IFERROR(VLOOKUP(纏め表計算用!B221,入社年月日ふりがな!B:F,5,FALSE),"")</f>
        <v>42826</v>
      </c>
      <c r="G221" t="str">
        <f>IFERROR(VLOOKUP($B221,職務担当!$A:$E,3,FALSE),"")</f>
        <v>常勤栄養士</v>
      </c>
      <c r="H221" t="str">
        <f>IFERROR(IF(VLOOKUP($B221,職務担当!$A:$E,4,FALSE)="","",VLOOKUP($B221,職務担当!$A:$E,4,FALSE)),"")</f>
        <v/>
      </c>
      <c r="I221" s="4" t="s">
        <v>1688</v>
      </c>
      <c r="J221" t="str">
        <f>IFERROR(IF(VLOOKUP($B221,職務担当!$A:$E,5,FALSE)="","非常勤",VLOOKUP($B221,職務担当!$A:$E,5,FALSE)),"")</f>
        <v>常勤</v>
      </c>
      <c r="K221" s="2">
        <v>5</v>
      </c>
      <c r="L221" s="2">
        <v>7</v>
      </c>
      <c r="P221" s="4" t="s">
        <v>1681</v>
      </c>
      <c r="R221">
        <f>COUNTIF(入社年月日ふりがな!B:B,纏め表計算用!B221)</f>
        <v>1</v>
      </c>
      <c r="S221" s="4">
        <f>COUNTIF(職務担当!A:A,纏め表計算用!B221)</f>
        <v>1</v>
      </c>
    </row>
    <row r="222" spans="1:19">
      <c r="A222">
        <f>IFERROR(INDEX(入社年月日ふりがな!$A:$B,MATCH(B222,入社年月日ふりがな!B:B,0),1),"")</f>
        <v>9000801</v>
      </c>
      <c r="B222" s="4" t="s">
        <v>555</v>
      </c>
      <c r="C222" t="str">
        <f>IFERROR(IF(VLOOKUP(B222,入社年月日ふりがな!B:C,2,FALSE)="","",VLOOKUP(B222,入社年月日ふりがな!B:C,2,FALSE)),"")</f>
        <v>ﾓﾁﾀﾞｻﾄｺ</v>
      </c>
      <c r="D222">
        <v>15</v>
      </c>
      <c r="E222" t="s">
        <v>518</v>
      </c>
      <c r="F222" s="1">
        <f>IFERROR(VLOOKUP(纏め表計算用!B222,入社年月日ふりがな!B:F,5,FALSE),"")</f>
        <v>43922</v>
      </c>
      <c r="G222" t="str">
        <f>IFERROR(VLOOKUP($B222,職務担当!$A:$E,3,FALSE),"")</f>
        <v>常勤調理師</v>
      </c>
      <c r="H222" t="str">
        <f>IFERROR(IF(VLOOKUP($B222,職務担当!$A:$E,4,FALSE)="","",VLOOKUP($B222,職務担当!$A:$E,4,FALSE)),"")</f>
        <v/>
      </c>
      <c r="I222" s="4" t="s">
        <v>1688</v>
      </c>
      <c r="J222" t="str">
        <f>IFERROR(IF(VLOOKUP($B222,職務担当!$A:$E,5,FALSE)="","非常勤",VLOOKUP($B222,職務担当!$A:$E,5,FALSE)),"")</f>
        <v>常勤</v>
      </c>
      <c r="K222" s="2">
        <v>2.1</v>
      </c>
      <c r="L222" s="2">
        <v>2.1</v>
      </c>
      <c r="P222" s="4" t="s">
        <v>1681</v>
      </c>
      <c r="R222">
        <f>COUNTIF(入社年月日ふりがな!B:B,纏め表計算用!B222)</f>
        <v>1</v>
      </c>
      <c r="S222" s="4">
        <f>COUNTIF(職務担当!A:A,纏め表計算用!B222)</f>
        <v>1</v>
      </c>
    </row>
    <row r="223" spans="1:19">
      <c r="A223">
        <f>IFERROR(INDEX(入社年月日ふりがな!$A:$B,MATCH(B223,入社年月日ふりがな!B:B,0),1),"")</f>
        <v>9000523</v>
      </c>
      <c r="B223" s="4" t="s">
        <v>523</v>
      </c>
      <c r="C223" t="str">
        <f>IFERROR(IF(VLOOKUP(B223,入社年月日ふりがな!B:C,2,FALSE)="","",VLOOKUP(B223,入社年月日ふりがな!B:C,2,FALSE)),"")</f>
        <v>ﾋｳﾗﾖｳｺ</v>
      </c>
      <c r="D223">
        <v>15</v>
      </c>
      <c r="E223" t="s">
        <v>518</v>
      </c>
      <c r="F223" s="1">
        <f>IFERROR(VLOOKUP(纏め表計算用!B223,入社年月日ふりがな!B:F,5,FALSE),"")</f>
        <v>43009</v>
      </c>
      <c r="G223" t="str">
        <f>IFERROR(VLOOKUP($B223,職務担当!$A:$E,3,FALSE),"")</f>
        <v>指導職（副主任）</v>
      </c>
      <c r="H223" t="str">
        <f>IFERROR(IF(VLOOKUP($B223,職務担当!$A:$E,4,FALSE)="","",VLOOKUP($B223,職務担当!$A:$E,4,FALSE)),"")</f>
        <v/>
      </c>
      <c r="I223" s="4" t="s">
        <v>1690</v>
      </c>
      <c r="J223" t="str">
        <f>IFERROR(IF(VLOOKUP($B223,職務担当!$A:$E,5,FALSE)="","非常勤",VLOOKUP($B223,職務担当!$A:$E,5,FALSE)),"")</f>
        <v>常勤</v>
      </c>
      <c r="K223" s="2">
        <v>5</v>
      </c>
      <c r="L223" s="2">
        <v>21</v>
      </c>
      <c r="P223" s="4" t="s">
        <v>1681</v>
      </c>
      <c r="R223">
        <f>COUNTIF(入社年月日ふりがな!B:B,纏め表計算用!B223)</f>
        <v>1</v>
      </c>
      <c r="S223" s="4">
        <f>COUNTIF(職務担当!A:A,纏め表計算用!B223)</f>
        <v>1</v>
      </c>
    </row>
    <row r="224" spans="1:19">
      <c r="A224">
        <f>IFERROR(INDEX(入社年月日ふりがな!$A:$B,MATCH(B224,入社年月日ふりがな!B:B,0),1),"")</f>
        <v>9000072</v>
      </c>
      <c r="B224" s="4" t="s">
        <v>519</v>
      </c>
      <c r="C224" t="str">
        <f>IFERROR(IF(VLOOKUP(B224,入社年月日ふりがな!B:C,2,FALSE)="","",VLOOKUP(B224,入社年月日ふりがな!B:C,2,FALSE)),"")</f>
        <v>ｵﾀﾞｱｷ</v>
      </c>
      <c r="D224">
        <v>15</v>
      </c>
      <c r="E224" t="s">
        <v>518</v>
      </c>
      <c r="F224" s="1">
        <f>IFERROR(VLOOKUP(纏め表計算用!B224,入社年月日ふりがな!B:F,5,FALSE),"")</f>
        <v>35886</v>
      </c>
      <c r="G224" t="str">
        <f>IFERROR(VLOOKUP($B224,職務担当!$A:$E,3,FALSE),"")</f>
        <v>指導職（主任）</v>
      </c>
      <c r="H224" t="str">
        <f>IFERROR(IF(VLOOKUP($B224,職務担当!$A:$E,4,FALSE)="","",VLOOKUP($B224,職務担当!$A:$E,4,FALSE)),"")</f>
        <v/>
      </c>
      <c r="I224" s="4" t="s">
        <v>1689</v>
      </c>
      <c r="J224" t="str">
        <f>IFERROR(IF(VLOOKUP($B224,職務担当!$A:$E,5,FALSE)="","非常勤",VLOOKUP($B224,職務担当!$A:$E,5,FALSE)),"")</f>
        <v>常勤</v>
      </c>
      <c r="K224" s="2">
        <v>3</v>
      </c>
      <c r="L224" s="2">
        <v>24</v>
      </c>
      <c r="P224" s="4" t="s">
        <v>1681</v>
      </c>
      <c r="R224">
        <f>COUNTIF(入社年月日ふりがな!B:B,纏め表計算用!B224)</f>
        <v>1</v>
      </c>
      <c r="S224" s="4">
        <f>COUNTIF(職務担当!A:A,纏め表計算用!B224)</f>
        <v>1</v>
      </c>
    </row>
    <row r="225" spans="1:20">
      <c r="A225">
        <f>IFERROR(INDEX(入社年月日ふりがな!$A:$B,MATCH(B225,入社年月日ふりがな!B:B,0),1),"")</f>
        <v>9000045</v>
      </c>
      <c r="B225" s="4" t="s">
        <v>1102</v>
      </c>
      <c r="C225" t="str">
        <f>IFERROR(IF(VLOOKUP(B225,入社年月日ふりがな!B:C,2,FALSE)="","",VLOOKUP(B225,入社年月日ふりがな!B:C,2,FALSE)),"")</f>
        <v>ｸﾒﾌﾐ</v>
      </c>
      <c r="D225">
        <v>15</v>
      </c>
      <c r="E225" t="s">
        <v>518</v>
      </c>
      <c r="F225" s="1">
        <f>IFERROR(VLOOKUP(纏め表計算用!B225,入社年月日ふりがな!B:F,5,FALSE),"")</f>
        <v>35886</v>
      </c>
      <c r="G225" t="str">
        <f>IFERROR(VLOOKUP($B225,職務担当!$A:$E,3,FALSE),"")</f>
        <v>常勤保育士</v>
      </c>
      <c r="H225" t="str">
        <f>IFERROR(IF(VLOOKUP($B225,職務担当!$A:$E,4,FALSE)="","",VLOOKUP($B225,職務担当!$A:$E,4,FALSE)),"")</f>
        <v>フリー</v>
      </c>
      <c r="I225" s="4" t="s">
        <v>1685</v>
      </c>
      <c r="J225" t="str">
        <f>IFERROR(IF(VLOOKUP($B225,職務担当!$A:$E,5,FALSE)="","非常勤",VLOOKUP($B225,職務担当!$A:$E,5,FALSE)),"")</f>
        <v>常勤</v>
      </c>
      <c r="K225" s="2">
        <v>6</v>
      </c>
      <c r="L225" s="2">
        <v>24</v>
      </c>
      <c r="M225" s="6">
        <v>35</v>
      </c>
      <c r="P225" s="4" t="s">
        <v>1681</v>
      </c>
      <c r="R225">
        <f>COUNTIF(入社年月日ふりがな!B:B,纏め表計算用!B225)</f>
        <v>1</v>
      </c>
      <c r="S225" s="4">
        <f>COUNTIF(職務担当!A:A,纏め表計算用!B225)</f>
        <v>1</v>
      </c>
    </row>
    <row r="226" spans="1:20">
      <c r="A226">
        <f>IFERROR(INDEX(入社年月日ふりがな!$A:$B,MATCH(B226,入社年月日ふりがな!B:B,0),1),"")</f>
        <v>9000508</v>
      </c>
      <c r="B226" s="4" t="s">
        <v>538</v>
      </c>
      <c r="C226" t="str">
        <f>IFERROR(IF(VLOOKUP(B226,入社年月日ふりがな!B:C,2,FALSE)="","",VLOOKUP(B226,入社年月日ふりがな!B:C,2,FALSE)),"")</f>
        <v>ﾓﾘｼｹﾞﾋﾛﾐ</v>
      </c>
      <c r="D226">
        <v>15</v>
      </c>
      <c r="E226" t="s">
        <v>518</v>
      </c>
      <c r="F226" s="1">
        <f>IFERROR(VLOOKUP(纏め表計算用!B226,入社年月日ふりがな!B:F,5,FALSE),"")</f>
        <v>42948</v>
      </c>
      <c r="G226" t="str">
        <f>IFERROR(VLOOKUP($B226,職務担当!$A:$E,3,FALSE),"")</f>
        <v>常勤保育士</v>
      </c>
      <c r="H226" t="str">
        <f>IFERROR(IF(VLOOKUP($B226,職務担当!$A:$E,4,FALSE)="","",VLOOKUP($B226,職務担当!$A:$E,4,FALSE)),"")</f>
        <v>1歳児クラスリーダー</v>
      </c>
      <c r="I226" s="4" t="s">
        <v>1685</v>
      </c>
      <c r="J226" t="str">
        <f>IFERROR(IF(VLOOKUP($B226,職務担当!$A:$E,5,FALSE)="","非常勤",VLOOKUP($B226,職務担当!$A:$E,5,FALSE)),"")</f>
        <v>常勤</v>
      </c>
      <c r="K226" s="2">
        <v>5</v>
      </c>
      <c r="L226" s="2">
        <v>10</v>
      </c>
      <c r="M226" s="6">
        <v>35</v>
      </c>
      <c r="P226" s="4" t="s">
        <v>1681</v>
      </c>
      <c r="R226">
        <f>COUNTIF(入社年月日ふりがな!B:B,纏め表計算用!B226)</f>
        <v>1</v>
      </c>
      <c r="S226" s="4">
        <f>COUNTIF(職務担当!A:A,纏め表計算用!B226)</f>
        <v>1</v>
      </c>
    </row>
    <row r="227" spans="1:20">
      <c r="A227">
        <f>IFERROR(INDEX(入社年月日ふりがな!$A:$B,MATCH(B227,入社年月日ふりがな!B:B,0),1),"")</f>
        <v>9000233</v>
      </c>
      <c r="B227" s="4" t="s">
        <v>527</v>
      </c>
      <c r="C227" t="str">
        <f>IFERROR(IF(VLOOKUP(B227,入社年月日ふりがな!B:C,2,FALSE)="","",VLOOKUP(B227,入社年月日ふりがな!B:C,2,FALSE)),"")</f>
        <v>ﾐｳﾗｶｴﾃﾞ</v>
      </c>
      <c r="D227">
        <v>15</v>
      </c>
      <c r="E227" t="s">
        <v>518</v>
      </c>
      <c r="F227" s="1">
        <f>IFERROR(VLOOKUP(纏め表計算用!B227,入社年月日ふりがな!B:F,5,FALSE),"")</f>
        <v>41730</v>
      </c>
      <c r="G227" t="str">
        <f>IFERROR(VLOOKUP($B227,職務担当!$A:$E,3,FALSE),"")</f>
        <v>常勤保育士</v>
      </c>
      <c r="H227" t="str">
        <f>IFERROR(IF(VLOOKUP($B227,職務担当!$A:$E,4,FALSE)="","",VLOOKUP($B227,職務担当!$A:$E,4,FALSE)),"")</f>
        <v>1歳児クラスリーダー</v>
      </c>
      <c r="I227" s="4" t="s">
        <v>1685</v>
      </c>
      <c r="J227" t="str">
        <f>IFERROR(IF(VLOOKUP($B227,職務担当!$A:$E,5,FALSE)="","非常勤",VLOOKUP($B227,職務担当!$A:$E,5,FALSE)),"")</f>
        <v>常勤</v>
      </c>
      <c r="K227" s="2">
        <v>1</v>
      </c>
      <c r="L227" s="2">
        <v>8</v>
      </c>
      <c r="P227" s="4" t="s">
        <v>1681</v>
      </c>
      <c r="R227">
        <f>COUNTIF(入社年月日ふりがな!B:B,纏め表計算用!B227)</f>
        <v>1</v>
      </c>
      <c r="S227" s="4">
        <f>COUNTIF(職務担当!A:A,纏め表計算用!B227)</f>
        <v>1</v>
      </c>
    </row>
    <row r="228" spans="1:20">
      <c r="A228">
        <f>IFERROR(INDEX(入社年月日ふりがな!$A:$B,MATCH(B228,入社年月日ふりがな!B:B,0),1),"")</f>
        <v>9000253</v>
      </c>
      <c r="B228" s="4" t="s">
        <v>1188</v>
      </c>
      <c r="C228" t="str">
        <f>IFERROR(IF(VLOOKUP(B228,入社年月日ふりがな!B:C,2,FALSE)="","",VLOOKUP(B228,入社年月日ふりがな!B:C,2,FALSE)),"")</f>
        <v>ｳﾁﾀﾞｹﾝｽｹ</v>
      </c>
      <c r="D228">
        <v>15</v>
      </c>
      <c r="E228" t="s">
        <v>518</v>
      </c>
      <c r="F228" s="1">
        <f>IFERROR(VLOOKUP(纏め表計算用!B228,入社年月日ふりがな!B:F,5,FALSE),"")</f>
        <v>41730</v>
      </c>
      <c r="G228" t="str">
        <f>IFERROR(VLOOKUP($B228,職務担当!$A:$E,3,FALSE),"")</f>
        <v>常勤保育士</v>
      </c>
      <c r="H228" t="str">
        <f>IFERROR(IF(VLOOKUP($B228,職務担当!$A:$E,4,FALSE)="","",VLOOKUP($B228,職務担当!$A:$E,4,FALSE)),"")</f>
        <v>2歳児クラス担任</v>
      </c>
      <c r="I228" s="4" t="s">
        <v>1685</v>
      </c>
      <c r="J228" t="str">
        <f>IFERROR(IF(VLOOKUP($B228,職務担当!$A:$E,5,FALSE)="","非常勤",VLOOKUP($B228,職務担当!$A:$E,5,FALSE)),"")</f>
        <v>常勤</v>
      </c>
      <c r="K228" s="2">
        <v>1</v>
      </c>
      <c r="L228" s="2">
        <v>8</v>
      </c>
      <c r="P228" s="4" t="s">
        <v>1036</v>
      </c>
      <c r="R228">
        <f>COUNTIF(入社年月日ふりがな!B:B,纏め表計算用!B228)</f>
        <v>1</v>
      </c>
      <c r="S228" s="4">
        <f>COUNTIF(職務担当!A:A,纏め表計算用!B228)</f>
        <v>1</v>
      </c>
    </row>
    <row r="229" spans="1:20">
      <c r="A229">
        <f>IFERROR(INDEX(入社年月日ふりがな!$A:$B,MATCH(B229,入社年月日ふりがな!B:B,0),1),"")</f>
        <v>9000363</v>
      </c>
      <c r="B229" s="4" t="s">
        <v>533</v>
      </c>
      <c r="C229" t="str">
        <f>IFERROR(IF(VLOOKUP(B229,入社年月日ふりがな!B:C,2,FALSE)="","",VLOOKUP(B229,入社年月日ふりがな!B:C,2,FALSE)),"")</f>
        <v>ﾓﾄｷｼﾞﾕﾝﾅ</v>
      </c>
      <c r="D229">
        <v>15</v>
      </c>
      <c r="E229" t="s">
        <v>518</v>
      </c>
      <c r="F229" s="1">
        <f>IFERROR(VLOOKUP(纏め表計算用!B229,入社年月日ふりがな!B:F,5,FALSE),"")</f>
        <v>42461</v>
      </c>
      <c r="G229" t="str">
        <f>IFERROR(VLOOKUP($B229,職務担当!$A:$E,3,FALSE),"")</f>
        <v>常勤保育士</v>
      </c>
      <c r="H229" t="str">
        <f>IFERROR(IF(VLOOKUP($B229,職務担当!$A:$E,4,FALSE)="","",VLOOKUP($B229,職務担当!$A:$E,4,FALSE)),"")</f>
        <v>0歳児クラスリーダー</v>
      </c>
      <c r="I229" s="4" t="s">
        <v>1685</v>
      </c>
      <c r="J229" t="str">
        <f>IFERROR(IF(VLOOKUP($B229,職務担当!$A:$E,5,FALSE)="","非常勤",VLOOKUP($B229,職務担当!$A:$E,5,FALSE)),"")</f>
        <v>常勤</v>
      </c>
      <c r="K229" s="2">
        <v>6</v>
      </c>
      <c r="L229" s="2">
        <v>6</v>
      </c>
      <c r="P229" s="4" t="s">
        <v>1681</v>
      </c>
      <c r="R229">
        <f>COUNTIF(入社年月日ふりがな!B:B,纏め表計算用!B229)</f>
        <v>1</v>
      </c>
      <c r="S229" s="4">
        <f>COUNTIF(職務担当!A:A,纏め表計算用!B229)</f>
        <v>1</v>
      </c>
    </row>
    <row r="230" spans="1:20">
      <c r="A230">
        <f>IFERROR(INDEX(入社年月日ふりがな!$A:$B,MATCH(B230,入社年月日ふりがな!B:B,0),1),"")</f>
        <v>9000362</v>
      </c>
      <c r="B230" s="4" t="s">
        <v>1103</v>
      </c>
      <c r="C230" t="str">
        <f>IFERROR(IF(VLOOKUP(B230,入社年月日ふりがな!B:C,2,FALSE)="","",VLOOKUP(B230,入社年月日ふりがな!B:C,2,FALSE)),"")</f>
        <v>ﾌｼﾞﾜﾗﾕﾘ</v>
      </c>
      <c r="D230">
        <v>15</v>
      </c>
      <c r="E230" t="s">
        <v>518</v>
      </c>
      <c r="F230" s="1">
        <f>IFERROR(VLOOKUP(纏め表計算用!B230,入社年月日ふりがな!B:F,5,FALSE),"")</f>
        <v>42461</v>
      </c>
      <c r="G230" t="str">
        <f>IFERROR(VLOOKUP($B230,職務担当!$A:$E,3,FALSE),"")</f>
        <v>常勤保育士</v>
      </c>
      <c r="H230" t="str">
        <f>IFERROR(IF(VLOOKUP($B230,職務担当!$A:$E,4,FALSE)="","",VLOOKUP($B230,職務担当!$A:$E,4,FALSE)),"")</f>
        <v/>
      </c>
      <c r="I230" s="4" t="s">
        <v>1685</v>
      </c>
      <c r="J230" t="str">
        <f>IFERROR(IF(VLOOKUP($B230,職務担当!$A:$E,5,FALSE)="","非常勤",VLOOKUP($B230,職務担当!$A:$E,5,FALSE)),"")</f>
        <v>常勤</v>
      </c>
      <c r="K230" s="2">
        <v>6</v>
      </c>
      <c r="L230" s="2">
        <v>6</v>
      </c>
      <c r="O230" s="4" t="s">
        <v>1678</v>
      </c>
      <c r="P230" s="4" t="s">
        <v>1680</v>
      </c>
      <c r="R230">
        <f>COUNTIF(入社年月日ふりがな!B:B,纏め表計算用!B230)</f>
        <v>1</v>
      </c>
      <c r="S230" s="4">
        <f>COUNTIF(職務担当!A:A,纏め表計算用!B230)</f>
        <v>1</v>
      </c>
    </row>
    <row r="231" spans="1:20">
      <c r="A231">
        <f>IFERROR(INDEX(入社年月日ふりがな!$A:$B,MATCH(B231,入社年月日ふりがな!B:B,0),1),"")</f>
        <v>9000438</v>
      </c>
      <c r="B231" s="4" t="str">
        <f>Q231</f>
        <v>榎園彩</v>
      </c>
      <c r="C231" t="str">
        <f>IFERROR(IF(VLOOKUP(B231,入社年月日ふりがな!B:C,2,FALSE)="","",VLOOKUP(B231,入社年月日ふりがな!B:C,2,FALSE)),"")</f>
        <v>ｺﾞﾝﾀﾞｲｱﾔ</v>
      </c>
      <c r="D231">
        <v>15</v>
      </c>
      <c r="E231" t="s">
        <v>518</v>
      </c>
      <c r="F231" s="1">
        <f>IFERROR(VLOOKUP(纏め表計算用!B231,入社年月日ふりがな!B:F,5,FALSE),"")</f>
        <v>42826</v>
      </c>
      <c r="G231" t="str">
        <f>IFERROR(VLOOKUP($B231,職務担当!$A:$E,3,FALSE),"")</f>
        <v>常勤保育士</v>
      </c>
      <c r="H231" t="str">
        <f>IFERROR(IF(VLOOKUP($B231,職務担当!$A:$E,4,FALSE)="","",VLOOKUP($B231,職務担当!$A:$E,4,FALSE)),"")</f>
        <v>3歳児クラスリーダー</v>
      </c>
      <c r="I231" s="4" t="s">
        <v>1685</v>
      </c>
      <c r="J231" t="str">
        <f>IFERROR(IF(VLOOKUP($B231,職務担当!$A:$E,5,FALSE)="","非常勤",VLOOKUP($B231,職務担当!$A:$E,5,FALSE)),"")</f>
        <v>常勤</v>
      </c>
      <c r="K231" s="2">
        <v>5</v>
      </c>
      <c r="L231" s="2">
        <v>5</v>
      </c>
      <c r="P231" s="4" t="s">
        <v>1681</v>
      </c>
      <c r="Q231" s="3" t="s">
        <v>1104</v>
      </c>
      <c r="R231">
        <f>COUNTIF(入社年月日ふりがな!B:B,纏め表計算用!B231)</f>
        <v>1</v>
      </c>
      <c r="S231" s="4">
        <f>COUNTIF(職務担当!A:A,纏め表計算用!B231)</f>
        <v>1</v>
      </c>
      <c r="T231" t="s">
        <v>1104</v>
      </c>
    </row>
    <row r="232" spans="1:20">
      <c r="A232">
        <f>IFERROR(INDEX(入社年月日ふりがな!$A:$B,MATCH(B232,入社年月日ふりがな!B:B,0),1),"")</f>
        <v>9000444</v>
      </c>
      <c r="B232" s="4" t="s">
        <v>536</v>
      </c>
      <c r="C232" t="str">
        <f>IFERROR(IF(VLOOKUP(B232,入社年月日ふりがな!B:C,2,FALSE)="","",VLOOKUP(B232,入社年月日ふりがな!B:C,2,FALSE)),"")</f>
        <v>ｺｽｹﾞﾋﾄﾐ</v>
      </c>
      <c r="D232">
        <v>15</v>
      </c>
      <c r="E232" t="s">
        <v>518</v>
      </c>
      <c r="F232" s="1">
        <f>IFERROR(VLOOKUP(纏め表計算用!B232,入社年月日ふりがな!B:F,5,FALSE),"")</f>
        <v>42826</v>
      </c>
      <c r="G232" t="str">
        <f>IFERROR(VLOOKUP($B232,職務担当!$A:$E,3,FALSE),"")</f>
        <v>常勤保育士</v>
      </c>
      <c r="H232" t="str">
        <f>IFERROR(IF(VLOOKUP($B232,職務担当!$A:$E,4,FALSE)="","",VLOOKUP($B232,職務担当!$A:$E,4,FALSE)),"")</f>
        <v>2歳児クラスリーダー</v>
      </c>
      <c r="I232" s="4" t="s">
        <v>1685</v>
      </c>
      <c r="J232" t="str">
        <f>IFERROR(IF(VLOOKUP($B232,職務担当!$A:$E,5,FALSE)="","非常勤",VLOOKUP($B232,職務担当!$A:$E,5,FALSE)),"")</f>
        <v>常勤</v>
      </c>
      <c r="K232" s="2">
        <v>4</v>
      </c>
      <c r="L232" s="2">
        <v>5</v>
      </c>
      <c r="P232" s="4" t="s">
        <v>1681</v>
      </c>
      <c r="R232">
        <f>COUNTIF(入社年月日ふりがな!B:B,纏め表計算用!B232)</f>
        <v>1</v>
      </c>
      <c r="S232" s="4">
        <f>COUNTIF(職務担当!A:A,纏め表計算用!B232)</f>
        <v>1</v>
      </c>
    </row>
    <row r="233" spans="1:20">
      <c r="A233">
        <f>IFERROR(INDEX(入社年月日ふりがな!$A:$B,MATCH(B233,入社年月日ふりがな!B:B,0),1),"")</f>
        <v>9000957</v>
      </c>
      <c r="B233" s="4" t="s">
        <v>1673</v>
      </c>
      <c r="C233" t="str">
        <f>IFERROR(IF(VLOOKUP(B233,入社年月日ふりがな!B:C,2,FALSE)="","",VLOOKUP(B233,入社年月日ふりがな!B:C,2,FALSE)),"")</f>
        <v>ﾏﾂﾉﾌﾞｱﾝﾅ</v>
      </c>
      <c r="D233">
        <v>15</v>
      </c>
      <c r="E233" t="s">
        <v>518</v>
      </c>
      <c r="F233" s="1">
        <f>IFERROR(VLOOKUP(纏め表計算用!B233,入社年月日ふりがな!B:F,5,FALSE),"")</f>
        <v>44403</v>
      </c>
      <c r="G233" t="str">
        <f>IFERROR(VLOOKUP($B233,職務担当!$A:$E,3,FALSE),"")</f>
        <v>常勤保育士</v>
      </c>
      <c r="H233" t="str">
        <f>IFERROR(IF(VLOOKUP($B233,職務担当!$A:$E,4,FALSE)="","",VLOOKUP($B233,職務担当!$A:$E,4,FALSE)),"")</f>
        <v>0歳児クラス担任</v>
      </c>
      <c r="I233" s="4" t="s">
        <v>1685</v>
      </c>
      <c r="J233" t="str">
        <f>IFERROR(IF(VLOOKUP($B233,職務担当!$A:$E,5,FALSE)="","非常勤",VLOOKUP($B233,職務担当!$A:$E,5,FALSE)),"")</f>
        <v>常勤</v>
      </c>
      <c r="K233" s="2">
        <v>1</v>
      </c>
      <c r="L233" s="2">
        <v>5</v>
      </c>
      <c r="P233" s="4" t="s">
        <v>1681</v>
      </c>
      <c r="R233">
        <f>COUNTIF(入社年月日ふりがな!B:B,纏め表計算用!B233)</f>
        <v>1</v>
      </c>
      <c r="S233" s="4">
        <f>COUNTIF(職務担当!A:A,纏め表計算用!B233)</f>
        <v>1</v>
      </c>
    </row>
    <row r="234" spans="1:20">
      <c r="A234">
        <f>IFERROR(INDEX(入社年月日ふりがな!$A:$B,MATCH(B234,入社年月日ふりがな!B:B,0),1),"")</f>
        <v>9000686</v>
      </c>
      <c r="B234" s="4" t="s">
        <v>1105</v>
      </c>
      <c r="C234" t="str">
        <f>IFERROR(IF(VLOOKUP(B234,入社年月日ふりがな!B:C,2,FALSE)="","",VLOOKUP(B234,入社年月日ふりがな!B:C,2,FALSE)),"")</f>
        <v>ﾓﾁﾂﾞｷﾏｲ</v>
      </c>
      <c r="D234">
        <v>15</v>
      </c>
      <c r="E234" t="s">
        <v>518</v>
      </c>
      <c r="F234" s="1">
        <f>IFERROR(VLOOKUP(纏め表計算用!B234,入社年月日ふりがな!B:F,5,FALSE),"")</f>
        <v>43556</v>
      </c>
      <c r="G234" t="str">
        <f>IFERROR(VLOOKUP($B234,職務担当!$A:$E,3,FALSE),"")</f>
        <v>常勤保育士</v>
      </c>
      <c r="H234" t="str">
        <f>IFERROR(IF(VLOOKUP($B234,職務担当!$A:$E,4,FALSE)="","",VLOOKUP($B234,職務担当!$A:$E,4,FALSE)),"")</f>
        <v>2歳児クラスリーダー</v>
      </c>
      <c r="I234" s="4" t="s">
        <v>1685</v>
      </c>
      <c r="J234" t="str">
        <f>IFERROR(IF(VLOOKUP($B234,職務担当!$A:$E,5,FALSE)="","非常勤",VLOOKUP($B234,職務担当!$A:$E,5,FALSE)),"")</f>
        <v>常勤</v>
      </c>
      <c r="K234" s="2">
        <v>3</v>
      </c>
      <c r="L234" s="2">
        <v>3</v>
      </c>
      <c r="P234" s="4" t="s">
        <v>1681</v>
      </c>
      <c r="R234">
        <f>COUNTIF(入社年月日ふりがな!B:B,纏め表計算用!B234)</f>
        <v>1</v>
      </c>
      <c r="S234" s="4">
        <f>COUNTIF(職務担当!A:A,纏め表計算用!B234)</f>
        <v>1</v>
      </c>
    </row>
    <row r="235" spans="1:20">
      <c r="A235">
        <f>IFERROR(INDEX(入社年月日ふりがな!$A:$B,MATCH(B235,入社年月日ふりがな!B:B,0),1),"")</f>
        <v>9000681</v>
      </c>
      <c r="B235" s="4" t="s">
        <v>1106</v>
      </c>
      <c r="C235" t="str">
        <f>IFERROR(IF(VLOOKUP(B235,入社年月日ふりがな!B:C,2,FALSE)="","",VLOOKUP(B235,入社年月日ふりがな!B:C,2,FALSE)),"")</f>
        <v>ｲｼｶﾜﾕｳｺ</v>
      </c>
      <c r="D235">
        <v>15</v>
      </c>
      <c r="E235" t="s">
        <v>518</v>
      </c>
      <c r="F235" s="1">
        <f>IFERROR(VLOOKUP(纏め表計算用!B235,入社年月日ふりがな!B:F,5,FALSE),"")</f>
        <v>43556</v>
      </c>
      <c r="G235" t="str">
        <f>IFERROR(VLOOKUP($B235,職務担当!$A:$E,3,FALSE),"")</f>
        <v>常勤保育士</v>
      </c>
      <c r="H235" t="str">
        <f>IFERROR(IF(VLOOKUP($B235,職務担当!$A:$E,4,FALSE)="","",VLOOKUP($B235,職務担当!$A:$E,4,FALSE)),"")</f>
        <v>1歳児クラス担任</v>
      </c>
      <c r="I235" s="4" t="s">
        <v>1685</v>
      </c>
      <c r="J235" t="str">
        <f>IFERROR(IF(VLOOKUP($B235,職務担当!$A:$E,5,FALSE)="","非常勤",VLOOKUP($B235,職務担当!$A:$E,5,FALSE)),"")</f>
        <v>常勤</v>
      </c>
      <c r="K235" s="2">
        <v>3</v>
      </c>
      <c r="L235" s="2">
        <v>3</v>
      </c>
      <c r="P235" s="4" t="s">
        <v>1681</v>
      </c>
      <c r="R235">
        <f>COUNTIF(入社年月日ふりがな!B:B,纏め表計算用!B235)</f>
        <v>1</v>
      </c>
      <c r="S235" s="4">
        <f>COUNTIF(職務担当!A:A,纏め表計算用!B235)</f>
        <v>1</v>
      </c>
    </row>
    <row r="236" spans="1:20">
      <c r="A236">
        <f>IFERROR(INDEX(入社年月日ふりがな!$A:$B,MATCH(B236,入社年月日ふりがな!B:B,0),1),"")</f>
        <v>9000692</v>
      </c>
      <c r="B236" s="4" t="s">
        <v>1107</v>
      </c>
      <c r="C236" t="str">
        <f>IFERROR(IF(VLOOKUP(B236,入社年月日ふりがな!B:C,2,FALSE)="","",VLOOKUP(B236,入社年月日ふりがな!B:C,2,FALSE)),"")</f>
        <v>ﾄｸｼｹﾞｶｴﾃﾞ</v>
      </c>
      <c r="D236">
        <v>15</v>
      </c>
      <c r="E236" t="s">
        <v>518</v>
      </c>
      <c r="F236" s="1">
        <f>IFERROR(VLOOKUP(纏め表計算用!B236,入社年月日ふりがな!B:F,5,FALSE),"")</f>
        <v>43556</v>
      </c>
      <c r="G236" t="str">
        <f>IFERROR(VLOOKUP($B236,職務担当!$A:$E,3,FALSE),"")</f>
        <v>常勤保育士</v>
      </c>
      <c r="H236" t="str">
        <f>IFERROR(IF(VLOOKUP($B236,職務担当!$A:$E,4,FALSE)="","",VLOOKUP($B236,職務担当!$A:$E,4,FALSE)),"")</f>
        <v>2歳児クラス担任</v>
      </c>
      <c r="I236" s="4" t="s">
        <v>1685</v>
      </c>
      <c r="J236" t="str">
        <f>IFERROR(IF(VLOOKUP($B236,職務担当!$A:$E,5,FALSE)="","非常勤",VLOOKUP($B236,職務担当!$A:$E,5,FALSE)),"")</f>
        <v>常勤</v>
      </c>
      <c r="K236" s="2">
        <v>3</v>
      </c>
      <c r="L236" s="2">
        <v>3</v>
      </c>
      <c r="P236" s="4" t="s">
        <v>1681</v>
      </c>
      <c r="R236">
        <f>COUNTIF(入社年月日ふりがな!B:B,纏め表計算用!B236)</f>
        <v>1</v>
      </c>
      <c r="S236" s="4">
        <f>COUNTIF(職務担当!A:A,纏め表計算用!B236)</f>
        <v>1</v>
      </c>
    </row>
    <row r="237" spans="1:20">
      <c r="A237">
        <f>IFERROR(INDEX(入社年月日ふりがな!$A:$B,MATCH(B237,入社年月日ふりがな!B:B,0),1),"")</f>
        <v>9000803</v>
      </c>
      <c r="B237" s="4" t="s">
        <v>1108</v>
      </c>
      <c r="C237" t="str">
        <f>IFERROR(IF(VLOOKUP(B237,入社年月日ふりがな!B:C,2,FALSE)="","",VLOOKUP(B237,入社年月日ふりがな!B:C,2,FALSE)),"")</f>
        <v>ｺﾊﾞﾔｼﾏﾄﾞｶ</v>
      </c>
      <c r="D237">
        <v>15</v>
      </c>
      <c r="E237" t="s">
        <v>518</v>
      </c>
      <c r="F237" s="1">
        <f>IFERROR(VLOOKUP(纏め表計算用!B237,入社年月日ふりがな!B:F,5,FALSE),"")</f>
        <v>43922</v>
      </c>
      <c r="G237" t="str">
        <f>IFERROR(VLOOKUP($B237,職務担当!$A:$E,3,FALSE),"")</f>
        <v>常勤保育士</v>
      </c>
      <c r="H237" t="str">
        <f>IFERROR(IF(VLOOKUP($B237,職務担当!$A:$E,4,FALSE)="","",VLOOKUP($B237,職務担当!$A:$E,4,FALSE)),"")</f>
        <v>1歳児クラス担任</v>
      </c>
      <c r="I237" s="4" t="s">
        <v>1685</v>
      </c>
      <c r="J237" t="str">
        <f>IFERROR(IF(VLOOKUP($B237,職務担当!$A:$E,5,FALSE)="","非常勤",VLOOKUP($B237,職務担当!$A:$E,5,FALSE)),"")</f>
        <v>常勤</v>
      </c>
      <c r="K237" s="2">
        <v>2</v>
      </c>
      <c r="L237" s="2">
        <v>2.1</v>
      </c>
      <c r="P237" s="4" t="s">
        <v>1681</v>
      </c>
      <c r="R237">
        <f>COUNTIF(入社年月日ふりがな!B:B,纏め表計算用!B237)</f>
        <v>1</v>
      </c>
      <c r="S237" s="4">
        <f>COUNTIF(職務担当!A:A,纏め表計算用!B237)</f>
        <v>1</v>
      </c>
    </row>
    <row r="238" spans="1:20">
      <c r="A238">
        <f>IFERROR(INDEX(入社年月日ふりがな!$A:$B,MATCH(B238,入社年月日ふりがな!B:B,0),1),"")</f>
        <v>9000804</v>
      </c>
      <c r="B238" s="4" t="str">
        <f>Q238</f>
        <v>齋藤里穂</v>
      </c>
      <c r="C238" t="str">
        <f>IFERROR(IF(VLOOKUP(B238,入社年月日ふりがな!B:C,2,FALSE)="","",VLOOKUP(B238,入社年月日ふりがな!B:C,2,FALSE)),"")</f>
        <v>ｻｲﾄｳﾘﾎ</v>
      </c>
      <c r="D238">
        <v>15</v>
      </c>
      <c r="E238" t="s">
        <v>518</v>
      </c>
      <c r="F238" s="1">
        <f>IFERROR(VLOOKUP(纏め表計算用!B238,入社年月日ふりがな!B:F,5,FALSE),"")</f>
        <v>43922</v>
      </c>
      <c r="G238" t="str">
        <f>IFERROR(VLOOKUP($B238,職務担当!$A:$E,3,FALSE),"")</f>
        <v>常勤保育士</v>
      </c>
      <c r="H238" t="str">
        <f>IFERROR(IF(VLOOKUP($B238,職務担当!$A:$E,4,FALSE)="","",VLOOKUP($B238,職務担当!$A:$E,4,FALSE)),"")</f>
        <v>2歳児クラス担任</v>
      </c>
      <c r="I238" s="4" t="s">
        <v>1685</v>
      </c>
      <c r="J238" t="str">
        <f>IFERROR(IF(VLOOKUP($B238,職務担当!$A:$E,5,FALSE)="","非常勤",VLOOKUP($B238,職務担当!$A:$E,5,FALSE)),"")</f>
        <v>常勤</v>
      </c>
      <c r="K238" s="2">
        <v>2</v>
      </c>
      <c r="L238" s="2">
        <v>2.1</v>
      </c>
      <c r="P238" s="4" t="s">
        <v>1681</v>
      </c>
      <c r="Q238" s="3" t="s">
        <v>1109</v>
      </c>
      <c r="R238">
        <f>COUNTIF(入社年月日ふりがな!B:B,纏め表計算用!B238)</f>
        <v>1</v>
      </c>
      <c r="S238" s="4">
        <f>COUNTIF(職務担当!A:A,纏め表計算用!B238)</f>
        <v>1</v>
      </c>
      <c r="T238" t="s">
        <v>1109</v>
      </c>
    </row>
    <row r="239" spans="1:20">
      <c r="A239">
        <f>IFERROR(INDEX(入社年月日ふりがな!$A:$B,MATCH(B239,入社年月日ふりがな!B:B,0),1),"")</f>
        <v>9000460</v>
      </c>
      <c r="B239" s="4" t="s">
        <v>1189</v>
      </c>
      <c r="C239" t="str">
        <f>IFERROR(IF(VLOOKUP(B239,入社年月日ふりがな!B:C,2,FALSE)="","",VLOOKUP(B239,入社年月日ふりがな!B:C,2,FALSE)),"")</f>
        <v>ｸﾏﾀﾞｴﾐｺ</v>
      </c>
      <c r="D239">
        <v>15</v>
      </c>
      <c r="E239" t="s">
        <v>518</v>
      </c>
      <c r="F239" s="1">
        <f>IFERROR(VLOOKUP(纏め表計算用!B239,入社年月日ふりがな!B:F,5,FALSE),"")</f>
        <v>42826</v>
      </c>
      <c r="G239" t="str">
        <f>IFERROR(VLOOKUP($B239,職務担当!$A:$E,3,FALSE),"")</f>
        <v/>
      </c>
      <c r="H239" t="str">
        <f>IFERROR(IF(VLOOKUP($B239,職務担当!$A:$E,4,FALSE)="","",VLOOKUP($B239,職務担当!$A:$E,4,FALSE)),"")</f>
        <v/>
      </c>
      <c r="J239" t="str">
        <f>IFERROR(IF(VLOOKUP($B239,職務担当!$A:$E,5,FALSE)="","非常勤",VLOOKUP($B239,職務担当!$A:$E,5,FALSE)),"")</f>
        <v/>
      </c>
      <c r="N239" s="6">
        <v>34</v>
      </c>
      <c r="P239" s="4" t="s">
        <v>1681</v>
      </c>
      <c r="R239">
        <f>COUNTIF(入社年月日ふりがな!B:B,纏め表計算用!B239)</f>
        <v>1</v>
      </c>
      <c r="S239" s="5">
        <f>COUNTIF(職務担当!A:A,纏め表計算用!B239)</f>
        <v>0</v>
      </c>
    </row>
    <row r="240" spans="1:20">
      <c r="A240">
        <f>IFERROR(INDEX(入社年月日ふりがな!$A:$B,MATCH(B240,入社年月日ふりがな!B:B,0),1),"")</f>
        <v>9000462</v>
      </c>
      <c r="B240" s="4" t="s">
        <v>1190</v>
      </c>
      <c r="C240" t="str">
        <f>IFERROR(IF(VLOOKUP(B240,入社年月日ふりがな!B:C,2,FALSE)="","",VLOOKUP(B240,入社年月日ふりがな!B:C,2,FALSE)),"")</f>
        <v>ﾀｷｻﾞﾜﾘｶ</v>
      </c>
      <c r="D240">
        <v>15</v>
      </c>
      <c r="E240" t="s">
        <v>518</v>
      </c>
      <c r="F240" s="1">
        <f>IFERROR(VLOOKUP(纏め表計算用!B240,入社年月日ふりがな!B:F,5,FALSE),"")</f>
        <v>42826</v>
      </c>
      <c r="G240" t="str">
        <f>IFERROR(VLOOKUP($B240,職務担当!$A:$E,3,FALSE),"")</f>
        <v/>
      </c>
      <c r="H240" t="str">
        <f>IFERROR(IF(VLOOKUP($B240,職務担当!$A:$E,4,FALSE)="","",VLOOKUP($B240,職務担当!$A:$E,4,FALSE)),"")</f>
        <v/>
      </c>
      <c r="J240" t="str">
        <f>IFERROR(IF(VLOOKUP($B240,職務担当!$A:$E,5,FALSE)="","非常勤",VLOOKUP($B240,職務担当!$A:$E,5,FALSE)),"")</f>
        <v/>
      </c>
      <c r="N240" s="6">
        <v>35</v>
      </c>
      <c r="P240" s="4" t="s">
        <v>1681</v>
      </c>
      <c r="R240">
        <f>COUNTIF(入社年月日ふりがな!B:B,纏め表計算用!B240)</f>
        <v>1</v>
      </c>
      <c r="S240" s="5">
        <f>COUNTIF(職務担当!A:A,纏め表計算用!B240)</f>
        <v>0</v>
      </c>
    </row>
    <row r="241" spans="1:20">
      <c r="A241">
        <f>IFERROR(INDEX(入社年月日ふりがな!$A:$B,MATCH(B241,入社年月日ふりがな!B:B,0),1),"")</f>
        <v>9000384</v>
      </c>
      <c r="B241" s="4" t="s">
        <v>575</v>
      </c>
      <c r="C241" t="str">
        <f>IFERROR(IF(VLOOKUP(B241,入社年月日ふりがな!B:C,2,FALSE)="","",VLOOKUP(B241,入社年月日ふりがな!B:C,2,FALSE)),"")</f>
        <v>ｱｿｳｲｽﾞﾐ</v>
      </c>
      <c r="D241">
        <v>15</v>
      </c>
      <c r="E241" t="s">
        <v>518</v>
      </c>
      <c r="F241" s="1">
        <f>IFERROR(VLOOKUP(纏め表計算用!B241,入社年月日ふりがな!B:F,5,FALSE),"")</f>
        <v>42461</v>
      </c>
      <c r="G241" t="str">
        <f>IFERROR(VLOOKUP($B241,職務担当!$A:$E,3,FALSE),"")</f>
        <v>保育補助</v>
      </c>
      <c r="H241" t="str">
        <f>IFERROR(IF(VLOOKUP($B241,職務担当!$A:$E,4,FALSE)="","",VLOOKUP($B241,職務担当!$A:$E,4,FALSE)),"")</f>
        <v>延長保育補助</v>
      </c>
      <c r="J241" t="str">
        <f>IFERROR(IF(VLOOKUP($B241,職務担当!$A:$E,5,FALSE)="","非常勤",VLOOKUP($B241,職務担当!$A:$E,5,FALSE)),"")</f>
        <v>非常勤</v>
      </c>
      <c r="N241" s="6">
        <v>12</v>
      </c>
      <c r="P241" s="4" t="s">
        <v>1681</v>
      </c>
      <c r="R241">
        <f>COUNTIF(入社年月日ふりがな!B:B,纏め表計算用!B241)</f>
        <v>1</v>
      </c>
      <c r="S241" s="4">
        <f>COUNTIF(職務担当!A:A,纏め表計算用!B241)</f>
        <v>1</v>
      </c>
    </row>
    <row r="242" spans="1:20">
      <c r="A242">
        <f>IFERROR(INDEX(入社年月日ふりがな!$A:$B,MATCH(B242,入社年月日ふりがな!B:B,0),1),"")</f>
        <v>9000894</v>
      </c>
      <c r="B242" s="4" t="s">
        <v>1110</v>
      </c>
      <c r="C242" t="str">
        <f>IFERROR(IF(VLOOKUP(B242,入社年月日ふりがな!B:C,2,FALSE)="","",VLOOKUP(B242,入社年月日ふりがな!B:C,2,FALSE)),"")</f>
        <v>ﾏﾂｲ ｶﾅｴ</v>
      </c>
      <c r="D242">
        <v>15</v>
      </c>
      <c r="E242" t="s">
        <v>518</v>
      </c>
      <c r="F242" s="1">
        <f>IFERROR(VLOOKUP(纏め表計算用!B242,入社年月日ふりがな!B:F,5,FALSE),"")</f>
        <v>44123</v>
      </c>
      <c r="G242" t="str">
        <f>IFERROR(VLOOKUP($B242,職務担当!$A:$E,3,FALSE),"")</f>
        <v>保育補助</v>
      </c>
      <c r="H242" t="str">
        <f>IFERROR(IF(VLOOKUP($B242,職務担当!$A:$E,4,FALSE)="","",VLOOKUP($B242,職務担当!$A:$E,4,FALSE)),"")</f>
        <v>保育補助</v>
      </c>
      <c r="J242" t="str">
        <f>IFERROR(IF(VLOOKUP($B242,職務担当!$A:$E,5,FALSE)="","非常勤",VLOOKUP($B242,職務担当!$A:$E,5,FALSE)),"")</f>
        <v>非常勤</v>
      </c>
      <c r="N242" s="6">
        <v>15</v>
      </c>
      <c r="P242" s="4" t="s">
        <v>1681</v>
      </c>
      <c r="R242">
        <f>COUNTIF(入社年月日ふりがな!B:B,纏め表計算用!B242)</f>
        <v>1</v>
      </c>
      <c r="S242" s="4">
        <f>COUNTIF(職務担当!A:A,纏め表計算用!B242)</f>
        <v>1</v>
      </c>
    </row>
    <row r="243" spans="1:20">
      <c r="A243">
        <f>IFERROR(INDEX(入社年月日ふりがな!$A:$B,MATCH(B243,入社年月日ふりがな!B:B,0),1),"")</f>
        <v>9000902</v>
      </c>
      <c r="B243" s="4" t="s">
        <v>1191</v>
      </c>
      <c r="C243" t="str">
        <f>IFERROR(IF(VLOOKUP(B243,入社年月日ふりがな!B:C,2,FALSE)="","",VLOOKUP(B243,入社年月日ふりがな!B:C,2,FALSE)),"")</f>
        <v>ﾅｶﾔﾏｼﾎﾐ</v>
      </c>
      <c r="D243">
        <v>15</v>
      </c>
      <c r="E243" t="s">
        <v>518</v>
      </c>
      <c r="F243" s="1">
        <f>IFERROR(VLOOKUP(纏め表計算用!B243,入社年月日ふりがな!B:F,5,FALSE),"")</f>
        <v>44166</v>
      </c>
      <c r="G243" t="str">
        <f>IFERROR(VLOOKUP($B243,職務担当!$A:$E,3,FALSE),"")</f>
        <v>保育士</v>
      </c>
      <c r="H243" t="str">
        <f>IFERROR(IF(VLOOKUP($B243,職務担当!$A:$E,4,FALSE)="","",VLOOKUP($B243,職務担当!$A:$E,4,FALSE)),"")</f>
        <v>フリー保育担当</v>
      </c>
      <c r="I243" s="4" t="s">
        <v>1685</v>
      </c>
      <c r="J243" t="str">
        <f>IFERROR(IF(VLOOKUP($B243,職務担当!$A:$E,5,FALSE)="","非常勤",VLOOKUP($B243,職務担当!$A:$E,5,FALSE)),"")</f>
        <v>非常勤</v>
      </c>
      <c r="N243" s="6">
        <v>13.5</v>
      </c>
      <c r="P243" s="4" t="s">
        <v>1681</v>
      </c>
      <c r="R243">
        <f>COUNTIF(入社年月日ふりがな!B:B,纏め表計算用!B243)</f>
        <v>1</v>
      </c>
      <c r="S243" s="4">
        <f>COUNTIF(職務担当!A:A,纏め表計算用!B243)</f>
        <v>1</v>
      </c>
    </row>
    <row r="244" spans="1:20">
      <c r="A244">
        <f>IFERROR(INDEX(入社年月日ふりがな!$A:$B,MATCH(B244,入社年月日ふりがな!B:B,0),1),"")</f>
        <v>9000927</v>
      </c>
      <c r="B244" s="4" t="s">
        <v>1192</v>
      </c>
      <c r="C244" t="str">
        <f>IFERROR(IF(VLOOKUP(B244,入社年月日ふりがな!B:C,2,FALSE)="","",VLOOKUP(B244,入社年月日ふりがな!B:C,2,FALSE)),"")</f>
        <v/>
      </c>
      <c r="D244">
        <v>15</v>
      </c>
      <c r="E244" t="s">
        <v>518</v>
      </c>
      <c r="F244" s="1">
        <f>IFERROR(VLOOKUP(纏め表計算用!B244,入社年月日ふりがな!B:F,5,FALSE),"")</f>
        <v>44287</v>
      </c>
      <c r="G244" t="str">
        <f>IFERROR(VLOOKUP($B244,職務担当!$A:$E,3,FALSE),"")</f>
        <v/>
      </c>
      <c r="H244" t="str">
        <f>IFERROR(IF(VLOOKUP($B244,職務担当!$A:$E,4,FALSE)="","",VLOOKUP($B244,職務担当!$A:$E,4,FALSE)),"")</f>
        <v/>
      </c>
      <c r="J244" t="str">
        <f>IFERROR(IF(VLOOKUP($B244,職務担当!$A:$E,5,FALSE)="","非常勤",VLOOKUP($B244,職務担当!$A:$E,5,FALSE)),"")</f>
        <v/>
      </c>
      <c r="N244" s="6">
        <v>36</v>
      </c>
      <c r="P244" s="4" t="s">
        <v>1681</v>
      </c>
      <c r="R244">
        <f>COUNTIF(入社年月日ふりがな!B:B,纏め表計算用!B244)</f>
        <v>1</v>
      </c>
      <c r="S244" s="5">
        <f>COUNTIF(職務担当!A:A,纏め表計算用!B244)</f>
        <v>0</v>
      </c>
    </row>
    <row r="245" spans="1:20">
      <c r="A245">
        <f>IFERROR(INDEX(入社年月日ふりがな!$A:$B,MATCH(B245,入社年月日ふりがな!B:B,0),1),"")</f>
        <v>9000945</v>
      </c>
      <c r="B245" s="4" t="s">
        <v>1193</v>
      </c>
      <c r="C245" t="str">
        <f>IFERROR(IF(VLOOKUP(B245,入社年月日ふりがな!B:C,2,FALSE)="","",VLOOKUP(B245,入社年月日ふりがな!B:C,2,FALSE)),"")</f>
        <v>ﾄﾀﾆｱｷ</v>
      </c>
      <c r="D245">
        <v>15</v>
      </c>
      <c r="E245" t="s">
        <v>518</v>
      </c>
      <c r="F245" s="1">
        <f>IFERROR(VLOOKUP(纏め表計算用!B245,入社年月日ふりがな!B:F,5,FALSE),"")</f>
        <v>44348</v>
      </c>
      <c r="G245" t="str">
        <f>IFERROR(VLOOKUP($B245,職務担当!$A:$E,3,FALSE),"")</f>
        <v>保育士</v>
      </c>
      <c r="H245" t="str">
        <f>IFERROR(IF(VLOOKUP($B245,職務担当!$A:$E,4,FALSE)="","",VLOOKUP($B245,職務担当!$A:$E,4,FALSE)),"")</f>
        <v>フリー保育担当</v>
      </c>
      <c r="I245" s="4" t="s">
        <v>1685</v>
      </c>
      <c r="J245" t="str">
        <f>IFERROR(IF(VLOOKUP($B245,職務担当!$A:$E,5,FALSE)="","非常勤",VLOOKUP($B245,職務担当!$A:$E,5,FALSE)),"")</f>
        <v>非常勤</v>
      </c>
      <c r="N245" s="6">
        <v>20</v>
      </c>
      <c r="P245" s="4" t="s">
        <v>1681</v>
      </c>
      <c r="R245">
        <f>COUNTIF(入社年月日ふりがな!B:B,纏め表計算用!B245)</f>
        <v>1</v>
      </c>
      <c r="S245" s="4">
        <f>COUNTIF(職務担当!A:A,纏め表計算用!B245)</f>
        <v>1</v>
      </c>
    </row>
    <row r="246" spans="1:20">
      <c r="A246">
        <f>IFERROR(INDEX(入社年月日ふりがな!$A:$B,MATCH(B246,入社年月日ふりがな!B:B,0),1),"")</f>
        <v>9000968</v>
      </c>
      <c r="B246" s="4" t="s">
        <v>1194</v>
      </c>
      <c r="C246" t="str">
        <f>IFERROR(IF(VLOOKUP(B246,入社年月日ふりがな!B:C,2,FALSE)="","",VLOOKUP(B246,入社年月日ふりがな!B:C,2,FALSE)),"")</f>
        <v>ﾏｴﾀﾞｶﾅｴ</v>
      </c>
      <c r="D246">
        <v>15</v>
      </c>
      <c r="E246" t="s">
        <v>518</v>
      </c>
      <c r="F246" s="1">
        <f>IFERROR(VLOOKUP(纏め表計算用!B246,入社年月日ふりがな!B:F,5,FALSE),"")</f>
        <v>44440</v>
      </c>
      <c r="G246" t="str">
        <f>IFERROR(VLOOKUP($B246,職務担当!$A:$E,3,FALSE),"")</f>
        <v>保育士</v>
      </c>
      <c r="H246" t="str">
        <f>IFERROR(IF(VLOOKUP($B246,職務担当!$A:$E,4,FALSE)="","",VLOOKUP($B246,職務担当!$A:$E,4,FALSE)),"")</f>
        <v>フリー保育担当</v>
      </c>
      <c r="I246" s="4" t="s">
        <v>1685</v>
      </c>
      <c r="J246" t="str">
        <f>IFERROR(IF(VLOOKUP($B246,職務担当!$A:$E,5,FALSE)="","非常勤",VLOOKUP($B246,職務担当!$A:$E,5,FALSE)),"")</f>
        <v>非常勤</v>
      </c>
      <c r="N246" s="6">
        <v>32</v>
      </c>
      <c r="P246" s="4" t="s">
        <v>1681</v>
      </c>
      <c r="R246">
        <f>COUNTIF(入社年月日ふりがな!B:B,纏め表計算用!B246)</f>
        <v>1</v>
      </c>
      <c r="S246" s="4">
        <f>COUNTIF(職務担当!A:A,纏め表計算用!B246)</f>
        <v>1</v>
      </c>
    </row>
    <row r="247" spans="1:20">
      <c r="A247">
        <f>IFERROR(INDEX(入社年月日ふりがな!$A:$B,MATCH(B247,入社年月日ふりがな!B:B,0),1),"")</f>
        <v>9000042</v>
      </c>
      <c r="B247" s="4" t="s">
        <v>579</v>
      </c>
      <c r="C247" t="str">
        <f>IFERROR(IF(VLOOKUP(B247,入社年月日ふりがな!B:C,2,FALSE)="","",VLOOKUP(B247,入社年月日ふりがな!B:C,2,FALSE)),"")</f>
        <v>ｴﾁｺﾞﾁｴﾐ</v>
      </c>
      <c r="D247">
        <v>16</v>
      </c>
      <c r="E247" t="s">
        <v>581</v>
      </c>
      <c r="F247" s="1">
        <f>IFERROR(VLOOKUP(纏め表計算用!B247,入社年月日ふりがな!B:F,5,FALSE),"")</f>
        <v>31503</v>
      </c>
      <c r="G247" t="str">
        <f>IFERROR(VLOOKUP($B247,職務担当!$A:$E,3,FALSE),"")</f>
        <v>施設長</v>
      </c>
      <c r="H247" t="str">
        <f>IFERROR(IF(VLOOKUP($B247,職務担当!$A:$E,4,FALSE)="","",VLOOKUP($B247,職務担当!$A:$E,4,FALSE)),"")</f>
        <v/>
      </c>
      <c r="J247" t="str">
        <f>IFERROR(IF(VLOOKUP($B247,職務担当!$A:$E,5,FALSE)="","非常勤",VLOOKUP($B247,職務担当!$A:$E,5,FALSE)),"")</f>
        <v>常勤</v>
      </c>
      <c r="K247" s="2">
        <v>3</v>
      </c>
      <c r="L247" s="2">
        <v>36</v>
      </c>
      <c r="P247" s="4" t="s">
        <v>1002</v>
      </c>
      <c r="R247">
        <f>COUNTIF(入社年月日ふりがな!B:B,纏め表計算用!B247)</f>
        <v>1</v>
      </c>
      <c r="S247" s="4">
        <f>COUNTIF(職務担当!A:A,纏め表計算用!B247)</f>
        <v>1</v>
      </c>
    </row>
    <row r="248" spans="1:20">
      <c r="A248">
        <f>IFERROR(INDEX(入社年月日ふりがな!$A:$B,MATCH(B248,入社年月日ふりがな!B:B,0),1),"")</f>
        <v>9000089</v>
      </c>
      <c r="B248" s="4" t="s">
        <v>582</v>
      </c>
      <c r="C248" t="str">
        <f>IFERROR(IF(VLOOKUP(B248,入社年月日ふりがな!B:C,2,FALSE)="","",VLOOKUP(B248,入社年月日ふりがな!B:C,2,FALSE)),"")</f>
        <v>ﾅｶｼﾞﾏﾁｴﾐ</v>
      </c>
      <c r="D248">
        <v>16</v>
      </c>
      <c r="E248" t="s">
        <v>581</v>
      </c>
      <c r="F248" s="1">
        <f>IFERROR(VLOOKUP(纏め表計算用!B248,入社年月日ふりがな!B:F,5,FALSE),"")</f>
        <v>35886</v>
      </c>
      <c r="G248" t="str">
        <f>IFERROR(VLOOKUP($B248,職務担当!$A:$E,3,FALSE),"")</f>
        <v>副施設長</v>
      </c>
      <c r="H248" t="str">
        <f>IFERROR(IF(VLOOKUP($B248,職務担当!$A:$E,4,FALSE)="","",VLOOKUP($B248,職務担当!$A:$E,4,FALSE)),"")</f>
        <v/>
      </c>
      <c r="J248" t="str">
        <f>IFERROR(IF(VLOOKUP($B248,職務担当!$A:$E,5,FALSE)="","非常勤",VLOOKUP($B248,職務担当!$A:$E,5,FALSE)),"")</f>
        <v>常勤</v>
      </c>
      <c r="K248" s="2">
        <v>3</v>
      </c>
      <c r="L248" s="2">
        <v>22</v>
      </c>
      <c r="P248" s="4" t="s">
        <v>1002</v>
      </c>
      <c r="R248">
        <f>COUNTIF(入社年月日ふりがな!B:B,纏め表計算用!B248)</f>
        <v>1</v>
      </c>
      <c r="S248" s="4">
        <f>COUNTIF(職務担当!A:A,纏め表計算用!B248)</f>
        <v>1</v>
      </c>
    </row>
    <row r="249" spans="1:20">
      <c r="A249">
        <f>IFERROR(INDEX(入社年月日ふりがな!$A:$B,MATCH(B249,入社年月日ふりがな!B:B,0),1),"")</f>
        <v>9000956</v>
      </c>
      <c r="B249" s="4" t="str">
        <f>Q249</f>
        <v>白鳥亜衣</v>
      </c>
      <c r="C249" t="str">
        <f>IFERROR(IF(VLOOKUP(B249,入社年月日ふりがな!B:C,2,FALSE)="","",VLOOKUP(B249,入社年月日ふりがな!B:C,2,FALSE)),"")</f>
        <v>ｼﾗﾄﾘｱｲ</v>
      </c>
      <c r="D249">
        <v>16</v>
      </c>
      <c r="E249" t="s">
        <v>581</v>
      </c>
      <c r="F249" s="1">
        <f>IFERROR(VLOOKUP(纏め表計算用!B249,入社年月日ふりがな!B:F,5,FALSE),"")</f>
        <v>44378</v>
      </c>
      <c r="G249" t="str">
        <f>IFERROR(VLOOKUP($B249,職務担当!$A:$E,3,FALSE),"")</f>
        <v>常勤看護師</v>
      </c>
      <c r="H249" t="str">
        <f>IFERROR(IF(VLOOKUP($B249,職務担当!$A:$E,4,FALSE)="","",VLOOKUP($B249,職務担当!$A:$E,4,FALSE)),"")</f>
        <v/>
      </c>
      <c r="I249" s="4" t="s">
        <v>993</v>
      </c>
      <c r="J249" t="str">
        <f>IFERROR(IF(VLOOKUP($B249,職務担当!$A:$E,5,FALSE)="","非常勤",VLOOKUP($B249,職務担当!$A:$E,5,FALSE)),"")</f>
        <v>常勤</v>
      </c>
      <c r="K249" s="2">
        <v>1</v>
      </c>
      <c r="L249" s="2">
        <v>3</v>
      </c>
      <c r="P249" s="4" t="s">
        <v>1002</v>
      </c>
      <c r="Q249" s="3" t="s">
        <v>2048</v>
      </c>
      <c r="R249">
        <f>COUNTIF(入社年月日ふりがな!B:B,纏め表計算用!B249)</f>
        <v>1</v>
      </c>
      <c r="S249" s="4">
        <f>COUNTIF(職務担当!A:A,纏め表計算用!B249)</f>
        <v>1</v>
      </c>
      <c r="T249" t="s">
        <v>2048</v>
      </c>
    </row>
    <row r="250" spans="1:20">
      <c r="A250">
        <f>IFERROR(INDEX(入社年月日ふりがな!$A:$B,MATCH(B250,入社年月日ふりがな!B:B,0),1),"")</f>
        <v>9000416</v>
      </c>
      <c r="B250" s="4" t="s">
        <v>1023</v>
      </c>
      <c r="C250" t="str">
        <f>IFERROR(IF(VLOOKUP(B250,入社年月日ふりがな!B:C,2,FALSE)="","",VLOOKUP(B250,入社年月日ふりがな!B:C,2,FALSE)),"")</f>
        <v>ｵｵｻｷﾏﾘｺ</v>
      </c>
      <c r="D250">
        <v>16</v>
      </c>
      <c r="E250" t="s">
        <v>581</v>
      </c>
      <c r="F250" s="1">
        <f>IFERROR(VLOOKUP(纏め表計算用!B250,入社年月日ふりがな!B:F,5,FALSE),"")</f>
        <v>42684</v>
      </c>
      <c r="G250" t="str">
        <f>IFERROR(VLOOKUP($B250,職務担当!$A:$E,3,FALSE),"")</f>
        <v>看護師</v>
      </c>
      <c r="H250" t="str">
        <f>IFERROR(IF(VLOOKUP($B250,職務担当!$A:$E,4,FALSE)="","",VLOOKUP($B250,職務担当!$A:$E,4,FALSE)),"")</f>
        <v>衛生推進者</v>
      </c>
      <c r="I250" s="4" t="s">
        <v>993</v>
      </c>
      <c r="J250" t="str">
        <f>IFERROR(IF(VLOOKUP($B250,職務担当!$A:$E,5,FALSE)="","非常勤",VLOOKUP($B250,職務担当!$A:$E,5,FALSE)),"")</f>
        <v>非常勤</v>
      </c>
      <c r="K250" s="2">
        <v>5</v>
      </c>
      <c r="L250" s="2">
        <v>11</v>
      </c>
      <c r="P250" s="4" t="s">
        <v>1002</v>
      </c>
      <c r="R250">
        <f>COUNTIF(入社年月日ふりがな!B:B,纏め表計算用!B250)</f>
        <v>1</v>
      </c>
      <c r="S250" s="4">
        <f>COUNTIF(職務担当!A:A,纏め表計算用!B250)</f>
        <v>1</v>
      </c>
    </row>
    <row r="251" spans="1:20">
      <c r="A251">
        <f>IFERROR(INDEX(入社年月日ふりがな!$A:$B,MATCH(B251,入社年月日ふりがな!B:B,0),1),"")</f>
        <v>9000708</v>
      </c>
      <c r="B251" s="4" t="s">
        <v>593</v>
      </c>
      <c r="C251" t="str">
        <f>IFERROR(IF(VLOOKUP(B251,入社年月日ふりがな!B:C,2,FALSE)="","",VLOOKUP(B251,入社年月日ふりがな!B:C,2,FALSE)),"")</f>
        <v>ﾐｳﾗｻﾄｺ</v>
      </c>
      <c r="D251">
        <v>16</v>
      </c>
      <c r="E251" t="s">
        <v>581</v>
      </c>
      <c r="F251" s="1">
        <f>IFERROR(VLOOKUP(纏め表計算用!B251,入社年月日ふりがな!B:F,5,FALSE),"")</f>
        <v>43556</v>
      </c>
      <c r="G251" t="str">
        <f>IFERROR(VLOOKUP($B251,職務担当!$A:$E,3,FALSE),"")</f>
        <v>指導職（副主任）</v>
      </c>
      <c r="H251" t="str">
        <f>IFERROR(IF(VLOOKUP($B251,職務担当!$A:$E,4,FALSE)="","",VLOOKUP($B251,職務担当!$A:$E,4,FALSE)),"")</f>
        <v/>
      </c>
      <c r="I251" s="4" t="s">
        <v>1688</v>
      </c>
      <c r="J251" t="str">
        <f>IFERROR(IF(VLOOKUP($B251,職務担当!$A:$E,5,FALSE)="","非常勤",VLOOKUP($B251,職務担当!$A:$E,5,FALSE)),"")</f>
        <v>常勤</v>
      </c>
      <c r="K251" s="2">
        <v>3</v>
      </c>
      <c r="L251" s="2">
        <v>21</v>
      </c>
      <c r="P251" s="4" t="s">
        <v>1002</v>
      </c>
      <c r="R251">
        <f>COUNTIF(入社年月日ふりがな!B:B,纏め表計算用!B251)</f>
        <v>1</v>
      </c>
      <c r="S251" s="4">
        <f>COUNTIF(職務担当!A:A,纏め表計算用!B251)</f>
        <v>1</v>
      </c>
    </row>
    <row r="252" spans="1:20">
      <c r="A252">
        <f>IFERROR(INDEX(入社年月日ふりがな!$A:$B,MATCH(B252,入社年月日ふりがな!B:B,0),1),"")</f>
        <v>9000267</v>
      </c>
      <c r="B252" s="4" t="s">
        <v>1024</v>
      </c>
      <c r="C252" t="str">
        <f>IFERROR(IF(VLOOKUP(B252,入社年月日ふりがな!B:C,2,FALSE)="","",VLOOKUP(B252,入社年月日ふりがな!B:C,2,FALSE)),"")</f>
        <v>ｻﾄｳｼｵﾘ</v>
      </c>
      <c r="D252">
        <v>16</v>
      </c>
      <c r="E252" t="s">
        <v>581</v>
      </c>
      <c r="F252" s="1">
        <f>IFERROR(VLOOKUP(纏め表計算用!B252,入社年月日ふりがな!B:F,5,FALSE),"")</f>
        <v>41730</v>
      </c>
      <c r="G252" t="str">
        <f>IFERROR(VLOOKUP($B252,職務担当!$A:$E,3,FALSE),"")</f>
        <v>常勤管理栄養士</v>
      </c>
      <c r="H252" t="str">
        <f>IFERROR(IF(VLOOKUP($B252,職務担当!$A:$E,4,FALSE)="","",VLOOKUP($B252,職務担当!$A:$E,4,FALSE)),"")</f>
        <v/>
      </c>
      <c r="I252" s="4" t="s">
        <v>1688</v>
      </c>
      <c r="J252" t="str">
        <f>IFERROR(IF(VLOOKUP($B252,職務担当!$A:$E,5,FALSE)="","非常勤",VLOOKUP($B252,職務担当!$A:$E,5,FALSE)),"")</f>
        <v>常勤</v>
      </c>
      <c r="K252" s="2">
        <v>3</v>
      </c>
      <c r="L252" s="2">
        <v>8</v>
      </c>
      <c r="P252" s="4" t="s">
        <v>1002</v>
      </c>
      <c r="R252">
        <f>COUNTIF(入社年月日ふりがな!B:B,纏め表計算用!B252)</f>
        <v>1</v>
      </c>
      <c r="S252" s="4">
        <f>COUNTIF(職務担当!A:A,纏め表計算用!B252)</f>
        <v>1</v>
      </c>
    </row>
    <row r="253" spans="1:20">
      <c r="A253">
        <f>IFERROR(INDEX(入社年月日ふりがな!$A:$B,MATCH(B253,入社年月日ふりがな!B:B,0),1),"")</f>
        <v>9000469</v>
      </c>
      <c r="B253" s="4" t="s">
        <v>1025</v>
      </c>
      <c r="C253" t="str">
        <f>IFERROR(IF(VLOOKUP(B253,入社年月日ふりがな!B:C,2,FALSE)="","",VLOOKUP(B253,入社年月日ふりがな!B:C,2,FALSE)),"")</f>
        <v>ｴﾄｳｱﾐ</v>
      </c>
      <c r="D253">
        <v>16</v>
      </c>
      <c r="E253" t="s">
        <v>581</v>
      </c>
      <c r="F253" s="1">
        <f>IFERROR(VLOOKUP(纏め表計算用!B253,入社年月日ふりがな!B:F,5,FALSE),"")</f>
        <v>42826</v>
      </c>
      <c r="G253" t="str">
        <f>IFERROR(VLOOKUP($B253,職務担当!$A:$E,3,FALSE),"")</f>
        <v>常勤管理栄養士</v>
      </c>
      <c r="H253" t="str">
        <f>IFERROR(IF(VLOOKUP($B253,職務担当!$A:$E,4,FALSE)="","",VLOOKUP($B253,職務担当!$A:$E,4,FALSE)),"")</f>
        <v/>
      </c>
      <c r="I253" s="4" t="s">
        <v>1688</v>
      </c>
      <c r="J253" t="str">
        <f>IFERROR(IF(VLOOKUP($B253,職務担当!$A:$E,5,FALSE)="","非常勤",VLOOKUP($B253,職務担当!$A:$E,5,FALSE)),"")</f>
        <v>常勤</v>
      </c>
      <c r="K253" s="2">
        <v>5</v>
      </c>
      <c r="L253" s="2">
        <v>5</v>
      </c>
      <c r="P253" s="4" t="s">
        <v>1002</v>
      </c>
      <c r="R253">
        <f>COUNTIF(入社年月日ふりがな!B:B,纏め表計算用!B253)</f>
        <v>1</v>
      </c>
      <c r="S253" s="4">
        <f>COUNTIF(職務担当!A:A,纏め表計算用!B253)</f>
        <v>1</v>
      </c>
    </row>
    <row r="254" spans="1:20">
      <c r="A254">
        <f>IFERROR(INDEX(入社年月日ふりがな!$A:$B,MATCH(B254,入社年月日ふりがな!B:B,0),1),"")</f>
        <v>9000707</v>
      </c>
      <c r="B254" s="4" t="s">
        <v>630</v>
      </c>
      <c r="C254" t="str">
        <f>IFERROR(IF(VLOOKUP(B254,入社年月日ふりがな!B:C,2,FALSE)="","",VLOOKUP(B254,入社年月日ふりがな!B:C,2,FALSE)),"")</f>
        <v>ﾊﾗﾀﾞﾕﾘﾅ</v>
      </c>
      <c r="D254">
        <v>16</v>
      </c>
      <c r="E254" t="s">
        <v>581</v>
      </c>
      <c r="F254" s="1">
        <f>IFERROR(VLOOKUP(纏め表計算用!B254,入社年月日ふりがな!B:F,5,FALSE),"")</f>
        <v>43556</v>
      </c>
      <c r="G254" t="str">
        <f>IFERROR(VLOOKUP($B254,職務担当!$A:$E,3,FALSE),"")</f>
        <v>常勤管理栄養士</v>
      </c>
      <c r="H254" t="str">
        <f>IFERROR(IF(VLOOKUP($B254,職務担当!$A:$E,4,FALSE)="","",VLOOKUP($B254,職務担当!$A:$E,4,FALSE)),"")</f>
        <v/>
      </c>
      <c r="I254" s="4" t="s">
        <v>1688</v>
      </c>
      <c r="J254" t="str">
        <f>IFERROR(IF(VLOOKUP($B254,職務担当!$A:$E,5,FALSE)="","非常勤",VLOOKUP($B254,職務担当!$A:$E,5,FALSE)),"")</f>
        <v>常勤</v>
      </c>
      <c r="K254" s="2">
        <v>3</v>
      </c>
      <c r="L254" s="2">
        <v>3</v>
      </c>
      <c r="P254" s="4" t="s">
        <v>1002</v>
      </c>
      <c r="R254">
        <f>COUNTIF(入社年月日ふりがな!B:B,纏め表計算用!B254)</f>
        <v>1</v>
      </c>
      <c r="S254" s="4">
        <f>COUNTIF(職務担当!A:A,纏め表計算用!B254)</f>
        <v>1</v>
      </c>
    </row>
    <row r="255" spans="1:20">
      <c r="A255">
        <f>IFERROR(INDEX(入社年月日ふりがな!$A:$B,MATCH(B255,入社年月日ふりがな!B:B,0),1),"")</f>
        <v>9000767</v>
      </c>
      <c r="B255" s="4" t="s">
        <v>632</v>
      </c>
      <c r="C255" t="str">
        <f>IFERROR(IF(VLOOKUP(B255,入社年月日ふりがな!B:C,2,FALSE)="","",VLOOKUP(B255,入社年月日ふりがな!B:C,2,FALSE)),"")</f>
        <v>ｲｼﾂﾞｶﾋﾛﾄｼ</v>
      </c>
      <c r="D255">
        <v>16</v>
      </c>
      <c r="E255" t="s">
        <v>581</v>
      </c>
      <c r="F255" s="1">
        <f>IFERROR(VLOOKUP(纏め表計算用!B255,入社年月日ふりがな!B:F,5,FALSE),"")</f>
        <v>43800</v>
      </c>
      <c r="G255" t="str">
        <f>IFERROR(VLOOKUP($B255,職務担当!$A:$E,3,FALSE),"")</f>
        <v>常勤調理師</v>
      </c>
      <c r="H255" t="str">
        <f>IFERROR(IF(VLOOKUP($B255,職務担当!$A:$E,4,FALSE)="","",VLOOKUP($B255,職務担当!$A:$E,4,FALSE)),"")</f>
        <v/>
      </c>
      <c r="I255" s="4" t="s">
        <v>1688</v>
      </c>
      <c r="J255" t="str">
        <f>IFERROR(IF(VLOOKUP($B255,職務担当!$A:$E,5,FALSE)="","非常勤",VLOOKUP($B255,職務担当!$A:$E,5,FALSE)),"")</f>
        <v>常勤</v>
      </c>
      <c r="K255" s="2">
        <v>2.1</v>
      </c>
      <c r="L255" s="2">
        <v>3</v>
      </c>
      <c r="P255" s="4" t="s">
        <v>986</v>
      </c>
      <c r="R255">
        <f>COUNTIF(入社年月日ふりがな!B:B,纏め表計算用!B255)</f>
        <v>1</v>
      </c>
      <c r="S255" s="4">
        <f>COUNTIF(職務担当!A:A,纏め表計算用!B255)</f>
        <v>1</v>
      </c>
    </row>
    <row r="256" spans="1:20">
      <c r="A256">
        <f>IFERROR(INDEX(入社年月日ふりがな!$A:$B,MATCH(B256,入社年月日ふりがな!B:B,0),1),"")</f>
        <v>9000001</v>
      </c>
      <c r="B256" s="4" t="s">
        <v>1026</v>
      </c>
      <c r="C256" t="str">
        <f>IFERROR(IF(VLOOKUP(B256,入社年月日ふりがな!B:C,2,FALSE)="","",VLOOKUP(B256,入社年月日ふりがな!B:C,2,FALSE)),"")</f>
        <v>ｵｵｶﾜｲｽﾞﾐ</v>
      </c>
      <c r="D256">
        <v>16</v>
      </c>
      <c r="E256" t="s">
        <v>581</v>
      </c>
      <c r="F256" s="1">
        <f>IFERROR(VLOOKUP(纏め表計算用!B256,入社年月日ふりがな!B:F,5,FALSE),"")</f>
        <v>31138</v>
      </c>
      <c r="G256" t="str">
        <f>IFERROR(VLOOKUP($B256,職務担当!$A:$E,3,FALSE),"")</f>
        <v>指導職（主任）</v>
      </c>
      <c r="H256" t="str">
        <f>IFERROR(IF(VLOOKUP($B256,職務担当!$A:$E,4,FALSE)="","",VLOOKUP($B256,職務担当!$A:$E,4,FALSE)),"")</f>
        <v/>
      </c>
      <c r="I256" s="4" t="s">
        <v>1689</v>
      </c>
      <c r="J256" t="str">
        <f>IFERROR(IF(VLOOKUP($B256,職務担当!$A:$E,5,FALSE)="","非常勤",VLOOKUP($B256,職務担当!$A:$E,5,FALSE)),"")</f>
        <v>常勤</v>
      </c>
      <c r="K256" s="2">
        <v>1</v>
      </c>
      <c r="L256" s="2"/>
      <c r="P256" s="4" t="s">
        <v>1002</v>
      </c>
      <c r="R256">
        <f>COUNTIF(入社年月日ふりがな!B:B,纏め表計算用!B256)</f>
        <v>1</v>
      </c>
      <c r="S256" s="4">
        <f>COUNTIF(職務担当!A:A,纏め表計算用!B256)</f>
        <v>1</v>
      </c>
    </row>
    <row r="257" spans="1:20">
      <c r="A257">
        <f>IFERROR(INDEX(入社年月日ふりがな!$A:$B,MATCH(B257,入社年月日ふりがな!B:B,0),1),"")</f>
        <v>9000185</v>
      </c>
      <c r="B257" s="4" t="s">
        <v>586</v>
      </c>
      <c r="C257" t="str">
        <f>IFERROR(IF(VLOOKUP(B257,入社年月日ふりがな!B:C,2,FALSE)="","",VLOOKUP(B257,入社年月日ふりがな!B:C,2,FALSE)),"")</f>
        <v>ﾀﾅﾍﾞﾋﾛﾐ</v>
      </c>
      <c r="D257">
        <v>16</v>
      </c>
      <c r="E257" t="s">
        <v>581</v>
      </c>
      <c r="F257" s="1">
        <f>IFERROR(VLOOKUP(纏め表計算用!B257,入社年月日ふりがな!B:F,5,FALSE),"")</f>
        <v>41365</v>
      </c>
      <c r="G257" t="str">
        <f>IFERROR(VLOOKUP($B257,職務担当!$A:$E,3,FALSE),"")</f>
        <v>指導職（副主任）</v>
      </c>
      <c r="H257" t="str">
        <f>IFERROR(IF(VLOOKUP($B257,職務担当!$A:$E,4,FALSE)="","",VLOOKUP($B257,職務担当!$A:$E,4,FALSE)),"")</f>
        <v>フリ―</v>
      </c>
      <c r="I257" s="4" t="s">
        <v>1685</v>
      </c>
      <c r="J257" t="str">
        <f>IFERROR(IF(VLOOKUP($B257,職務担当!$A:$E,5,FALSE)="","非常勤",VLOOKUP($B257,職務担当!$A:$E,5,FALSE)),"")</f>
        <v>常勤</v>
      </c>
      <c r="K257" s="2">
        <v>1</v>
      </c>
      <c r="L257" s="2">
        <v>12</v>
      </c>
      <c r="P257" s="4" t="s">
        <v>1002</v>
      </c>
      <c r="R257">
        <f>COUNTIF(入社年月日ふりがな!B:B,纏め表計算用!B257)</f>
        <v>1</v>
      </c>
      <c r="S257" s="4">
        <f>COUNTIF(職務担当!A:A,纏め表計算用!B257)</f>
        <v>1</v>
      </c>
    </row>
    <row r="258" spans="1:20">
      <c r="A258">
        <f>IFERROR(INDEX(入社年月日ふりがな!$A:$B,MATCH(B258,入社年月日ふりがな!B:B,0),1),"")</f>
        <v>9000473</v>
      </c>
      <c r="B258" s="4" t="s">
        <v>591</v>
      </c>
      <c r="C258" t="str">
        <f>IFERROR(IF(VLOOKUP(B258,入社年月日ふりがな!B:C,2,FALSE)="","",VLOOKUP(B258,入社年月日ふりがな!B:C,2,FALSE)),"")</f>
        <v>ﾜﾀﾅﾍﾞﾘｴ</v>
      </c>
      <c r="D258">
        <v>16</v>
      </c>
      <c r="E258" t="s">
        <v>581</v>
      </c>
      <c r="F258" s="1">
        <f>IFERROR(VLOOKUP(纏め表計算用!B258,入社年月日ふりがな!B:F,5,FALSE),"")</f>
        <v>42826</v>
      </c>
      <c r="G258" t="str">
        <f>IFERROR(VLOOKUP($B258,職務担当!$A:$E,3,FALSE),"")</f>
        <v>指導職（副主任）</v>
      </c>
      <c r="H258" t="str">
        <f>IFERROR(IF(VLOOKUP($B258,職務担当!$A:$E,4,FALSE)="","",VLOOKUP($B258,職務担当!$A:$E,4,FALSE)),"")</f>
        <v>1歳児担任 クラスリーダー</v>
      </c>
      <c r="I258" s="4" t="s">
        <v>1685</v>
      </c>
      <c r="J258" t="str">
        <f>IFERROR(IF(VLOOKUP($B258,職務担当!$A:$E,5,FALSE)="","非常勤",VLOOKUP($B258,職務担当!$A:$E,5,FALSE)),"")</f>
        <v>常勤</v>
      </c>
      <c r="K258" s="2">
        <v>5</v>
      </c>
      <c r="L258" s="2">
        <v>21</v>
      </c>
      <c r="P258" s="4" t="s">
        <v>1002</v>
      </c>
      <c r="R258">
        <f>COUNTIF(入社年月日ふりがな!B:B,纏め表計算用!B258)</f>
        <v>1</v>
      </c>
      <c r="S258" s="4">
        <f>COUNTIF(職務担当!A:A,纏め表計算用!B258)</f>
        <v>1</v>
      </c>
    </row>
    <row r="259" spans="1:20">
      <c r="A259">
        <f>IFERROR(INDEX(入社年月日ふりがな!$A:$B,MATCH(B259,入社年月日ふりがな!B:B,0),1),"")</f>
        <v>9000189</v>
      </c>
      <c r="B259" s="4" t="s">
        <v>1028</v>
      </c>
      <c r="C259" t="str">
        <f>IFERROR(IF(VLOOKUP(B259,入社年月日ふりがな!B:C,2,FALSE)="","",VLOOKUP(B259,入社年月日ふりがな!B:C,2,FALSE)),"")</f>
        <v>ｵﾆﾂﾞｶﾅﾐ</v>
      </c>
      <c r="D259">
        <v>16</v>
      </c>
      <c r="E259" t="s">
        <v>581</v>
      </c>
      <c r="F259" s="1">
        <f>IFERROR(VLOOKUP(纏め表計算用!B259,入社年月日ふりがな!B:F,5,FALSE),"")</f>
        <v>41365</v>
      </c>
      <c r="G259" t="str">
        <f>IFERROR(VLOOKUP($B259,職務担当!$A:$E,3,FALSE),"")</f>
        <v>指導職（副主任）</v>
      </c>
      <c r="H259" t="str">
        <f>IFERROR(IF(VLOOKUP($B259,職務担当!$A:$E,4,FALSE)="","",VLOOKUP($B259,職務担当!$A:$E,4,FALSE)),"")</f>
        <v/>
      </c>
      <c r="I259" s="4" t="s">
        <v>1685</v>
      </c>
      <c r="J259" t="str">
        <f>IFERROR(IF(VLOOKUP($B259,職務担当!$A:$E,5,FALSE)="","非常勤",VLOOKUP($B259,職務担当!$A:$E,5,FALSE)),"")</f>
        <v>常勤</v>
      </c>
      <c r="K259" s="2">
        <v>5</v>
      </c>
      <c r="L259" s="2">
        <v>14</v>
      </c>
      <c r="P259" s="4" t="s">
        <v>1002</v>
      </c>
      <c r="R259">
        <f>COUNTIF(入社年月日ふりがな!B:B,纏め表計算用!B259)</f>
        <v>1</v>
      </c>
      <c r="S259" s="4">
        <f>COUNTIF(職務担当!A:A,纏め表計算用!B259)</f>
        <v>1</v>
      </c>
    </row>
    <row r="260" spans="1:20">
      <c r="A260">
        <f>IFERROR(INDEX(入社年月日ふりがな!$A:$B,MATCH(B260,入社年月日ふりがな!B:B,0),1),"")</f>
        <v>9000238</v>
      </c>
      <c r="B260" s="4" t="str">
        <f>Q260</f>
        <v xml:space="preserve">鈴木惟久美 </v>
      </c>
      <c r="C260" t="str">
        <f>IFERROR(IF(VLOOKUP(B260,入社年月日ふりがな!B:C,2,FALSE)="","",VLOOKUP(B260,入社年月日ふりがな!B:C,2,FALSE)),"")</f>
        <v>ｽｽﾞｷｲｸﾐ</v>
      </c>
      <c r="D260">
        <v>16</v>
      </c>
      <c r="E260" t="s">
        <v>581</v>
      </c>
      <c r="F260" s="1">
        <f>IFERROR(VLOOKUP(纏め表計算用!B260,入社年月日ふりがな!B:F,5,FALSE),"")</f>
        <v>41730</v>
      </c>
      <c r="G260" t="str">
        <f>IFERROR(VLOOKUP($B260,職務担当!$A:$E,3,FALSE),"")</f>
        <v>指導職（副主任）</v>
      </c>
      <c r="H260" t="str">
        <f>IFERROR(IF(VLOOKUP($B260,職務担当!$A:$E,4,FALSE)="","",VLOOKUP($B260,職務担当!$A:$E,4,FALSE)),"")</f>
        <v>フリ―</v>
      </c>
      <c r="I260" s="4" t="s">
        <v>1685</v>
      </c>
      <c r="J260" t="str">
        <f>IFERROR(IF(VLOOKUP($B260,職務担当!$A:$E,5,FALSE)="","非常勤",VLOOKUP($B260,職務担当!$A:$E,5,FALSE)),"")</f>
        <v>常勤</v>
      </c>
      <c r="K260" s="2">
        <v>2</v>
      </c>
      <c r="L260" s="2">
        <v>7</v>
      </c>
      <c r="P260" s="4" t="s">
        <v>1002</v>
      </c>
      <c r="Q260" s="3" t="s">
        <v>1027</v>
      </c>
      <c r="R260">
        <f>COUNTIF(入社年月日ふりがな!B:B,纏め表計算用!B260)</f>
        <v>1</v>
      </c>
      <c r="S260" s="4">
        <f>COUNTIF(職務担当!A:A,纏め表計算用!B260)</f>
        <v>1</v>
      </c>
      <c r="T260" t="s">
        <v>1027</v>
      </c>
    </row>
    <row r="261" spans="1:20">
      <c r="A261">
        <f>IFERROR(INDEX(入社年月日ふりがな!$A:$B,MATCH(B261,入社年月日ふりがな!B:B,0),1),"")</f>
        <v>9000187</v>
      </c>
      <c r="B261" s="4" t="s">
        <v>595</v>
      </c>
      <c r="C261" t="str">
        <f>IFERROR(IF(VLOOKUP(B261,入社年月日ふりがな!B:C,2,FALSE)="","",VLOOKUP(B261,入社年月日ふりがな!B:C,2,FALSE)),"")</f>
        <v>ﾔﾏﾀﾞﾕｳｺ</v>
      </c>
      <c r="D261">
        <v>16</v>
      </c>
      <c r="E261" t="s">
        <v>581</v>
      </c>
      <c r="F261" s="1">
        <f>IFERROR(VLOOKUP(纏め表計算用!B261,入社年月日ふりがな!B:F,5,FALSE),"")</f>
        <v>41365</v>
      </c>
      <c r="G261" t="str">
        <f>IFERROR(VLOOKUP($B261,職務担当!$A:$E,3,FALSE),"")</f>
        <v>常勤保育士</v>
      </c>
      <c r="H261" t="str">
        <f>IFERROR(IF(VLOOKUP($B261,職務担当!$A:$E,4,FALSE)="","",VLOOKUP($B261,職務担当!$A:$E,4,FALSE)),"")</f>
        <v>3歳児担任 クラスリーダー</v>
      </c>
      <c r="I261" s="4" t="s">
        <v>1685</v>
      </c>
      <c r="J261" t="str">
        <f>IFERROR(IF(VLOOKUP($B261,職務担当!$A:$E,5,FALSE)="","非常勤",VLOOKUP($B261,職務担当!$A:$E,5,FALSE)),"")</f>
        <v>常勤</v>
      </c>
      <c r="K261" s="2">
        <v>3</v>
      </c>
      <c r="L261" s="2">
        <v>22</v>
      </c>
      <c r="P261" s="4" t="s">
        <v>1002</v>
      </c>
      <c r="R261">
        <f>COUNTIF(入社年月日ふりがな!B:B,纏め表計算用!B261)</f>
        <v>1</v>
      </c>
      <c r="S261" s="4">
        <f>COUNTIF(職務担当!A:A,纏め表計算用!B261)</f>
        <v>1</v>
      </c>
    </row>
    <row r="262" spans="1:20">
      <c r="A262">
        <f>IFERROR(INDEX(入社年月日ふりがな!$A:$B,MATCH(B262,入社年月日ふりがな!B:B,0),1),"")</f>
        <v>9000196</v>
      </c>
      <c r="B262" s="4" t="s">
        <v>597</v>
      </c>
      <c r="C262" t="str">
        <f>IFERROR(IF(VLOOKUP(B262,入社年月日ふりがな!B:C,2,FALSE)="","",VLOOKUP(B262,入社年月日ふりがな!B:C,2,FALSE)),"")</f>
        <v>ｶﾜﾓﾄﾏﾔ</v>
      </c>
      <c r="D262">
        <v>16</v>
      </c>
      <c r="E262" t="s">
        <v>581</v>
      </c>
      <c r="F262" s="1">
        <f>IFERROR(VLOOKUP(纏め表計算用!B262,入社年月日ふりがな!B:F,5,FALSE),"")</f>
        <v>41365</v>
      </c>
      <c r="G262" t="str">
        <f>IFERROR(VLOOKUP($B262,職務担当!$A:$E,3,FALSE),"")</f>
        <v>常勤保育士</v>
      </c>
      <c r="H262" t="str">
        <f>IFERROR(IF(VLOOKUP($B262,職務担当!$A:$E,4,FALSE)="","",VLOOKUP($B262,職務担当!$A:$E,4,FALSE)),"")</f>
        <v>0歳児担任 クラスリーダー</v>
      </c>
      <c r="I262" s="4" t="s">
        <v>1685</v>
      </c>
      <c r="J262" t="str">
        <f>IFERROR(IF(VLOOKUP($B262,職務担当!$A:$E,5,FALSE)="","非常勤",VLOOKUP($B262,職務担当!$A:$E,5,FALSE)),"")</f>
        <v>常勤</v>
      </c>
      <c r="K262" s="2">
        <v>5</v>
      </c>
      <c r="L262" s="2">
        <v>9</v>
      </c>
      <c r="P262" s="4" t="s">
        <v>1002</v>
      </c>
      <c r="R262">
        <f>COUNTIF(入社年月日ふりがな!B:B,纏め表計算用!B262)</f>
        <v>1</v>
      </c>
      <c r="S262" s="4">
        <f>COUNTIF(職務担当!A:A,纏め表計算用!B262)</f>
        <v>1</v>
      </c>
    </row>
    <row r="263" spans="1:20">
      <c r="A263">
        <f>IFERROR(INDEX(入社年月日ふりがな!$A:$B,MATCH(B263,入社年月日ふりがな!B:B,0),1),"")</f>
        <v>9000802</v>
      </c>
      <c r="B263" s="4" t="s">
        <v>1062</v>
      </c>
      <c r="C263" t="str">
        <f>IFERROR(IF(VLOOKUP(B263,入社年月日ふりがな!B:C,2,FALSE)="","",VLOOKUP(B263,入社年月日ふりがな!B:C,2,FALSE)),"")</f>
        <v>ｱﾝﾄﾞｳｶｽﾞﾐ</v>
      </c>
      <c r="D263">
        <v>16</v>
      </c>
      <c r="E263" t="s">
        <v>581</v>
      </c>
      <c r="F263" s="1">
        <f>IFERROR(VLOOKUP(纏め表計算用!B263,入社年月日ふりがな!B:F,5,FALSE),"")</f>
        <v>43922</v>
      </c>
      <c r="G263" t="str">
        <f>IFERROR(VLOOKUP($B263,職務担当!$A:$E,3,FALSE),"")</f>
        <v>常勤保育士</v>
      </c>
      <c r="H263" t="str">
        <f>IFERROR(IF(VLOOKUP($B263,職務担当!$A:$E,4,FALSE)="","",VLOOKUP($B263,職務担当!$A:$E,4,FALSE)),"")</f>
        <v>0歳児担任</v>
      </c>
      <c r="I263" s="4" t="s">
        <v>1685</v>
      </c>
      <c r="J263" t="str">
        <f>IFERROR(IF(VLOOKUP($B263,職務担当!$A:$E,5,FALSE)="","非常勤",VLOOKUP($B263,職務担当!$A:$E,5,FALSE)),"")</f>
        <v>常勤</v>
      </c>
      <c r="K263" s="2">
        <v>1</v>
      </c>
      <c r="L263" s="2">
        <v>9</v>
      </c>
      <c r="P263" s="4" t="s">
        <v>1002</v>
      </c>
      <c r="R263">
        <f>COUNTIF(入社年月日ふりがな!B:B,纏め表計算用!B263)</f>
        <v>1</v>
      </c>
      <c r="S263" s="4">
        <f>COUNTIF(職務担当!A:A,纏め表計算用!B263)</f>
        <v>1</v>
      </c>
    </row>
    <row r="264" spans="1:20">
      <c r="A264">
        <f>IFERROR(INDEX(入社年月日ふりがな!$A:$B,MATCH(B264,入社年月日ふりがな!B:B,0),1),"")</f>
        <v>9000197</v>
      </c>
      <c r="B264" s="4" t="s">
        <v>599</v>
      </c>
      <c r="C264" t="str">
        <f>IFERROR(IF(VLOOKUP(B264,入社年月日ふりがな!B:C,2,FALSE)="","",VLOOKUP(B264,入社年月日ふりがな!B:C,2,FALSE)),"")</f>
        <v>ｲﾉｳｴｶｽﾞﾏ</v>
      </c>
      <c r="D264">
        <v>16</v>
      </c>
      <c r="E264" t="s">
        <v>581</v>
      </c>
      <c r="F264" s="1">
        <f>IFERROR(VLOOKUP(纏め表計算用!B264,入社年月日ふりがな!B:F,5,FALSE),"")</f>
        <v>41365</v>
      </c>
      <c r="G264" t="str">
        <f>IFERROR(VLOOKUP($B264,職務担当!$A:$E,3,FALSE),"")</f>
        <v>常勤保育士</v>
      </c>
      <c r="H264" t="str">
        <f>IFERROR(IF(VLOOKUP($B264,職務担当!$A:$E,4,FALSE)="","",VLOOKUP($B264,職務担当!$A:$E,4,FALSE)),"")</f>
        <v>4歳児担任 クラスリーダー</v>
      </c>
      <c r="I264" s="4" t="s">
        <v>1685</v>
      </c>
      <c r="J264" t="str">
        <f>IFERROR(IF(VLOOKUP($B264,職務担当!$A:$E,5,FALSE)="","非常勤",VLOOKUP($B264,職務担当!$A:$E,5,FALSE)),"")</f>
        <v>常勤</v>
      </c>
      <c r="K264" s="2">
        <v>5</v>
      </c>
      <c r="L264" s="2">
        <v>9</v>
      </c>
      <c r="P264" s="4" t="s">
        <v>1036</v>
      </c>
      <c r="R264">
        <f>COUNTIF(入社年月日ふりがな!B:B,纏め表計算用!B264)</f>
        <v>1</v>
      </c>
      <c r="S264" s="4">
        <f>COUNTIF(職務担当!A:A,纏め表計算用!B264)</f>
        <v>1</v>
      </c>
    </row>
    <row r="265" spans="1:20">
      <c r="A265">
        <f>IFERROR(INDEX(入社年月日ふりがな!$A:$B,MATCH(B265,入社年月日ふりがな!B:B,0),1),"")</f>
        <v>9000370</v>
      </c>
      <c r="B265" s="4" t="s">
        <v>2053</v>
      </c>
      <c r="C265" t="str">
        <f>IFERROR(IF(VLOOKUP(B265,入社年月日ふりがな!B:C,2,FALSE)="","",VLOOKUP(B265,入社年月日ふりがな!B:C,2,FALSE)),"")</f>
        <v>ｲｼﾀﾞﾁﾊﾙ</v>
      </c>
      <c r="D265">
        <v>16</v>
      </c>
      <c r="E265" t="s">
        <v>581</v>
      </c>
      <c r="F265" s="1">
        <f>IFERROR(VLOOKUP(纏め表計算用!B265,入社年月日ふりがな!B:F,5,FALSE),"")</f>
        <v>42461</v>
      </c>
      <c r="G265" t="str">
        <f>IFERROR(VLOOKUP($B265,職務担当!$A:$E,3,FALSE),"")</f>
        <v>常勤保育士</v>
      </c>
      <c r="H265" t="str">
        <f>IFERROR(IF(VLOOKUP($B265,職務担当!$A:$E,4,FALSE)="","",VLOOKUP($B265,職務担当!$A:$E,4,FALSE)),"")</f>
        <v>5歳児担任 クラスリーダー</v>
      </c>
      <c r="I265" s="4" t="s">
        <v>1685</v>
      </c>
      <c r="J265" t="str">
        <f>IFERROR(IF(VLOOKUP($B265,職務担当!$A:$E,5,FALSE)="","非常勤",VLOOKUP($B265,職務担当!$A:$E,5,FALSE)),"")</f>
        <v>常勤</v>
      </c>
      <c r="K265" s="2">
        <v>5</v>
      </c>
      <c r="L265" s="2">
        <v>8</v>
      </c>
      <c r="P265" s="4" t="s">
        <v>1002</v>
      </c>
      <c r="R265" s="5">
        <f>COUNTIF(入社年月日ふりがな!B:B,纏め表計算用!B265)</f>
        <v>1</v>
      </c>
      <c r="S265" s="4">
        <f>COUNTIF(職務担当!A:A,纏め表計算用!B265)</f>
        <v>1</v>
      </c>
    </row>
    <row r="266" spans="1:20">
      <c r="A266">
        <f>IFERROR(INDEX(入社年月日ふりがな!$A:$B,MATCH(B266,入社年月日ふりがな!B:B,0),1),"")</f>
        <v>9000904</v>
      </c>
      <c r="B266" s="4" t="s">
        <v>1063</v>
      </c>
      <c r="C266" t="str">
        <f>IFERROR(IF(VLOOKUP(B266,入社年月日ふりがな!B:C,2,FALSE)="","",VLOOKUP(B266,入社年月日ふりがな!B:C,2,FALSE)),"")</f>
        <v>ﾔｽﾔﾏｽﾐﾚ</v>
      </c>
      <c r="D266">
        <v>16</v>
      </c>
      <c r="E266" t="s">
        <v>581</v>
      </c>
      <c r="F266" s="1">
        <f>IFERROR(VLOOKUP(纏め表計算用!B266,入社年月日ふりがな!B:F,5,FALSE),"")</f>
        <v>44197</v>
      </c>
      <c r="G266" t="str">
        <f>IFERROR(VLOOKUP($B266,職務担当!$A:$E,3,FALSE),"")</f>
        <v>常勤保育士</v>
      </c>
      <c r="H266" t="str">
        <f>IFERROR(IF(VLOOKUP($B266,職務担当!$A:$E,4,FALSE)="","",VLOOKUP($B266,職務担当!$A:$E,4,FALSE)),"")</f>
        <v>1歳児担任 クラスリーダー</v>
      </c>
      <c r="I266" s="4" t="s">
        <v>1685</v>
      </c>
      <c r="J266" t="str">
        <f>IFERROR(IF(VLOOKUP($B266,職務担当!$A:$E,5,FALSE)="","非常勤",VLOOKUP($B266,職務担当!$A:$E,5,FALSE)),"")</f>
        <v>常勤</v>
      </c>
      <c r="K266" s="2">
        <v>1</v>
      </c>
      <c r="L266" s="2">
        <v>7</v>
      </c>
      <c r="P266" s="4" t="s">
        <v>1002</v>
      </c>
      <c r="R266">
        <f>COUNTIF(入社年月日ふりがな!B:B,纏め表計算用!B266)</f>
        <v>1</v>
      </c>
      <c r="S266" s="4">
        <f>COUNTIF(職務担当!A:A,纏め表計算用!B266)</f>
        <v>1</v>
      </c>
    </row>
    <row r="267" spans="1:20">
      <c r="A267">
        <f>IFERROR(INDEX(入社年月日ふりがな!$A:$B,MATCH(B267,入社年月日ふりがな!B:B,0),1),"")</f>
        <v>9000475</v>
      </c>
      <c r="B267" s="4" t="s">
        <v>1064</v>
      </c>
      <c r="C267" t="str">
        <f>IFERROR(IF(VLOOKUP(B267,入社年月日ふりがな!B:C,2,FALSE)="","",VLOOKUP(B267,入社年月日ふりがな!B:C,2,FALSE)),"")</f>
        <v>ｻﾄｳﾏﾎ</v>
      </c>
      <c r="D267">
        <v>16</v>
      </c>
      <c r="E267" t="s">
        <v>581</v>
      </c>
      <c r="F267" s="1">
        <f>IFERROR(VLOOKUP(纏め表計算用!B267,入社年月日ふりがな!B:F,5,FALSE),"")</f>
        <v>42826</v>
      </c>
      <c r="G267" t="str">
        <f>IFERROR(VLOOKUP($B267,職務担当!$A:$E,3,FALSE),"")</f>
        <v>常勤保育士</v>
      </c>
      <c r="H267" t="str">
        <f>IFERROR(IF(VLOOKUP($B267,職務担当!$A:$E,4,FALSE)="","",VLOOKUP($B267,職務担当!$A:$E,4,FALSE)),"")</f>
        <v>2歳児担任 クラスリーダー</v>
      </c>
      <c r="I267" s="4" t="s">
        <v>1685</v>
      </c>
      <c r="J267" t="str">
        <f>IFERROR(IF(VLOOKUP($B267,職務担当!$A:$E,5,FALSE)="","非常勤",VLOOKUP($B267,職務担当!$A:$E,5,FALSE)),"")</f>
        <v>常勤</v>
      </c>
      <c r="K267" s="2">
        <v>3</v>
      </c>
      <c r="L267" s="2">
        <v>5</v>
      </c>
      <c r="P267" s="4" t="s">
        <v>1002</v>
      </c>
      <c r="R267">
        <f>COUNTIF(入社年月日ふりがな!B:B,纏め表計算用!B267)</f>
        <v>1</v>
      </c>
      <c r="S267" s="4">
        <f>COUNTIF(職務担当!A:A,纏め表計算用!B267)</f>
        <v>1</v>
      </c>
    </row>
    <row r="268" spans="1:20">
      <c r="A268">
        <f>IFERROR(INDEX(入社年月日ふりがな!$A:$B,MATCH(B268,入社年月日ふりがな!B:B,0),1),"")</f>
        <v>9000623</v>
      </c>
      <c r="B268" s="4" t="s">
        <v>1029</v>
      </c>
      <c r="C268" t="str">
        <f>IFERROR(IF(VLOOKUP(B268,入社年月日ふりがな!B:C,2,FALSE)="","",VLOOKUP(B268,入社年月日ふりがな!B:C,2,FALSE)),"")</f>
        <v>ｸﾛｶﾜｱｶﾘ</v>
      </c>
      <c r="D268">
        <v>16</v>
      </c>
      <c r="E268" t="s">
        <v>581</v>
      </c>
      <c r="F268" s="1">
        <f>IFERROR(VLOOKUP(纏め表計算用!B268,入社年月日ふりがな!B:F,5,FALSE),"")</f>
        <v>43191</v>
      </c>
      <c r="G268" t="str">
        <f>IFERROR(VLOOKUP($B268,職務担当!$A:$E,3,FALSE),"")</f>
        <v>常勤保育士</v>
      </c>
      <c r="H268" t="str">
        <f>IFERROR(IF(VLOOKUP($B268,職務担当!$A:$E,4,FALSE)="","",VLOOKUP($B268,職務担当!$A:$E,4,FALSE)),"")</f>
        <v>2歳児担任 クラスリーダー</v>
      </c>
      <c r="I268" s="4" t="s">
        <v>1685</v>
      </c>
      <c r="J268" t="str">
        <f>IFERROR(IF(VLOOKUP($B268,職務担当!$A:$E,5,FALSE)="","非常勤",VLOOKUP($B268,職務担当!$A:$E,5,FALSE)),"")</f>
        <v>常勤</v>
      </c>
      <c r="K268" s="2">
        <v>4</v>
      </c>
      <c r="L268" s="2">
        <v>4</v>
      </c>
      <c r="P268" s="4" t="s">
        <v>1002</v>
      </c>
      <c r="R268">
        <f>COUNTIF(入社年月日ふりがな!B:B,纏め表計算用!B268)</f>
        <v>1</v>
      </c>
      <c r="S268" s="4">
        <f>COUNTIF(職務担当!A:A,纏め表計算用!B268)</f>
        <v>1</v>
      </c>
    </row>
    <row r="269" spans="1:20">
      <c r="A269">
        <f>IFERROR(INDEX(入社年月日ふりがな!$A:$B,MATCH(B269,入社年月日ふりがな!B:B,0),1),"")</f>
        <v>9000624</v>
      </c>
      <c r="B269" s="4" t="str">
        <f t="shared" ref="B269:B270" si="0">Q269</f>
        <v>秋山蘭</v>
      </c>
      <c r="C269" t="str">
        <f>IFERROR(IF(VLOOKUP(B269,入社年月日ふりがな!B:C,2,FALSE)="","",VLOOKUP(B269,入社年月日ふりがな!B:C,2,FALSE)),"")</f>
        <v>ﾓﾘﾗﾝ</v>
      </c>
      <c r="D269">
        <v>16</v>
      </c>
      <c r="E269" t="s">
        <v>581</v>
      </c>
      <c r="F269" s="1">
        <f>IFERROR(VLOOKUP(纏め表計算用!B269,入社年月日ふりがな!B:F,5,FALSE),"")</f>
        <v>43191</v>
      </c>
      <c r="G269" t="str">
        <f>IFERROR(VLOOKUP($B269,職務担当!$A:$E,3,FALSE),"")</f>
        <v>常勤保育士</v>
      </c>
      <c r="H269" t="str">
        <f>IFERROR(IF(VLOOKUP($B269,職務担当!$A:$E,4,FALSE)="","",VLOOKUP($B269,職務担当!$A:$E,4,FALSE)),"")</f>
        <v>フリ―</v>
      </c>
      <c r="I269" s="4" t="s">
        <v>1685</v>
      </c>
      <c r="J269" t="str">
        <f>IFERROR(IF(VLOOKUP($B269,職務担当!$A:$E,5,FALSE)="","非常勤",VLOOKUP($B269,職務担当!$A:$E,5,FALSE)),"")</f>
        <v>常勤</v>
      </c>
      <c r="K269" s="2">
        <v>4</v>
      </c>
      <c r="L269" s="2">
        <v>4</v>
      </c>
      <c r="P269" s="4" t="s">
        <v>1002</v>
      </c>
      <c r="Q269" s="3" t="s">
        <v>2049</v>
      </c>
      <c r="R269">
        <f>COUNTIF(入社年月日ふりがな!B:B,纏め表計算用!B269)</f>
        <v>1</v>
      </c>
      <c r="S269" s="4">
        <f>COUNTIF(職務担当!A:A,纏め表計算用!B269)</f>
        <v>1</v>
      </c>
      <c r="T269" t="s">
        <v>2049</v>
      </c>
    </row>
    <row r="270" spans="1:20">
      <c r="A270">
        <f>IFERROR(INDEX(入社年月日ふりがな!$A:$B,MATCH(B270,入社年月日ふりがな!B:B,0),1),"")</f>
        <v>9000690</v>
      </c>
      <c r="B270" s="4" t="str">
        <f t="shared" si="0"/>
        <v>熊王遼一郎</v>
      </c>
      <c r="C270" t="str">
        <f>IFERROR(IF(VLOOKUP(B270,入社年月日ふりがな!B:C,2,FALSE)="","",VLOOKUP(B270,入社年月日ふりがな!B:C,2,FALSE)),"")</f>
        <v>ｸﾏｵｳﾘﾖｳｲﾁﾛｳ</v>
      </c>
      <c r="D270">
        <v>16</v>
      </c>
      <c r="E270" t="s">
        <v>581</v>
      </c>
      <c r="F270" s="1">
        <f>IFERROR(VLOOKUP(纏め表計算用!B270,入社年月日ふりがな!B:F,5,FALSE),"")</f>
        <v>43556</v>
      </c>
      <c r="G270" t="str">
        <f>IFERROR(VLOOKUP($B270,職務担当!$A:$E,3,FALSE),"")</f>
        <v>常勤保育士</v>
      </c>
      <c r="H270" t="str">
        <f>IFERROR(IF(VLOOKUP($B270,職務担当!$A:$E,4,FALSE)="","",VLOOKUP($B270,職務担当!$A:$E,4,FALSE)),"")</f>
        <v>3歳児障害児担当</v>
      </c>
      <c r="I270" s="4" t="s">
        <v>1685</v>
      </c>
      <c r="J270" t="str">
        <f>IFERROR(IF(VLOOKUP($B270,職務担当!$A:$E,5,FALSE)="","非常勤",VLOOKUP($B270,職務担当!$A:$E,5,FALSE)),"")</f>
        <v>常勤</v>
      </c>
      <c r="K270" s="2">
        <v>3</v>
      </c>
      <c r="L270" s="2">
        <v>3</v>
      </c>
      <c r="P270" s="4" t="s">
        <v>1036</v>
      </c>
      <c r="Q270" s="3" t="s">
        <v>1031</v>
      </c>
      <c r="R270">
        <f>COUNTIF(入社年月日ふりがな!B:B,纏め表計算用!B270)</f>
        <v>1</v>
      </c>
      <c r="S270" s="4">
        <f>COUNTIF(職務担当!A:A,纏め表計算用!B270)</f>
        <v>1</v>
      </c>
      <c r="T270" t="s">
        <v>1031</v>
      </c>
    </row>
    <row r="271" spans="1:20">
      <c r="A271">
        <f>IFERROR(INDEX(入社年月日ふりがな!$A:$B,MATCH(B271,入社年月日ふりがな!B:B,0),1),"")</f>
        <v>9000823</v>
      </c>
      <c r="B271" s="4" t="s">
        <v>1032</v>
      </c>
      <c r="C271" t="str">
        <f>IFERROR(IF(VLOOKUP(B271,入社年月日ふりがな!B:C,2,FALSE)="","",VLOOKUP(B271,入社年月日ふりがな!B:C,2,FALSE)),"")</f>
        <v>ﾓﾘﾘﾕｳﾔ</v>
      </c>
      <c r="D271">
        <v>16</v>
      </c>
      <c r="E271" t="s">
        <v>581</v>
      </c>
      <c r="F271" s="1">
        <f>IFERROR(VLOOKUP(纏め表計算用!B271,入社年月日ふりがな!B:F,5,FALSE),"")</f>
        <v>43922</v>
      </c>
      <c r="G271" t="str">
        <f>IFERROR(VLOOKUP($B271,職務担当!$A:$E,3,FALSE),"")</f>
        <v>常勤保育士</v>
      </c>
      <c r="H271" t="str">
        <f>IFERROR(IF(VLOOKUP($B271,職務担当!$A:$E,4,FALSE)="","",VLOOKUP($B271,職務担当!$A:$E,4,FALSE)),"")</f>
        <v>2歳児担任</v>
      </c>
      <c r="I271" s="4" t="s">
        <v>1685</v>
      </c>
      <c r="J271" t="str">
        <f>IFERROR(IF(VLOOKUP($B271,職務担当!$A:$E,5,FALSE)="","非常勤",VLOOKUP($B271,職務担当!$A:$E,5,FALSE)),"")</f>
        <v>常勤</v>
      </c>
      <c r="K271" s="2">
        <v>2.1</v>
      </c>
      <c r="L271" s="2">
        <v>2.1</v>
      </c>
      <c r="P271" s="4" t="s">
        <v>1036</v>
      </c>
      <c r="R271">
        <f>COUNTIF(入社年月日ふりがな!B:B,纏め表計算用!B271)</f>
        <v>1</v>
      </c>
      <c r="S271" s="4">
        <f>COUNTIF(職務担当!A:A,纏め表計算用!B271)</f>
        <v>1</v>
      </c>
    </row>
    <row r="272" spans="1:20">
      <c r="A272">
        <f>IFERROR(INDEX(入社年月日ふりがな!$A:$B,MATCH(B272,入社年月日ふりがな!B:B,0),1),"")</f>
        <v>9000914</v>
      </c>
      <c r="B272" s="4" t="s">
        <v>1033</v>
      </c>
      <c r="C272" t="str">
        <f>IFERROR(IF(VLOOKUP(B272,入社年月日ふりがな!B:C,2,FALSE)="","",VLOOKUP(B272,入社年月日ふりがな!B:C,2,FALSE)),"")</f>
        <v>ｲｼﾊﾗﾅﾅﾐ</v>
      </c>
      <c r="D272">
        <v>16</v>
      </c>
      <c r="E272" t="s">
        <v>581</v>
      </c>
      <c r="F272" s="1">
        <f>IFERROR(VLOOKUP(纏め表計算用!B272,入社年月日ふりがな!B:F,5,FALSE),"")</f>
        <v>44287</v>
      </c>
      <c r="G272" t="str">
        <f>IFERROR(VLOOKUP($B272,職務担当!$A:$E,3,FALSE),"")</f>
        <v>常勤保育士</v>
      </c>
      <c r="H272" t="str">
        <f>IFERROR(IF(VLOOKUP($B272,職務担当!$A:$E,4,FALSE)="","",VLOOKUP($B272,職務担当!$A:$E,4,FALSE)),"")</f>
        <v>1歳児担任</v>
      </c>
      <c r="I272" s="4" t="s">
        <v>1685</v>
      </c>
      <c r="J272" t="str">
        <f>IFERROR(IF(VLOOKUP($B272,職務担当!$A:$E,5,FALSE)="","非常勤",VLOOKUP($B272,職務担当!$A:$E,5,FALSE)),"")</f>
        <v>常勤</v>
      </c>
      <c r="K272" s="2">
        <v>1</v>
      </c>
      <c r="L272" s="2">
        <v>1</v>
      </c>
      <c r="P272" s="4" t="s">
        <v>1002</v>
      </c>
      <c r="R272">
        <f>COUNTIF(入社年月日ふりがな!B:B,纏め表計算用!B272)</f>
        <v>1</v>
      </c>
      <c r="S272" s="4">
        <f>COUNTIF(職務担当!A:A,纏め表計算用!B272)</f>
        <v>1</v>
      </c>
    </row>
    <row r="273" spans="1:19">
      <c r="A273">
        <f>IFERROR(INDEX(入社年月日ふりがな!$A:$B,MATCH(B273,入社年月日ふりがな!B:B,0),1),"")</f>
        <v>9000917</v>
      </c>
      <c r="B273" s="4" t="s">
        <v>621</v>
      </c>
      <c r="C273" t="str">
        <f>IFERROR(IF(VLOOKUP(B273,入社年月日ふりがな!B:C,2,FALSE)="","",VLOOKUP(B273,入社年月日ふりがな!B:C,2,FALSE)),"")</f>
        <v>ﾓﾘﾓtｻﾄﾐ</v>
      </c>
      <c r="D273">
        <v>16</v>
      </c>
      <c r="E273" t="s">
        <v>581</v>
      </c>
      <c r="F273" s="1">
        <f>IFERROR(VLOOKUP(纏め表計算用!B273,入社年月日ふりがな!B:F,5,FALSE),"")</f>
        <v>44287</v>
      </c>
      <c r="G273" t="str">
        <f>IFERROR(VLOOKUP($B273,職務担当!$A:$E,3,FALSE),"")</f>
        <v>常勤保育士</v>
      </c>
      <c r="H273" t="str">
        <f>IFERROR(IF(VLOOKUP($B273,職務担当!$A:$E,4,FALSE)="","",VLOOKUP($B273,職務担当!$A:$E,4,FALSE)),"")</f>
        <v>0歳児担任</v>
      </c>
      <c r="I273" s="4" t="s">
        <v>1685</v>
      </c>
      <c r="J273" t="str">
        <f>IFERROR(IF(VLOOKUP($B273,職務担当!$A:$E,5,FALSE)="","非常勤",VLOOKUP($B273,職務担当!$A:$E,5,FALSE)),"")</f>
        <v>常勤</v>
      </c>
      <c r="K273" s="2">
        <v>1</v>
      </c>
      <c r="L273" s="2">
        <v>1</v>
      </c>
      <c r="P273" s="4" t="s">
        <v>1002</v>
      </c>
      <c r="R273">
        <f>COUNTIF(入社年月日ふりがな!B:B,纏め表計算用!B273)</f>
        <v>1</v>
      </c>
      <c r="S273" s="4">
        <f>COUNTIF(職務担当!A:A,纏め表計算用!B273)</f>
        <v>1</v>
      </c>
    </row>
    <row r="274" spans="1:19">
      <c r="A274">
        <f>IFERROR(INDEX(入社年月日ふりがな!$A:$B,MATCH(B274,入社年月日ふりがな!B:B,0),1),"")</f>
        <v>9000915</v>
      </c>
      <c r="B274" s="4" t="s">
        <v>1034</v>
      </c>
      <c r="C274" t="str">
        <f>IFERROR(IF(VLOOKUP(B274,入社年月日ふりがな!B:C,2,FALSE)="","",VLOOKUP(B274,入社年月日ふりがな!B:C,2,FALSE)),"")</f>
        <v>ﾅｶﾑﾗﾏｺ</v>
      </c>
      <c r="D274">
        <v>16</v>
      </c>
      <c r="E274" t="s">
        <v>581</v>
      </c>
      <c r="F274" s="1">
        <f>IFERROR(VLOOKUP(纏め表計算用!B274,入社年月日ふりがな!B:F,5,FALSE),"")</f>
        <v>44287</v>
      </c>
      <c r="G274" t="str">
        <f>IFERROR(VLOOKUP($B274,職務担当!$A:$E,3,FALSE),"")</f>
        <v>常勤保育士</v>
      </c>
      <c r="H274" t="str">
        <f>IFERROR(IF(VLOOKUP($B274,職務担当!$A:$E,4,FALSE)="","",VLOOKUP($B274,職務担当!$A:$E,4,FALSE)),"")</f>
        <v>フリ―</v>
      </c>
      <c r="I274" s="4" t="s">
        <v>1685</v>
      </c>
      <c r="J274" t="str">
        <f>IFERROR(IF(VLOOKUP($B274,職務担当!$A:$E,5,FALSE)="","非常勤",VLOOKUP($B274,職務担当!$A:$E,5,FALSE)),"")</f>
        <v>常勤</v>
      </c>
      <c r="K274" s="2">
        <v>1</v>
      </c>
      <c r="L274" s="2">
        <v>1</v>
      </c>
      <c r="P274" s="4" t="s">
        <v>1002</v>
      </c>
      <c r="R274">
        <f>COUNTIF(入社年月日ふりがな!B:B,纏め表計算用!B274)</f>
        <v>1</v>
      </c>
      <c r="S274" s="4">
        <f>COUNTIF(職務担当!A:A,纏め表計算用!B274)</f>
        <v>1</v>
      </c>
    </row>
    <row r="275" spans="1:19">
      <c r="A275">
        <f>IFERROR(INDEX(入社年月日ふりがな!$A:$B,MATCH(B275,入社年月日ふりがな!B:B,0),1),"")</f>
        <v>9000918</v>
      </c>
      <c r="B275" s="4" t="s">
        <v>623</v>
      </c>
      <c r="C275" t="str">
        <f>IFERROR(IF(VLOOKUP(B275,入社年月日ふりがな!B:C,2,FALSE)="","",VLOOKUP(B275,入社年月日ふりがな!B:C,2,FALSE)),"")</f>
        <v>ｺﾔﾏﾘｮｳﾔ</v>
      </c>
      <c r="D275">
        <v>16</v>
      </c>
      <c r="E275" t="s">
        <v>581</v>
      </c>
      <c r="F275" s="1">
        <f>IFERROR(VLOOKUP(纏め表計算用!B275,入社年月日ふりがな!B:F,5,FALSE),"")</f>
        <v>44287</v>
      </c>
      <c r="G275" t="str">
        <f>IFERROR(VLOOKUP($B275,職務担当!$A:$E,3,FALSE),"")</f>
        <v>常勤保育士</v>
      </c>
      <c r="H275" t="str">
        <f>IFERROR(IF(VLOOKUP($B275,職務担当!$A:$E,4,FALSE)="","",VLOOKUP($B275,職務担当!$A:$E,4,FALSE)),"")</f>
        <v>2歳児担任</v>
      </c>
      <c r="I275" s="4" t="s">
        <v>1685</v>
      </c>
      <c r="J275" t="str">
        <f>IFERROR(IF(VLOOKUP($B275,職務担当!$A:$E,5,FALSE)="","非常勤",VLOOKUP($B275,職務担当!$A:$E,5,FALSE)),"")</f>
        <v>常勤</v>
      </c>
      <c r="K275" s="2">
        <v>1</v>
      </c>
      <c r="L275" s="2">
        <v>1</v>
      </c>
      <c r="P275" s="4" t="s">
        <v>1036</v>
      </c>
      <c r="R275">
        <f>COUNTIF(入社年月日ふりがな!B:B,纏め表計算用!B275)</f>
        <v>1</v>
      </c>
      <c r="S275" s="4">
        <f>COUNTIF(職務担当!A:A,纏め表計算用!B275)</f>
        <v>1</v>
      </c>
    </row>
    <row r="276" spans="1:19">
      <c r="A276">
        <f>IFERROR(INDEX(入社年月日ふりがな!$A:$B,MATCH(B276,入社年月日ふりがな!B:B,0),1),"")</f>
        <v>9000916</v>
      </c>
      <c r="B276" s="4" t="s">
        <v>1035</v>
      </c>
      <c r="C276" t="str">
        <f>IFERROR(IF(VLOOKUP(B276,入社年月日ふりがな!B:C,2,FALSE)="","",VLOOKUP(B276,入社年月日ふりがな!B:C,2,FALSE)),"")</f>
        <v>ﾉﾅｶｱﾔﾅ</v>
      </c>
      <c r="D276">
        <v>16</v>
      </c>
      <c r="E276" t="s">
        <v>581</v>
      </c>
      <c r="F276" s="1">
        <f>IFERROR(VLOOKUP(纏め表計算用!B276,入社年月日ふりがな!B:F,5,FALSE),"")</f>
        <v>44287</v>
      </c>
      <c r="G276" t="str">
        <f>IFERROR(VLOOKUP($B276,職務担当!$A:$E,3,FALSE),"")</f>
        <v>常勤保育士</v>
      </c>
      <c r="H276" t="str">
        <f>IFERROR(IF(VLOOKUP($B276,職務担当!$A:$E,4,FALSE)="","",VLOOKUP($B276,職務担当!$A:$E,4,FALSE)),"")</f>
        <v>1歳児担任</v>
      </c>
      <c r="I276" s="4" t="s">
        <v>1685</v>
      </c>
      <c r="J276" t="str">
        <f>IFERROR(IF(VLOOKUP($B276,職務担当!$A:$E,5,FALSE)="","非常勤",VLOOKUP($B276,職務担当!$A:$E,5,FALSE)),"")</f>
        <v>常勤</v>
      </c>
      <c r="K276" s="2">
        <v>1</v>
      </c>
      <c r="L276" s="2">
        <v>1</v>
      </c>
      <c r="P276" s="4" t="s">
        <v>1002</v>
      </c>
      <c r="R276">
        <f>COUNTIF(入社年月日ふりがな!B:B,纏め表計算用!B276)</f>
        <v>1</v>
      </c>
      <c r="S276" s="4">
        <f>COUNTIF(職務担当!A:A,纏め表計算用!B276)</f>
        <v>1</v>
      </c>
    </row>
    <row r="277" spans="1:19">
      <c r="A277">
        <f>IFERROR(INDEX(入社年月日ふりがな!$A:$B,MATCH(B277,入社年月日ふりがな!B:B,0),1),"")</f>
        <v>9000493</v>
      </c>
      <c r="B277" s="4" t="s">
        <v>996</v>
      </c>
      <c r="C277" t="str">
        <f>IFERROR(IF(VLOOKUP(B277,入社年月日ふりがな!B:C,2,FALSE)="","",VLOOKUP(B277,入社年月日ふりがな!B:C,2,FALSE)),"")</f>
        <v>ｽｶﾞﾜﾗﾌｼﾞｺ</v>
      </c>
      <c r="D277">
        <v>16</v>
      </c>
      <c r="E277" t="s">
        <v>581</v>
      </c>
      <c r="F277" s="1">
        <f>IFERROR(VLOOKUP(纏め表計算用!B277,入社年月日ふりがな!B:F,5,FALSE),"")</f>
        <v>42898</v>
      </c>
      <c r="G277" t="str">
        <f>IFERROR(VLOOKUP($B277,職務担当!$A:$E,3,FALSE),"")</f>
        <v>保育士</v>
      </c>
      <c r="H277" t="str">
        <f>IFERROR(IF(VLOOKUP($B277,職務担当!$A:$E,4,FALSE)="","",VLOOKUP($B277,職務担当!$A:$E,4,FALSE)),"")</f>
        <v>夕方特例保育</v>
      </c>
      <c r="I277" s="4" t="s">
        <v>1685</v>
      </c>
      <c r="J277" t="str">
        <f>IFERROR(IF(VLOOKUP($B277,職務担当!$A:$E,5,FALSE)="","非常勤",VLOOKUP($B277,職務担当!$A:$E,5,FALSE)),"")</f>
        <v>非常勤</v>
      </c>
      <c r="K277" s="2"/>
      <c r="L277" s="2"/>
      <c r="N277" s="6">
        <v>15</v>
      </c>
      <c r="P277" s="4" t="s">
        <v>1002</v>
      </c>
      <c r="R277">
        <f>COUNTIF(入社年月日ふりがな!B:B,纏め表計算用!B277)</f>
        <v>1</v>
      </c>
      <c r="S277" s="4">
        <f>COUNTIF(職務担当!A:A,纏め表計算用!B277)</f>
        <v>1</v>
      </c>
    </row>
    <row r="278" spans="1:19">
      <c r="A278">
        <f>IFERROR(INDEX(入社年月日ふりがな!$A:$B,MATCH(B278,入社年月日ふりがな!B:B,0),1),"")</f>
        <v>9000646</v>
      </c>
      <c r="B278" s="4" t="s">
        <v>997</v>
      </c>
      <c r="C278" t="str">
        <f>IFERROR(IF(VLOOKUP(B278,入社年月日ふりがな!B:C,2,FALSE)="","",VLOOKUP(B278,入社年月日ふりがな!B:C,2,FALSE)),"")</f>
        <v>ﾊｸｺﾞｸｷﾖｳｺ</v>
      </c>
      <c r="D278">
        <v>16</v>
      </c>
      <c r="E278" t="s">
        <v>581</v>
      </c>
      <c r="F278" s="1">
        <f>IFERROR(VLOOKUP(纏め表計算用!B278,入社年月日ふりがな!B:F,5,FALSE),"")</f>
        <v>43252</v>
      </c>
      <c r="G278" t="str">
        <f>IFERROR(VLOOKUP($B278,職務担当!$A:$E,3,FALSE),"")</f>
        <v>保育士</v>
      </c>
      <c r="H278" t="str">
        <f>IFERROR(IF(VLOOKUP($B278,職務担当!$A:$E,4,FALSE)="","",VLOOKUP($B278,職務担当!$A:$E,4,FALSE)),"")</f>
        <v>保育補助</v>
      </c>
      <c r="I278" s="4" t="s">
        <v>1685</v>
      </c>
      <c r="J278" t="str">
        <f>IFERROR(IF(VLOOKUP($B278,職務担当!$A:$E,5,FALSE)="","非常勤",VLOOKUP($B278,職務担当!$A:$E,5,FALSE)),"")</f>
        <v>非常勤</v>
      </c>
      <c r="K278" s="2"/>
      <c r="L278" s="2"/>
      <c r="N278" s="6">
        <v>12</v>
      </c>
      <c r="P278" s="4" t="s">
        <v>1002</v>
      </c>
      <c r="R278">
        <f>COUNTIF(入社年月日ふりがな!B:B,纏め表計算用!B278)</f>
        <v>1</v>
      </c>
      <c r="S278" s="4">
        <f>COUNTIF(職務担当!A:A,纏め表計算用!B278)</f>
        <v>1</v>
      </c>
    </row>
    <row r="279" spans="1:19">
      <c r="A279">
        <f>IFERROR(INDEX(入社年月日ふりがな!$A:$B,MATCH(B279,入社年月日ふりがな!B:B,0),1),"")</f>
        <v>9000653</v>
      </c>
      <c r="B279" s="4" t="s">
        <v>998</v>
      </c>
      <c r="C279" t="str">
        <f>IFERROR(IF(VLOOKUP(B279,入社年月日ふりがな!B:C,2,FALSE)="","",VLOOKUP(B279,入社年月日ふりがな!B:C,2,FALSE)),"")</f>
        <v>ｷﾑﾗﾕﾘｶ</v>
      </c>
      <c r="D279">
        <v>16</v>
      </c>
      <c r="E279" t="s">
        <v>581</v>
      </c>
      <c r="F279" s="1">
        <f>IFERROR(VLOOKUP(纏め表計算用!B279,入社年月日ふりがな!B:F,5,FALSE),"")</f>
        <v>43282</v>
      </c>
      <c r="G279" t="str">
        <f>IFERROR(VLOOKUP($B279,職務担当!$A:$E,3,FALSE),"")</f>
        <v>保育士</v>
      </c>
      <c r="H279" t="str">
        <f>IFERROR(IF(VLOOKUP($B279,職務担当!$A:$E,4,FALSE)="","",VLOOKUP($B279,職務担当!$A:$E,4,FALSE)),"")</f>
        <v>フリー担当</v>
      </c>
      <c r="I279" s="4" t="s">
        <v>1685</v>
      </c>
      <c r="J279" t="str">
        <f>IFERROR(IF(VLOOKUP($B279,職務担当!$A:$E,5,FALSE)="","非常勤",VLOOKUP($B279,職務担当!$A:$E,5,FALSE)),"")</f>
        <v>非常勤</v>
      </c>
      <c r="K279" s="2"/>
      <c r="L279" s="2"/>
      <c r="N279" s="6">
        <v>17.5</v>
      </c>
      <c r="P279" s="4" t="s">
        <v>1002</v>
      </c>
      <c r="R279">
        <f>COUNTIF(入社年月日ふりがな!B:B,纏め表計算用!B279)</f>
        <v>1</v>
      </c>
      <c r="S279" s="4">
        <f>COUNTIF(職務担当!A:A,纏め表計算用!B279)</f>
        <v>1</v>
      </c>
    </row>
    <row r="280" spans="1:19">
      <c r="A280">
        <f>IFERROR(INDEX(入社年月日ふりがな!$A:$B,MATCH(B280,入社年月日ふりがな!B:B,0),1),"")</f>
        <v>9000654</v>
      </c>
      <c r="B280" s="4" t="s">
        <v>1018</v>
      </c>
      <c r="C280" t="str">
        <f>IFERROR(IF(VLOOKUP(B280,入社年月日ふりがな!B:C,2,FALSE)="","",VLOOKUP(B280,入社年月日ふりがな!B:C,2,FALSE)),"")</f>
        <v>ｵﾀﾞﾜﾗﾄｱｹ</v>
      </c>
      <c r="D280">
        <v>16</v>
      </c>
      <c r="E280" t="s">
        <v>581</v>
      </c>
      <c r="F280" s="1">
        <f>IFERROR(VLOOKUP(纏め表計算用!B280,入社年月日ふりがな!B:F,5,FALSE),"")</f>
        <v>43282</v>
      </c>
      <c r="G280" t="str">
        <f>IFERROR(VLOOKUP($B280,職務担当!$A:$E,3,FALSE),"")</f>
        <v>保育補助</v>
      </c>
      <c r="H280" t="str">
        <f>IFERROR(IF(VLOOKUP($B280,職務担当!$A:$E,4,FALSE)="","",VLOOKUP($B280,職務担当!$A:$E,4,FALSE)),"")</f>
        <v>フリー保育担当</v>
      </c>
      <c r="J280" t="str">
        <f>IFERROR(IF(VLOOKUP($B280,職務担当!$A:$E,5,FALSE)="","非常勤",VLOOKUP($B280,職務担当!$A:$E,5,FALSE)),"")</f>
        <v>非常勤</v>
      </c>
      <c r="K280" s="2"/>
      <c r="L280" s="2"/>
      <c r="N280" s="6">
        <v>9</v>
      </c>
      <c r="P280" s="4" t="s">
        <v>1002</v>
      </c>
      <c r="R280">
        <f>COUNTIF(入社年月日ふりがな!B:B,纏め表計算用!B280)</f>
        <v>1</v>
      </c>
      <c r="S280" s="4">
        <f>COUNTIF(職務担当!A:A,纏め表計算用!B280)</f>
        <v>1</v>
      </c>
    </row>
    <row r="281" spans="1:19">
      <c r="A281">
        <f>IFERROR(INDEX(入社年月日ふりがな!$A:$B,MATCH(B281,入社年月日ふりがな!B:B,0),1),"")</f>
        <v>9000776</v>
      </c>
      <c r="B281" s="4" t="s">
        <v>999</v>
      </c>
      <c r="C281" t="str">
        <f>IFERROR(IF(VLOOKUP(B281,入社年月日ふりがな!B:C,2,FALSE)="","",VLOOKUP(B281,入社年月日ふりがな!B:C,2,FALSE)),"")</f>
        <v>ｳﾁﾀﾞﾕﾐｺ</v>
      </c>
      <c r="D281">
        <v>16</v>
      </c>
      <c r="E281" t="s">
        <v>581</v>
      </c>
      <c r="F281" s="1">
        <f>IFERROR(VLOOKUP(纏め表計算用!B281,入社年月日ふりがな!B:F,5,FALSE),"")</f>
        <v>43844</v>
      </c>
      <c r="G281" t="str">
        <f>IFERROR(VLOOKUP($B281,職務担当!$A:$E,3,FALSE),"")</f>
        <v>保育士</v>
      </c>
      <c r="H281" t="str">
        <f>IFERROR(IF(VLOOKUP($B281,職務担当!$A:$E,4,FALSE)="","",VLOOKUP($B281,職務担当!$A:$E,4,FALSE)),"")</f>
        <v>保育補助業務</v>
      </c>
      <c r="I281" s="4" t="s">
        <v>1685</v>
      </c>
      <c r="J281" t="str">
        <f>IFERROR(IF(VLOOKUP($B281,職務担当!$A:$E,5,FALSE)="","非常勤",VLOOKUP($B281,職務担当!$A:$E,5,FALSE)),"")</f>
        <v>非常勤</v>
      </c>
      <c r="K281" s="2"/>
      <c r="L281" s="2"/>
      <c r="N281" s="6">
        <v>13.5</v>
      </c>
      <c r="P281" s="4" t="s">
        <v>1002</v>
      </c>
      <c r="R281">
        <f>COUNTIF(入社年月日ふりがな!B:B,纏め表計算用!B281)</f>
        <v>1</v>
      </c>
      <c r="S281" s="4">
        <f>COUNTIF(職務担当!A:A,纏め表計算用!B281)</f>
        <v>1</v>
      </c>
    </row>
    <row r="282" spans="1:19">
      <c r="A282">
        <f>IFERROR(INDEX(入社年月日ふりがな!$A:$B,MATCH(B282,入社年月日ふりがな!B:B,0),1),"")</f>
        <v>9000778</v>
      </c>
      <c r="B282" s="4" t="s">
        <v>995</v>
      </c>
      <c r="C282" t="str">
        <f>IFERROR(IF(VLOOKUP(B282,入社年月日ふりがな!B:C,2,FALSE)="","",VLOOKUP(B282,入社年月日ふりがな!B:C,2,FALSE)),"")</f>
        <v>ｽｽﾞｷｽﾐｺ</v>
      </c>
      <c r="D282">
        <v>16</v>
      </c>
      <c r="E282" t="s">
        <v>581</v>
      </c>
      <c r="F282" s="1">
        <f>IFERROR(VLOOKUP(纏め表計算用!B282,入社年月日ふりがな!B:F,5,FALSE),"")</f>
        <v>43846</v>
      </c>
      <c r="G282" t="str">
        <f>IFERROR(VLOOKUP($B282,職務担当!$A:$E,3,FALSE),"")</f>
        <v>保育補助</v>
      </c>
      <c r="H282" t="str">
        <f>IFERROR(IF(VLOOKUP($B282,職務担当!$A:$E,4,FALSE)="","",VLOOKUP($B282,職務担当!$A:$E,4,FALSE)),"")</f>
        <v>保育補助</v>
      </c>
      <c r="J282" t="str">
        <f>IFERROR(IF(VLOOKUP($B282,職務担当!$A:$E,5,FALSE)="","非常勤",VLOOKUP($B282,職務担当!$A:$E,5,FALSE)),"")</f>
        <v>非常勤</v>
      </c>
      <c r="K282" s="2"/>
      <c r="L282" s="2"/>
      <c r="N282" s="6">
        <v>13</v>
      </c>
      <c r="P282" s="4" t="s">
        <v>1002</v>
      </c>
      <c r="R282">
        <f>COUNTIF(入社年月日ふりがな!B:B,纏め表計算用!B282)</f>
        <v>1</v>
      </c>
      <c r="S282" s="4">
        <f>COUNTIF(職務担当!A:A,纏め表計算用!B282)</f>
        <v>1</v>
      </c>
    </row>
    <row r="283" spans="1:19">
      <c r="A283">
        <f>IFERROR(INDEX(入社年月日ふりがな!$A:$B,MATCH(B283,入社年月日ふりがな!B:B,0),1),"")</f>
        <v>9000877</v>
      </c>
      <c r="B283" s="4" t="s">
        <v>1000</v>
      </c>
      <c r="C283" t="str">
        <f>IFERROR(IF(VLOOKUP(B283,入社年月日ふりがな!B:C,2,FALSE)="","",VLOOKUP(B283,入社年月日ふりがな!B:C,2,FALSE)),"")</f>
        <v>ﾓﾁﾀﾞﾅｵｺ</v>
      </c>
      <c r="D283">
        <v>16</v>
      </c>
      <c r="E283" t="s">
        <v>581</v>
      </c>
      <c r="F283" s="1">
        <f>IFERROR(VLOOKUP(纏め表計算用!B283,入社年月日ふりがな!B:F,5,FALSE),"")</f>
        <v>44044</v>
      </c>
      <c r="G283" t="str">
        <f>IFERROR(VLOOKUP($B283,職務担当!$A:$E,3,FALSE),"")</f>
        <v>保育士</v>
      </c>
      <c r="H283" t="str">
        <f>IFERROR(IF(VLOOKUP($B283,職務担当!$A:$E,4,FALSE)="","",VLOOKUP($B283,職務担当!$A:$E,4,FALSE)),"")</f>
        <v>夕方特例保育</v>
      </c>
      <c r="I283" s="4" t="s">
        <v>1685</v>
      </c>
      <c r="J283" t="str">
        <f>IFERROR(IF(VLOOKUP($B283,職務担当!$A:$E,5,FALSE)="","非常勤",VLOOKUP($B283,職務担当!$A:$E,5,FALSE)),"")</f>
        <v>非常勤</v>
      </c>
      <c r="K283" s="2"/>
      <c r="L283" s="2"/>
      <c r="N283" s="6">
        <v>24.5</v>
      </c>
      <c r="P283" s="4" t="s">
        <v>1002</v>
      </c>
      <c r="R283">
        <f>COUNTIF(入社年月日ふりがな!B:B,纏め表計算用!B283)</f>
        <v>1</v>
      </c>
      <c r="S283" s="4">
        <f>COUNTIF(職務担当!A:A,纏め表計算用!B283)</f>
        <v>1</v>
      </c>
    </row>
    <row r="284" spans="1:19">
      <c r="A284">
        <f>IFERROR(INDEX(入社年月日ふりがな!$A:$B,MATCH(B284,入社年月日ふりがな!B:B,0),1),"")</f>
        <v>9000724</v>
      </c>
      <c r="B284" s="4" t="s">
        <v>1001</v>
      </c>
      <c r="C284" t="str">
        <f>IFERROR(IF(VLOOKUP(B284,入社年月日ふりがな!B:C,2,FALSE)="","",VLOOKUP(B284,入社年月日ふりがな!B:C,2,FALSE)),"")</f>
        <v>ｳﾁﾉｷﾖｺ</v>
      </c>
      <c r="D284">
        <v>16</v>
      </c>
      <c r="E284" t="s">
        <v>581</v>
      </c>
      <c r="F284" s="1">
        <f>IFERROR(VLOOKUP(纏め表計算用!B284,入社年月日ふりがな!B:F,5,FALSE),"")</f>
        <v>43631</v>
      </c>
      <c r="G284" t="str">
        <f>IFERROR(VLOOKUP($B284,職務担当!$A:$E,3,FALSE),"")</f>
        <v>保育士</v>
      </c>
      <c r="H284" t="str">
        <f>IFERROR(IF(VLOOKUP($B284,職務担当!$A:$E,4,FALSE)="","",VLOOKUP($B284,職務担当!$A:$E,4,FALSE)),"")</f>
        <v>保育補助業務</v>
      </c>
      <c r="I284" s="4" t="s">
        <v>1685</v>
      </c>
      <c r="J284" t="str">
        <f>IFERROR(IF(VLOOKUP($B284,職務担当!$A:$E,5,FALSE)="","非常勤",VLOOKUP($B284,職務担当!$A:$E,5,FALSE)),"")</f>
        <v>非常勤</v>
      </c>
      <c r="K284" s="2"/>
      <c r="L284" s="2"/>
      <c r="N284" s="6">
        <v>10</v>
      </c>
      <c r="P284" s="4" t="s">
        <v>1002</v>
      </c>
      <c r="R284">
        <f>COUNTIF(入社年月日ふりがな!B:B,纏め表計算用!B284)</f>
        <v>1</v>
      </c>
      <c r="S284" s="4">
        <f>COUNTIF(職務担当!A:A,纏め表計算用!B284)</f>
        <v>1</v>
      </c>
    </row>
    <row r="285" spans="1:19">
      <c r="A285">
        <f>IFERROR(INDEX(入社年月日ふりがな!$A:$B,MATCH(B285,入社年月日ふりがな!B:B,0),1),"")</f>
        <v>9000678</v>
      </c>
      <c r="B285" s="4" t="s">
        <v>656</v>
      </c>
      <c r="C285" t="str">
        <f>IFERROR(IF(VLOOKUP(B285,入社年月日ふりがな!B:C,2,FALSE)="","",VLOOKUP(B285,入社年月日ふりがな!B:C,2,FALSE)),"")</f>
        <v>ﾀｸﾞﾁｶﾎ</v>
      </c>
      <c r="D285">
        <v>16</v>
      </c>
      <c r="E285" t="s">
        <v>581</v>
      </c>
      <c r="F285" s="1">
        <f>IFERROR(VLOOKUP(纏め表計算用!B285,入社年月日ふりがな!B:F,5,FALSE),"")</f>
        <v>43466</v>
      </c>
      <c r="G285" t="str">
        <f>IFERROR(VLOOKUP($B285,職務担当!$A:$E,3,FALSE),"")</f>
        <v>保育補助</v>
      </c>
      <c r="H285" t="str">
        <f>IFERROR(IF(VLOOKUP($B285,職務担当!$A:$E,4,FALSE)="","",VLOOKUP($B285,職務担当!$A:$E,4,FALSE)),"")</f>
        <v>夕方特例保育担当</v>
      </c>
      <c r="J285" t="str">
        <f>IFERROR(IF(VLOOKUP($B285,職務担当!$A:$E,5,FALSE)="","非常勤",VLOOKUP($B285,職務担当!$A:$E,5,FALSE)),"")</f>
        <v>非常勤</v>
      </c>
      <c r="K285" s="2"/>
      <c r="L285" s="2"/>
      <c r="N285" s="6">
        <v>14</v>
      </c>
      <c r="P285" s="4" t="s">
        <v>1002</v>
      </c>
      <c r="R285">
        <f>COUNTIF(入社年月日ふりがな!B:B,纏め表計算用!B285)</f>
        <v>1</v>
      </c>
      <c r="S285" s="4">
        <f>COUNTIF(職務担当!A:A,纏め表計算用!B285)</f>
        <v>1</v>
      </c>
    </row>
    <row r="286" spans="1:19">
      <c r="A286">
        <f>IFERROR(INDEX(入社年月日ふりがな!$A:$B,MATCH(B286,入社年月日ふりがな!B:B,0),1),"")</f>
        <v>9000104</v>
      </c>
      <c r="B286" s="4" t="s">
        <v>1038</v>
      </c>
      <c r="C286" t="str">
        <f>IFERROR(IF(VLOOKUP(B286,入社年月日ふりがな!B:C,2,FALSE)="","",VLOOKUP(B286,入社年月日ふりがな!B:C,2,FALSE)),"")</f>
        <v>ｷｸﾁﾕｷｴ</v>
      </c>
      <c r="D286">
        <v>17</v>
      </c>
      <c r="E286" t="s">
        <v>662</v>
      </c>
      <c r="F286" s="1">
        <f>IFERROR(VLOOKUP(纏め表計算用!B286,入社年月日ふりがな!B:F,5,FALSE),"")</f>
        <v>38078</v>
      </c>
      <c r="G286" t="str">
        <f>IFERROR(VLOOKUP($B286,職務担当!$A:$E,3,FALSE),"")</f>
        <v>施設長</v>
      </c>
      <c r="H286" t="str">
        <f>IFERROR(IF(VLOOKUP($B286,職務担当!$A:$E,4,FALSE)="","",VLOOKUP($B286,職務担当!$A:$E,4,FALSE)),"")</f>
        <v/>
      </c>
      <c r="J286" t="str">
        <f>IFERROR(IF(VLOOKUP($B286,職務担当!$A:$E,5,FALSE)="","非常勤",VLOOKUP($B286,職務担当!$A:$E,5,FALSE)),"")</f>
        <v>常勤</v>
      </c>
      <c r="K286" s="2">
        <v>4</v>
      </c>
      <c r="L286" s="2">
        <v>33</v>
      </c>
      <c r="P286" s="4" t="s">
        <v>1002</v>
      </c>
      <c r="R286">
        <f>COUNTIF(入社年月日ふりがな!B:B,纏め表計算用!B286)</f>
        <v>1</v>
      </c>
      <c r="S286" s="4">
        <f>COUNTIF(職務担当!A:A,纏め表計算用!B286)</f>
        <v>1</v>
      </c>
    </row>
    <row r="287" spans="1:19">
      <c r="A287">
        <f>IFERROR(INDEX(入社年月日ふりがな!$A:$B,MATCH(B287,入社年月日ふりがな!B:B,0),1),"")</f>
        <v>9000721</v>
      </c>
      <c r="B287" s="4" t="s">
        <v>1039</v>
      </c>
      <c r="C287" t="str">
        <f>IFERROR(IF(VLOOKUP(B287,入社年月日ふりがな!B:C,2,FALSE)="","",VLOOKUP(B287,入社年月日ふりがな!B:C,2,FALSE)),"")</f>
        <v>ｻｲﾄｳｶｽﾞｺ</v>
      </c>
      <c r="D287">
        <v>17</v>
      </c>
      <c r="E287" t="s">
        <v>662</v>
      </c>
      <c r="F287" s="1">
        <f>IFERROR(VLOOKUP(纏め表計算用!B287,入社年月日ふりがな!B:F,5,FALSE),"")</f>
        <v>43556</v>
      </c>
      <c r="G287" t="str">
        <f>IFERROR(VLOOKUP($B287,職務担当!$A:$E,3,FALSE),"")</f>
        <v>副施設長</v>
      </c>
      <c r="H287" t="str">
        <f>IFERROR(IF(VLOOKUP($B287,職務担当!$A:$E,4,FALSE)="","",VLOOKUP($B287,職務担当!$A:$E,4,FALSE)),"")</f>
        <v>出納職員</v>
      </c>
      <c r="J287" t="str">
        <f>IFERROR(IF(VLOOKUP($B287,職務担当!$A:$E,5,FALSE)="","非常勤",VLOOKUP($B287,職務担当!$A:$E,5,FALSE)),"")</f>
        <v>非常勤</v>
      </c>
      <c r="K287" s="2">
        <v>2</v>
      </c>
      <c r="L287" s="2">
        <v>1</v>
      </c>
      <c r="P287" s="4" t="s">
        <v>1002</v>
      </c>
      <c r="R287">
        <f>COUNTIF(入社年月日ふりがな!B:B,纏め表計算用!B287)</f>
        <v>1</v>
      </c>
      <c r="S287" s="4">
        <f>COUNTIF(職務担当!A:A,纏め表計算用!B287)</f>
        <v>1</v>
      </c>
    </row>
    <row r="288" spans="1:19">
      <c r="A288">
        <f>IFERROR(INDEX(入社年月日ふりがな!$A:$B,MATCH(B288,入社年月日ふりがな!B:B,0),1),"")</f>
        <v>9000268</v>
      </c>
      <c r="B288" s="4" t="s">
        <v>1040</v>
      </c>
      <c r="C288" t="str">
        <f>IFERROR(IF(VLOOKUP(B288,入社年月日ふりがな!B:C,2,FALSE)="","",VLOOKUP(B288,入社年月日ふりがな!B:C,2,FALSE)),"")</f>
        <v>ｾｷｸﾐｺ</v>
      </c>
      <c r="D288">
        <v>17</v>
      </c>
      <c r="E288" t="s">
        <v>662</v>
      </c>
      <c r="F288" s="1">
        <f>IFERROR(VLOOKUP(纏め表計算用!B288,入社年月日ふりがな!B:F,5,FALSE),"")</f>
        <v>41730</v>
      </c>
      <c r="G288" t="str">
        <f>IFERROR(VLOOKUP($B288,職務担当!$A:$E,3,FALSE),"")</f>
        <v>指導職（副主任）</v>
      </c>
      <c r="H288" t="str">
        <f>IFERROR(IF(VLOOKUP($B288,職務担当!$A:$E,4,FALSE)="","",VLOOKUP($B288,職務担当!$A:$E,4,FALSE)),"")</f>
        <v>看護師</v>
      </c>
      <c r="I288" s="4" t="s">
        <v>993</v>
      </c>
      <c r="J288" t="str">
        <f>IFERROR(IF(VLOOKUP($B288,職務担当!$A:$E,5,FALSE)="","非常勤",VLOOKUP($B288,職務担当!$A:$E,5,FALSE)),"")</f>
        <v>常勤</v>
      </c>
      <c r="K288" s="2">
        <v>1</v>
      </c>
      <c r="L288" s="2">
        <v>18</v>
      </c>
      <c r="P288" s="4" t="s">
        <v>1002</v>
      </c>
      <c r="R288">
        <f>COUNTIF(入社年月日ふりがな!B:B,纏め表計算用!B288)</f>
        <v>1</v>
      </c>
      <c r="S288" s="4">
        <f>COUNTIF(職務担当!A:A,纏め表計算用!B288)</f>
        <v>1</v>
      </c>
    </row>
    <row r="289" spans="1:19">
      <c r="A289">
        <f>IFERROR(INDEX(入社年月日ふりがな!$A:$B,MATCH(B289,入社年月日ふりがな!B:B,0),1),"")</f>
        <v>9000090</v>
      </c>
      <c r="B289" s="4" t="s">
        <v>1041</v>
      </c>
      <c r="C289" t="str">
        <f>IFERROR(IF(VLOOKUP(B289,入社年月日ふりがな!B:C,2,FALSE)="","",VLOOKUP(B289,入社年月日ふりがな!B:C,2,FALSE)),"")</f>
        <v>ｻﾄｳﾉﾘｺ</v>
      </c>
      <c r="D289">
        <v>17</v>
      </c>
      <c r="E289" t="s">
        <v>662</v>
      </c>
      <c r="F289" s="1">
        <f>IFERROR(VLOOKUP(纏め表計算用!B289,入社年月日ふりがな!B:F,5,FALSE),"")</f>
        <v>41000</v>
      </c>
      <c r="G289" t="str">
        <f>IFERROR(VLOOKUP($B289,職務担当!$A:$E,3,FALSE),"")</f>
        <v>指導職（副主任）</v>
      </c>
      <c r="H289" t="str">
        <f>IFERROR(IF(VLOOKUP($B289,職務担当!$A:$E,4,FALSE)="","",VLOOKUP($B289,職務担当!$A:$E,4,FALSE)),"")</f>
        <v/>
      </c>
      <c r="I289" s="4" t="s">
        <v>1688</v>
      </c>
      <c r="J289" t="str">
        <f>IFERROR(IF(VLOOKUP($B289,職務担当!$A:$E,5,FALSE)="","非常勤",VLOOKUP($B289,職務担当!$A:$E,5,FALSE)),"")</f>
        <v>常勤</v>
      </c>
      <c r="K289" s="2">
        <v>4</v>
      </c>
      <c r="L289" s="2">
        <v>15</v>
      </c>
      <c r="P289" s="4" t="s">
        <v>1002</v>
      </c>
      <c r="R289">
        <f>COUNTIF(入社年月日ふりがな!B:B,纏め表計算用!B289)</f>
        <v>1</v>
      </c>
      <c r="S289" s="4">
        <f>COUNTIF(職務担当!A:A,纏め表計算用!B289)</f>
        <v>1</v>
      </c>
    </row>
    <row r="290" spans="1:19">
      <c r="A290">
        <f>IFERROR(INDEX(入社年月日ふりがな!$A:$B,MATCH(B290,入社年月日ふりがな!B:B,0),1),"")</f>
        <v>9000639</v>
      </c>
      <c r="B290" s="4" t="s">
        <v>733</v>
      </c>
      <c r="C290" t="str">
        <f>IFERROR(IF(VLOOKUP(B290,入社年月日ふりがな!B:C,2,FALSE)="","",VLOOKUP(B290,入社年月日ふりがな!B:C,2,FALSE)),"")</f>
        <v>ｱｷﾖｼﾐｷ</v>
      </c>
      <c r="D290">
        <v>17</v>
      </c>
      <c r="E290" t="s">
        <v>662</v>
      </c>
      <c r="F290" s="1">
        <f>IFERROR(VLOOKUP(纏め表計算用!B290,入社年月日ふりがな!B:F,5,FALSE),"")</f>
        <v>43191</v>
      </c>
      <c r="G290" t="str">
        <f>IFERROR(VLOOKUP($B290,職務担当!$A:$E,3,FALSE),"")</f>
        <v>常勤調理師</v>
      </c>
      <c r="H290" t="str">
        <f>IFERROR(IF(VLOOKUP($B290,職務担当!$A:$E,4,FALSE)="","",VLOOKUP($B290,職務担当!$A:$E,4,FALSE)),"")</f>
        <v/>
      </c>
      <c r="I290" s="4" t="s">
        <v>1688</v>
      </c>
      <c r="J290" t="str">
        <f>IFERROR(IF(VLOOKUP($B290,職務担当!$A:$E,5,FALSE)="","非常勤",VLOOKUP($B290,職務担当!$A:$E,5,FALSE)),"")</f>
        <v>常勤</v>
      </c>
      <c r="K290" s="2">
        <v>4</v>
      </c>
      <c r="L290" s="2">
        <v>8</v>
      </c>
      <c r="P290" s="4" t="s">
        <v>1002</v>
      </c>
      <c r="R290">
        <f>COUNTIF(入社年月日ふりがな!B:B,纏め表計算用!B290)</f>
        <v>1</v>
      </c>
      <c r="S290" s="4">
        <f>COUNTIF(職務担当!A:A,纏め表計算用!B290)</f>
        <v>1</v>
      </c>
    </row>
    <row r="291" spans="1:19">
      <c r="A291">
        <f>IFERROR(INDEX(入社年月日ふりがな!$A:$B,MATCH(B291,入社年月日ふりがな!B:B,0),1),"")</f>
        <v>9000359</v>
      </c>
      <c r="B291" s="4" t="s">
        <v>1042</v>
      </c>
      <c r="C291" t="str">
        <f>IFERROR(IF(VLOOKUP(B291,入社年月日ふりがな!B:C,2,FALSE)="","",VLOOKUP(B291,入社年月日ふりがな!B:C,2,FALSE)),"")</f>
        <v>ﾀｶﾊｼｱﾕﾐ</v>
      </c>
      <c r="D291">
        <v>17</v>
      </c>
      <c r="E291" t="s">
        <v>662</v>
      </c>
      <c r="F291" s="1">
        <f>IFERROR(VLOOKUP(纏め表計算用!B291,入社年月日ふりがな!B:F,5,FALSE),"")</f>
        <v>42461</v>
      </c>
      <c r="G291" t="str">
        <f>IFERROR(VLOOKUP($B291,職務担当!$A:$E,3,FALSE),"")</f>
        <v>常勤栄養士</v>
      </c>
      <c r="H291" t="str">
        <f>IFERROR(IF(VLOOKUP($B291,職務担当!$A:$E,4,FALSE)="","",VLOOKUP($B291,職務担当!$A:$E,4,FALSE)),"")</f>
        <v>調理員リーダー</v>
      </c>
      <c r="I291" s="4" t="s">
        <v>1688</v>
      </c>
      <c r="J291" t="str">
        <f>IFERROR(IF(VLOOKUP($B291,職務担当!$A:$E,5,FALSE)="","非常勤",VLOOKUP($B291,職務担当!$A:$E,5,FALSE)),"")</f>
        <v>常勤</v>
      </c>
      <c r="K291" s="2">
        <v>4</v>
      </c>
      <c r="L291" s="2">
        <v>6</v>
      </c>
      <c r="P291" s="4" t="s">
        <v>1002</v>
      </c>
      <c r="R291">
        <f>COUNTIF(入社年月日ふりがな!B:B,纏め表計算用!B291)</f>
        <v>1</v>
      </c>
      <c r="S291" s="4">
        <f>COUNTIF(職務担当!A:A,纏め表計算用!B291)</f>
        <v>1</v>
      </c>
    </row>
    <row r="292" spans="1:19">
      <c r="A292">
        <f>IFERROR(INDEX(入社年月日ふりがな!$A:$B,MATCH(B292,入社年月日ふりがな!B:B,0),1),"")</f>
        <v>9000824</v>
      </c>
      <c r="B292" s="4" t="s">
        <v>725</v>
      </c>
      <c r="C292" t="str">
        <f>IFERROR(IF(VLOOKUP(B292,入社年月日ふりがな!B:C,2,FALSE)="","",VLOOKUP(B292,入社年月日ふりがな!B:C,2,FALSE)),"")</f>
        <v>ﾅｶﾞｼﾏﾏﾕｺ</v>
      </c>
      <c r="D292">
        <v>17</v>
      </c>
      <c r="E292" t="s">
        <v>662</v>
      </c>
      <c r="F292" s="1">
        <f>IFERROR(VLOOKUP(纏め表計算用!B292,入社年月日ふりがな!B:F,5,FALSE),"")</f>
        <v>43922</v>
      </c>
      <c r="G292" t="str">
        <f>IFERROR(VLOOKUP($B292,職務担当!$A:$E,3,FALSE),"")</f>
        <v>常勤管理栄養士</v>
      </c>
      <c r="H292" t="str">
        <f>IFERROR(IF(VLOOKUP($B292,職務担当!$A:$E,4,FALSE)="","",VLOOKUP($B292,職務担当!$A:$E,4,FALSE)),"")</f>
        <v/>
      </c>
      <c r="I292" s="4" t="s">
        <v>1688</v>
      </c>
      <c r="J292" t="str">
        <f>IFERROR(IF(VLOOKUP($B292,職務担当!$A:$E,5,FALSE)="","非常勤",VLOOKUP($B292,職務担当!$A:$E,5,FALSE)),"")</f>
        <v>常勤</v>
      </c>
      <c r="K292" s="2">
        <v>2.1</v>
      </c>
      <c r="L292" s="2">
        <v>5</v>
      </c>
      <c r="P292" s="4" t="s">
        <v>1002</v>
      </c>
      <c r="R292">
        <f>COUNTIF(入社年月日ふりがな!B:B,纏め表計算用!B292)</f>
        <v>1</v>
      </c>
      <c r="S292" s="4">
        <f>COUNTIF(職務担当!A:A,纏め表計算用!B292)</f>
        <v>1</v>
      </c>
    </row>
    <row r="293" spans="1:19">
      <c r="A293">
        <f>IFERROR(INDEX(入社年月日ふりがな!$A:$B,MATCH(B293,入社年月日ふりがな!B:B,0),1),"")</f>
        <v>9000826</v>
      </c>
      <c r="B293" s="4" t="s">
        <v>1043</v>
      </c>
      <c r="C293" t="str">
        <f>IFERROR(IF(VLOOKUP(B293,入社年月日ふりがな!B:C,2,FALSE)="","",VLOOKUP(B293,入社年月日ふりがな!B:C,2,FALSE)),"")</f>
        <v>ｼﾉﾐﾔﾄﾐﾕｷ</v>
      </c>
      <c r="D293">
        <v>17</v>
      </c>
      <c r="E293" t="s">
        <v>662</v>
      </c>
      <c r="F293" s="1">
        <f>IFERROR(VLOOKUP(纏め表計算用!B293,入社年月日ふりがな!B:F,5,FALSE),"")</f>
        <v>43922</v>
      </c>
      <c r="G293" t="str">
        <f>IFERROR(VLOOKUP($B293,職務担当!$A:$E,3,FALSE),"")</f>
        <v>常勤調理師</v>
      </c>
      <c r="H293" t="str">
        <f>IFERROR(IF(VLOOKUP($B293,職務担当!$A:$E,4,FALSE)="","",VLOOKUP($B293,職務担当!$A:$E,4,FALSE)),"")</f>
        <v/>
      </c>
      <c r="I293" s="4" t="s">
        <v>1688</v>
      </c>
      <c r="J293" t="str">
        <f>IFERROR(IF(VLOOKUP($B293,職務担当!$A:$E,5,FALSE)="","非常勤",VLOOKUP($B293,職務担当!$A:$E,5,FALSE)),"")</f>
        <v>常勤</v>
      </c>
      <c r="K293" s="2">
        <v>2.1</v>
      </c>
      <c r="L293" s="2">
        <v>15</v>
      </c>
      <c r="P293" s="4" t="s">
        <v>986</v>
      </c>
      <c r="R293">
        <f>COUNTIF(入社年月日ふりがな!B:B,纏め表計算用!B293)</f>
        <v>1</v>
      </c>
      <c r="S293" s="4">
        <f>COUNTIF(職務担当!A:A,纏め表計算用!B293)</f>
        <v>1</v>
      </c>
    </row>
    <row r="294" spans="1:19">
      <c r="A294">
        <f>IFERROR(INDEX(入社年月日ふりがな!$A:$B,MATCH(B294,入社年月日ふりがな!B:B,0),1),"")</f>
        <v>9000827</v>
      </c>
      <c r="B294" s="4" t="s">
        <v>1044</v>
      </c>
      <c r="C294" t="str">
        <f>IFERROR(IF(VLOOKUP(B294,入社年月日ふりがな!B:C,2,FALSE)="","",VLOOKUP(B294,入社年月日ふりがな!B:C,2,FALSE)),"")</f>
        <v>ｴﾉﾓﾄｱｷ</v>
      </c>
      <c r="D294">
        <v>17</v>
      </c>
      <c r="E294" t="s">
        <v>662</v>
      </c>
      <c r="F294" s="1">
        <f>IFERROR(VLOOKUP(纏め表計算用!B294,入社年月日ふりがな!B:F,5,FALSE),"")</f>
        <v>43922</v>
      </c>
      <c r="G294" t="str">
        <f>IFERROR(VLOOKUP($B294,職務担当!$A:$E,3,FALSE),"")</f>
        <v>常勤栄養士</v>
      </c>
      <c r="H294" t="str">
        <f>IFERROR(IF(VLOOKUP($B294,職務担当!$A:$E,4,FALSE)="","",VLOOKUP($B294,職務担当!$A:$E,4,FALSE)),"")</f>
        <v/>
      </c>
      <c r="I294" s="4" t="s">
        <v>1688</v>
      </c>
      <c r="J294" t="str">
        <f>IFERROR(IF(VLOOKUP($B294,職務担当!$A:$E,5,FALSE)="","非常勤",VLOOKUP($B294,職務担当!$A:$E,5,FALSE)),"")</f>
        <v>常勤</v>
      </c>
      <c r="K294" s="2">
        <v>4</v>
      </c>
      <c r="L294" s="2">
        <v>2</v>
      </c>
      <c r="P294" s="4" t="s">
        <v>1002</v>
      </c>
      <c r="R294">
        <f>COUNTIF(入社年月日ふりがな!B:B,纏め表計算用!B294)</f>
        <v>1</v>
      </c>
      <c r="S294" s="4">
        <f>COUNTIF(職務担当!A:A,纏め表計算用!B294)</f>
        <v>1</v>
      </c>
    </row>
    <row r="295" spans="1:19">
      <c r="A295">
        <f>IFERROR(INDEX(入社年月日ふりがな!$A:$B,MATCH(B295,入社年月日ふりがな!B:B,0),1),"")</f>
        <v>9000921</v>
      </c>
      <c r="B295" s="4" t="s">
        <v>1045</v>
      </c>
      <c r="C295" t="str">
        <f>IFERROR(IF(VLOOKUP(B295,入社年月日ふりがな!B:C,2,FALSE)="","",VLOOKUP(B295,入社年月日ふりがな!B:C,2,FALSE)),"")</f>
        <v>ｶﾝﾉｶｵﾘ</v>
      </c>
      <c r="D295">
        <v>17</v>
      </c>
      <c r="E295" t="s">
        <v>662</v>
      </c>
      <c r="F295" s="1">
        <f>IFERROR(VLOOKUP(纏め表計算用!B295,入社年月日ふりがな!B:F,5,FALSE),"")</f>
        <v>44287</v>
      </c>
      <c r="G295" t="str">
        <f>IFERROR(VLOOKUP($B295,職務担当!$A:$E,3,FALSE),"")</f>
        <v>常勤管理栄養士</v>
      </c>
      <c r="H295" t="str">
        <f>IFERROR(IF(VLOOKUP($B295,職務担当!$A:$E,4,FALSE)="","",VLOOKUP($B295,職務担当!$A:$E,4,FALSE)),"")</f>
        <v/>
      </c>
      <c r="I295" s="4" t="s">
        <v>1688</v>
      </c>
      <c r="J295" t="str">
        <f>IFERROR(IF(VLOOKUP($B295,職務担当!$A:$E,5,FALSE)="","非常勤",VLOOKUP($B295,職務担当!$A:$E,5,FALSE)),"")</f>
        <v>常勤</v>
      </c>
      <c r="K295" s="2">
        <v>1</v>
      </c>
      <c r="L295" s="2">
        <v>9</v>
      </c>
      <c r="P295" s="4" t="s">
        <v>1002</v>
      </c>
      <c r="R295">
        <f>COUNTIF(入社年月日ふりがな!B:B,纏め表計算用!B295)</f>
        <v>1</v>
      </c>
      <c r="S295" s="4">
        <f>COUNTIF(職務担当!A:A,纏め表計算用!B295)</f>
        <v>1</v>
      </c>
    </row>
    <row r="296" spans="1:19">
      <c r="A296">
        <f>IFERROR(INDEX(入社年月日ふりがな!$A:$B,MATCH(B296,入社年月日ふりがな!B:B,0),1),"")</f>
        <v>9000672</v>
      </c>
      <c r="B296" s="4" t="s">
        <v>1046</v>
      </c>
      <c r="C296" t="str">
        <f>IFERROR(IF(VLOOKUP(B296,入社年月日ふりがな!B:C,2,FALSE)="","",VLOOKUP(B296,入社年月日ふりがな!B:C,2,FALSE)),"")</f>
        <v>ｵｻﾀﾞｹﾝﾀ</v>
      </c>
      <c r="D296">
        <v>17</v>
      </c>
      <c r="E296" t="s">
        <v>662</v>
      </c>
      <c r="F296" s="1">
        <f>IFERROR(VLOOKUP(纏め表計算用!B296,入社年月日ふりがな!B:F,5,FALSE),"")</f>
        <v>43435</v>
      </c>
      <c r="G296" t="str">
        <f>IFERROR(VLOOKUP($B296,職務担当!$A:$E,3,FALSE),"")</f>
        <v>常勤事務員</v>
      </c>
      <c r="H296" t="str">
        <f>IFERROR(IF(VLOOKUP($B296,職務担当!$A:$E,4,FALSE)="","",VLOOKUP($B296,職務担当!$A:$E,4,FALSE)),"")</f>
        <v/>
      </c>
      <c r="I296" s="4" t="s">
        <v>1691</v>
      </c>
      <c r="J296" t="str">
        <f>IFERROR(IF(VLOOKUP($B296,職務担当!$A:$E,5,FALSE)="","非常勤",VLOOKUP($B296,職務担当!$A:$E,5,FALSE)),"")</f>
        <v>常勤</v>
      </c>
      <c r="K296" s="2">
        <v>2</v>
      </c>
      <c r="P296" s="4" t="s">
        <v>986</v>
      </c>
      <c r="R296">
        <f>COUNTIF(入社年月日ふりがな!B:B,纏め表計算用!B296)</f>
        <v>1</v>
      </c>
      <c r="S296" s="4">
        <f>COUNTIF(職務担当!A:A,纏め表計算用!B296)</f>
        <v>1</v>
      </c>
    </row>
    <row r="297" spans="1:19">
      <c r="A297">
        <f>IFERROR(INDEX(入社年月日ふりがな!$A:$B,MATCH(B297,入社年月日ふりがな!B:B,0),1),"")</f>
        <v>9000188</v>
      </c>
      <c r="B297" s="4" t="s">
        <v>1047</v>
      </c>
      <c r="C297" t="str">
        <f>IFERROR(IF(VLOOKUP(B297,入社年月日ふりがな!B:C,2,FALSE)="","",VLOOKUP(B297,入社年月日ふりがな!B:C,2,FALSE)),"")</f>
        <v>ｲﾉﾏﾀﾀﾞｲﾁ</v>
      </c>
      <c r="D297">
        <v>17</v>
      </c>
      <c r="E297" t="s">
        <v>662</v>
      </c>
      <c r="F297" s="1">
        <f>IFERROR(VLOOKUP(纏め表計算用!B297,入社年月日ふりがな!B:F,5,FALSE),"")</f>
        <v>41365</v>
      </c>
      <c r="G297" t="str">
        <f>IFERROR(VLOOKUP($B297,職務担当!$A:$E,3,FALSE),"")</f>
        <v>指導職（主任）</v>
      </c>
      <c r="H297" t="str">
        <f>IFERROR(IF(VLOOKUP($B297,職務担当!$A:$E,4,FALSE)="","",VLOOKUP($B297,職務担当!$A:$E,4,FALSE)),"")</f>
        <v/>
      </c>
      <c r="I297" s="4" t="s">
        <v>1689</v>
      </c>
      <c r="J297" t="str">
        <f>IFERROR(IF(VLOOKUP($B297,職務担当!$A:$E,5,FALSE)="","非常勤",VLOOKUP($B297,職務担当!$A:$E,5,FALSE)),"")</f>
        <v>常勤</v>
      </c>
      <c r="K297" s="2">
        <v>4</v>
      </c>
      <c r="L297" s="2">
        <v>12</v>
      </c>
      <c r="P297" s="4" t="s">
        <v>986</v>
      </c>
      <c r="R297">
        <f>COUNTIF(入社年月日ふりがな!B:B,纏め表計算用!B297)</f>
        <v>1</v>
      </c>
      <c r="S297" s="4">
        <f>COUNTIF(職務担当!A:A,纏め表計算用!B297)</f>
        <v>1</v>
      </c>
    </row>
    <row r="298" spans="1:19">
      <c r="A298">
        <f>IFERROR(INDEX(入社年月日ふりがな!$A:$B,MATCH(B298,入社年月日ふりがな!B:B,0),1),"")</f>
        <v>9000514</v>
      </c>
      <c r="B298" s="4" t="s">
        <v>673</v>
      </c>
      <c r="C298" t="str">
        <f>IFERROR(IF(VLOOKUP(B298,入社年月日ふりがな!B:C,2,FALSE)="","",VLOOKUP(B298,入社年月日ふりがな!B:C,2,FALSE)),"")</f>
        <v>ﾜﾀﾅﾍﾞﾏｲ</v>
      </c>
      <c r="D298">
        <v>17</v>
      </c>
      <c r="E298" t="s">
        <v>662</v>
      </c>
      <c r="F298" s="1">
        <f>IFERROR(VLOOKUP(纏め表計算用!B298,入社年月日ふりがな!B:F,5,FALSE),"")</f>
        <v>42979</v>
      </c>
      <c r="G298" t="str">
        <f>IFERROR(VLOOKUP($B298,職務担当!$A:$E,3,FALSE),"")</f>
        <v>指導職（副主任）</v>
      </c>
      <c r="H298" t="str">
        <f>IFERROR(IF(VLOOKUP($B298,職務担当!$A:$E,4,FALSE)="","",VLOOKUP($B298,職務担当!$A:$E,4,FALSE)),"")</f>
        <v>1歳児クラス担任</v>
      </c>
      <c r="I298" s="4" t="s">
        <v>1685</v>
      </c>
      <c r="J298" t="str">
        <f>IFERROR(IF(VLOOKUP($B298,職務担当!$A:$E,5,FALSE)="","非常勤",VLOOKUP($B298,職務担当!$A:$E,5,FALSE)),"")</f>
        <v>常勤</v>
      </c>
      <c r="K298" s="2">
        <v>3</v>
      </c>
      <c r="L298" s="2">
        <v>16</v>
      </c>
      <c r="P298" s="4" t="s">
        <v>1002</v>
      </c>
      <c r="R298">
        <f>COUNTIF(入社年月日ふりがな!B:B,纏め表計算用!B298)</f>
        <v>1</v>
      </c>
      <c r="S298" s="4">
        <f>COUNTIF(職務担当!A:A,纏め表計算用!B298)</f>
        <v>1</v>
      </c>
    </row>
    <row r="299" spans="1:19">
      <c r="A299">
        <f>IFERROR(INDEX(入社年月日ふりがな!$A:$B,MATCH(B299,入社年月日ふりがな!B:B,0),1),"")</f>
        <v>9000278</v>
      </c>
      <c r="B299" s="4" t="s">
        <v>1048</v>
      </c>
      <c r="C299" t="str">
        <f>IFERROR(IF(VLOOKUP(B299,入社年月日ふりがな!B:C,2,FALSE)="","",VLOOKUP(B299,入社年月日ふりがな!B:C,2,FALSE)),"")</f>
        <v>ﾌｼﾞﾀｻｵﾘ</v>
      </c>
      <c r="D299">
        <v>17</v>
      </c>
      <c r="E299" t="s">
        <v>662</v>
      </c>
      <c r="F299" s="1">
        <f>IFERROR(VLOOKUP(纏め表計算用!B299,入社年月日ふりがな!B:F,5,FALSE),"")</f>
        <v>42005</v>
      </c>
      <c r="G299" t="str">
        <f>IFERROR(VLOOKUP($B299,職務担当!$A:$E,3,FALSE),"")</f>
        <v>指導職（副主任）</v>
      </c>
      <c r="H299" t="str">
        <f>IFERROR(IF(VLOOKUP($B299,職務担当!$A:$E,4,FALSE)="","",VLOOKUP($B299,職務担当!$A:$E,4,FALSE)),"")</f>
        <v>2歳児クラスリーダー</v>
      </c>
      <c r="I299" s="4" t="s">
        <v>1685</v>
      </c>
      <c r="J299" t="str">
        <f>IFERROR(IF(VLOOKUP($B299,職務担当!$A:$E,5,FALSE)="","非常勤",VLOOKUP($B299,職務担当!$A:$E,5,FALSE)),"")</f>
        <v>常勤</v>
      </c>
      <c r="K299" s="2">
        <v>1</v>
      </c>
      <c r="L299" s="2">
        <v>17</v>
      </c>
      <c r="P299" s="4" t="s">
        <v>1002</v>
      </c>
      <c r="R299">
        <f>COUNTIF(入社年月日ふりがな!B:B,纏め表計算用!B299)</f>
        <v>1</v>
      </c>
      <c r="S299" s="4">
        <f>COUNTIF(職務担当!A:A,纏め表計算用!B299)</f>
        <v>1</v>
      </c>
    </row>
    <row r="300" spans="1:19">
      <c r="A300">
        <f>IFERROR(INDEX(入社年月日ふりがな!$A:$B,MATCH(B300,入社年月日ふりがな!B:B,0),1),"")</f>
        <v>9000825</v>
      </c>
      <c r="B300" s="4" t="s">
        <v>713</v>
      </c>
      <c r="C300" t="str">
        <f>IFERROR(IF(VLOOKUP(B300,入社年月日ふりがな!B:C,2,FALSE)="","",VLOOKUP(B300,入社年月日ふりがな!B:C,2,FALSE)),"")</f>
        <v>ﾌｸﾀﾞｱｷｺ</v>
      </c>
      <c r="D300">
        <v>17</v>
      </c>
      <c r="E300" t="s">
        <v>662</v>
      </c>
      <c r="F300" s="1">
        <f>IFERROR(VLOOKUP(纏め表計算用!B300,入社年月日ふりがな!B:F,5,FALSE),"")</f>
        <v>43922</v>
      </c>
      <c r="G300" t="str">
        <f>IFERROR(VLOOKUP($B300,職務担当!$A:$E,3,FALSE),"")</f>
        <v>常勤保育士</v>
      </c>
      <c r="H300" t="str">
        <f>IFERROR(IF(VLOOKUP($B300,職務担当!$A:$E,4,FALSE)="","",VLOOKUP($B300,職務担当!$A:$E,4,FALSE)),"")</f>
        <v>0歳児クラスリーダー</v>
      </c>
      <c r="I300" s="4" t="s">
        <v>1685</v>
      </c>
      <c r="J300" t="str">
        <f>IFERROR(IF(VLOOKUP($B300,職務担当!$A:$E,5,FALSE)="","非常勤",VLOOKUP($B300,職務担当!$A:$E,5,FALSE)),"")</f>
        <v>常勤</v>
      </c>
      <c r="K300" s="2">
        <v>2.1</v>
      </c>
      <c r="L300" s="2">
        <v>25</v>
      </c>
      <c r="P300" s="4" t="s">
        <v>1002</v>
      </c>
      <c r="R300">
        <f>COUNTIF(入社年月日ふりがな!B:B,纏め表計算用!B300)</f>
        <v>1</v>
      </c>
      <c r="S300" s="4">
        <f>COUNTIF(職務担当!A:A,纏め表計算用!B300)</f>
        <v>1</v>
      </c>
    </row>
    <row r="301" spans="1:19">
      <c r="A301">
        <f>IFERROR(INDEX(入社年月日ふりがな!$A:$B,MATCH(B301,入社年月日ふりがな!B:B,0),1),"")</f>
        <v>9000538</v>
      </c>
      <c r="B301" s="4" t="s">
        <v>1049</v>
      </c>
      <c r="C301" t="str">
        <f>IFERROR(IF(VLOOKUP(B301,入社年月日ふりがな!B:C,2,FALSE)="","",VLOOKUP(B301,入社年月日ふりがな!B:C,2,FALSE)),"")</f>
        <v>ｲﾜﾅｶﾞﾘｴｺ</v>
      </c>
      <c r="D301">
        <v>17</v>
      </c>
      <c r="E301" t="s">
        <v>662</v>
      </c>
      <c r="F301" s="1">
        <f>IFERROR(VLOOKUP(纏め表計算用!B301,入社年月日ふりがな!B:F,5,FALSE),"")</f>
        <v>43101</v>
      </c>
      <c r="G301" t="str">
        <f>IFERROR(VLOOKUP($B301,職務担当!$A:$E,3,FALSE),"")</f>
        <v>常勤保育士</v>
      </c>
      <c r="H301" t="str">
        <f>IFERROR(IF(VLOOKUP($B301,職務担当!$A:$E,4,FALSE)="","",VLOOKUP($B301,職務担当!$A:$E,4,FALSE)),"")</f>
        <v>0歳児クラスリーダー</v>
      </c>
      <c r="I301" s="4" t="s">
        <v>1685</v>
      </c>
      <c r="J301" t="str">
        <f>IFERROR(IF(VLOOKUP($B301,職務担当!$A:$E,5,FALSE)="","非常勤",VLOOKUP($B301,職務担当!$A:$E,5,FALSE)),"")</f>
        <v>常勤</v>
      </c>
      <c r="K301" s="2">
        <v>4</v>
      </c>
      <c r="L301" s="2">
        <v>22</v>
      </c>
      <c r="P301" s="4" t="s">
        <v>1002</v>
      </c>
      <c r="R301">
        <f>COUNTIF(入社年月日ふりがな!B:B,纏め表計算用!B301)</f>
        <v>1</v>
      </c>
      <c r="S301" s="4">
        <f>COUNTIF(職務担当!A:A,纏め表計算用!B301)</f>
        <v>1</v>
      </c>
    </row>
    <row r="302" spans="1:19">
      <c r="A302">
        <f>IFERROR(INDEX(入社年月日ふりがな!$A:$B,MATCH(B302,入社年月日ふりがな!B:B,0),1),"")</f>
        <v>9000884</v>
      </c>
      <c r="B302" s="4" t="s">
        <v>1065</v>
      </c>
      <c r="C302" t="str">
        <f>IFERROR(IF(VLOOKUP(B302,入社年月日ふりがな!B:C,2,FALSE)="","",VLOOKUP(B302,入社年月日ふりがな!B:C,2,FALSE)),"")</f>
        <v>ｷｶﾜｼﾎ</v>
      </c>
      <c r="D302">
        <v>17</v>
      </c>
      <c r="E302" t="s">
        <v>662</v>
      </c>
      <c r="F302" s="1">
        <f>IFERROR(VLOOKUP(纏め表計算用!B302,入社年月日ふりがな!B:F,5,FALSE),"")</f>
        <v>44044</v>
      </c>
      <c r="G302" t="str">
        <f>IFERROR(VLOOKUP($B302,職務担当!$A:$E,3,FALSE),"")</f>
        <v>常勤保育士</v>
      </c>
      <c r="H302" t="str">
        <f>IFERROR(IF(VLOOKUP($B302,職務担当!$A:$E,4,FALSE)="","",VLOOKUP($B302,職務担当!$A:$E,4,FALSE)),"")</f>
        <v>1歳児クラス担任</v>
      </c>
      <c r="I302" s="4" t="s">
        <v>1685</v>
      </c>
      <c r="J302" t="str">
        <f>IFERROR(IF(VLOOKUP($B302,職務担当!$A:$E,5,FALSE)="","非常勤",VLOOKUP($B302,職務担当!$A:$E,5,FALSE)),"")</f>
        <v>常勤</v>
      </c>
      <c r="K302" s="2">
        <v>2</v>
      </c>
      <c r="L302" s="2">
        <v>22</v>
      </c>
      <c r="P302" s="4" t="s">
        <v>1002</v>
      </c>
      <c r="R302">
        <f>COUNTIF(入社年月日ふりがな!B:B,纏め表計算用!B302)</f>
        <v>1</v>
      </c>
      <c r="S302" s="4">
        <f>COUNTIF(職務担当!A:A,纏め表計算用!B302)</f>
        <v>1</v>
      </c>
    </row>
    <row r="303" spans="1:19">
      <c r="A303">
        <f>IFERROR(INDEX(入社年月日ふりがな!$A:$B,MATCH(B303,入社年月日ふりがな!B:B,0),1),"")</f>
        <v>9000013</v>
      </c>
      <c r="B303" s="4" t="s">
        <v>675</v>
      </c>
      <c r="C303" t="str">
        <f>IFERROR(IF(VLOOKUP(B303,入社年月日ふりがな!B:C,2,FALSE)="","",VLOOKUP(B303,入社年月日ふりがな!B:C,2,FALSE)),"")</f>
        <v>ﾉﾅｶﾏｷ</v>
      </c>
      <c r="D303">
        <v>17</v>
      </c>
      <c r="E303" t="s">
        <v>662</v>
      </c>
      <c r="F303" s="1">
        <f>IFERROR(VLOOKUP(纏め表計算用!B303,入社年月日ふりがな!B:F,5,FALSE),"")</f>
        <v>39539</v>
      </c>
      <c r="G303" t="str">
        <f>IFERROR(VLOOKUP($B303,職務担当!$A:$E,3,FALSE),"")</f>
        <v>常勤保育士</v>
      </c>
      <c r="H303" t="str">
        <f>IFERROR(IF(VLOOKUP($B303,職務担当!$A:$E,4,FALSE)="","",VLOOKUP($B303,職務担当!$A:$E,4,FALSE)),"")</f>
        <v>1歳児クラスリーダー</v>
      </c>
      <c r="I303" s="4" t="s">
        <v>1685</v>
      </c>
      <c r="J303" t="str">
        <f>IFERROR(IF(VLOOKUP($B303,職務担当!$A:$E,5,FALSE)="","非常勤",VLOOKUP($B303,職務担当!$A:$E,5,FALSE)),"")</f>
        <v>常勤</v>
      </c>
      <c r="K303" s="2">
        <v>3</v>
      </c>
      <c r="L303" s="2">
        <v>19</v>
      </c>
      <c r="P303" s="4" t="s">
        <v>1002</v>
      </c>
      <c r="R303">
        <f>COUNTIF(入社年月日ふりがな!B:B,纏め表計算用!B303)</f>
        <v>1</v>
      </c>
      <c r="S303" s="4">
        <f>COUNTIF(職務担当!A:A,纏め表計算用!B303)</f>
        <v>1</v>
      </c>
    </row>
    <row r="304" spans="1:19">
      <c r="A304">
        <f>IFERROR(INDEX(入社年月日ふりがな!$A:$B,MATCH(B304,入社年月日ふりがな!B:B,0),1),"")</f>
        <v>9000533</v>
      </c>
      <c r="B304" s="4" t="s">
        <v>1050</v>
      </c>
      <c r="C304" t="str">
        <f>IFERROR(IF(VLOOKUP(B304,入社年月日ふりがな!B:C,2,FALSE)="","",VLOOKUP(B304,入社年月日ふりがな!B:C,2,FALSE)),"")</f>
        <v>ｶﾅﾊﾗﾐﾜ</v>
      </c>
      <c r="D304">
        <v>17</v>
      </c>
      <c r="E304" t="s">
        <v>662</v>
      </c>
      <c r="F304" s="1">
        <f>IFERROR(VLOOKUP(纏め表計算用!B304,入社年月日ふりがな!B:F,5,FALSE),"")</f>
        <v>43070</v>
      </c>
      <c r="G304" t="str">
        <f>IFERROR(VLOOKUP($B304,職務担当!$A:$E,3,FALSE),"")</f>
        <v>常勤保育士</v>
      </c>
      <c r="H304" t="str">
        <f>IFERROR(IF(VLOOKUP($B304,職務担当!$A:$E,4,FALSE)="","",VLOOKUP($B304,職務担当!$A:$E,4,FALSE)),"")</f>
        <v>4歳児クラスリーダー</v>
      </c>
      <c r="I304" s="4" t="s">
        <v>1685</v>
      </c>
      <c r="J304" t="str">
        <f>IFERROR(IF(VLOOKUP($B304,職務担当!$A:$E,5,FALSE)="","非常勤",VLOOKUP($B304,職務担当!$A:$E,5,FALSE)),"")</f>
        <v>常勤</v>
      </c>
      <c r="K304" s="2">
        <v>4</v>
      </c>
      <c r="L304" s="2">
        <v>17</v>
      </c>
      <c r="P304" s="4" t="s">
        <v>1002</v>
      </c>
      <c r="R304">
        <f>COUNTIF(入社年月日ふりがな!B:B,纏め表計算用!B304)</f>
        <v>1</v>
      </c>
      <c r="S304" s="4">
        <f>COUNTIF(職務担当!A:A,纏め表計算用!B304)</f>
        <v>1</v>
      </c>
    </row>
    <row r="305" spans="1:19">
      <c r="A305">
        <f>IFERROR(INDEX(入社年月日ふりがな!$A:$B,MATCH(B305,入社年月日ふりがな!B:B,0),1),"")</f>
        <v>9000723</v>
      </c>
      <c r="B305" s="4" t="s">
        <v>1051</v>
      </c>
      <c r="C305" t="str">
        <f>IFERROR(IF(VLOOKUP(B305,入社年月日ふりがな!B:C,2,FALSE)="","",VLOOKUP(B305,入社年月日ふりがな!B:C,2,FALSE)),"")</f>
        <v>ﾄﾖｶﾜﾏﾕ</v>
      </c>
      <c r="D305">
        <v>17</v>
      </c>
      <c r="E305" t="s">
        <v>662</v>
      </c>
      <c r="F305" s="1">
        <f>IFERROR(VLOOKUP(纏め表計算用!B305,入社年月日ふりがな!B:F,5,FALSE),"")</f>
        <v>43617</v>
      </c>
      <c r="G305" t="str">
        <f>IFERROR(VLOOKUP($B305,職務担当!$A:$E,3,FALSE),"")</f>
        <v>常勤保育士</v>
      </c>
      <c r="H305" t="str">
        <f>IFERROR(IF(VLOOKUP($B305,職務担当!$A:$E,4,FALSE)="","",VLOOKUP($B305,職務担当!$A:$E,4,FALSE)),"")</f>
        <v>2歳児クラスリーダー</v>
      </c>
      <c r="I305" s="4" t="s">
        <v>1685</v>
      </c>
      <c r="J305" t="str">
        <f>IFERROR(IF(VLOOKUP($B305,職務担当!$A:$E,5,FALSE)="","非常勤",VLOOKUP($B305,職務担当!$A:$E,5,FALSE)),"")</f>
        <v>常勤</v>
      </c>
      <c r="K305" s="2">
        <v>3</v>
      </c>
      <c r="L305" s="2">
        <v>14</v>
      </c>
      <c r="P305" s="4" t="s">
        <v>1002</v>
      </c>
      <c r="R305">
        <f>COUNTIF(入社年月日ふりがな!B:B,纏め表計算用!B305)</f>
        <v>1</v>
      </c>
      <c r="S305" s="4">
        <f>COUNTIF(職務担当!A:A,纏め表計算用!B305)</f>
        <v>1</v>
      </c>
    </row>
    <row r="306" spans="1:19">
      <c r="A306">
        <f>IFERROR(INDEX(入社年月日ふりがな!$A:$B,MATCH(B306,入社年月日ふりがな!B:B,0),1),"")</f>
        <v>9000060</v>
      </c>
      <c r="B306" s="4" t="s">
        <v>1052</v>
      </c>
      <c r="C306" t="str">
        <f>IFERROR(IF(VLOOKUP(B306,入社年月日ふりがな!B:C,2,FALSE)="","",VLOOKUP(B306,入社年月日ふりがな!B:C,2,FALSE)),"")</f>
        <v>ｺﾊﾞﾔｼｱｶﾈ</v>
      </c>
      <c r="D306">
        <v>17</v>
      </c>
      <c r="E306" t="s">
        <v>662</v>
      </c>
      <c r="F306" s="1">
        <f>IFERROR(VLOOKUP(纏め表計算用!B306,入社年月日ふりがな!B:F,5,FALSE),"")</f>
        <v>40634</v>
      </c>
      <c r="G306" t="str">
        <f>IFERROR(VLOOKUP($B306,職務担当!$A:$E,3,FALSE),"")</f>
        <v>常勤保育士</v>
      </c>
      <c r="H306" t="str">
        <f>IFERROR(IF(VLOOKUP($B306,職務担当!$A:$E,4,FALSE)="","",VLOOKUP($B306,職務担当!$A:$E,4,FALSE)),"")</f>
        <v>4歳児クラスリーダー</v>
      </c>
      <c r="I306" s="4" t="s">
        <v>1685</v>
      </c>
      <c r="J306" t="str">
        <f>IFERROR(IF(VLOOKUP($B306,職務担当!$A:$E,5,FALSE)="","非常勤",VLOOKUP($B306,職務担当!$A:$E,5,FALSE)),"")</f>
        <v>常勤</v>
      </c>
      <c r="K306" s="2">
        <v>4</v>
      </c>
      <c r="L306" s="2">
        <v>11</v>
      </c>
      <c r="P306" s="4" t="s">
        <v>1002</v>
      </c>
      <c r="R306">
        <f>COUNTIF(入社年月日ふりがな!B:B,纏め表計算用!B306)</f>
        <v>1</v>
      </c>
      <c r="S306" s="4">
        <f>COUNTIF(職務担当!A:A,纏め表計算用!B306)</f>
        <v>1</v>
      </c>
    </row>
    <row r="307" spans="1:19">
      <c r="A307">
        <f>IFERROR(INDEX(入社年月日ふりがな!$A:$B,MATCH(B307,入社年月日ふりがな!B:B,0),1),"")</f>
        <v>9000713</v>
      </c>
      <c r="B307" s="4" t="s">
        <v>1053</v>
      </c>
      <c r="C307" t="str">
        <f>IFERROR(IF(VLOOKUP(B307,入社年月日ふりがな!B:C,2,FALSE)="","",VLOOKUP(B307,入社年月日ふりがな!B:C,2,FALSE)),"")</f>
        <v>ｲｼｹﾞﾅﾂｺ</v>
      </c>
      <c r="D307">
        <v>17</v>
      </c>
      <c r="E307" t="s">
        <v>662</v>
      </c>
      <c r="F307" s="1">
        <f>IFERROR(VLOOKUP(纏め表計算用!B307,入社年月日ふりがな!B:F,5,FALSE),"")</f>
        <v>43556</v>
      </c>
      <c r="G307" t="str">
        <f>IFERROR(VLOOKUP($B307,職務担当!$A:$E,3,FALSE),"")</f>
        <v>常勤保育士</v>
      </c>
      <c r="H307" t="str">
        <f>IFERROR(IF(VLOOKUP($B307,職務担当!$A:$E,4,FALSE)="","",VLOOKUP($B307,職務担当!$A:$E,4,FALSE)),"")</f>
        <v>1歳児クラスリーダー</v>
      </c>
      <c r="I307" s="4" t="s">
        <v>1685</v>
      </c>
      <c r="J307" t="str">
        <f>IFERROR(IF(VLOOKUP($B307,職務担当!$A:$E,5,FALSE)="","非常勤",VLOOKUP($B307,職務担当!$A:$E,5,FALSE)),"")</f>
        <v>常勤</v>
      </c>
      <c r="K307" s="2">
        <v>3</v>
      </c>
      <c r="L307" s="2">
        <v>11</v>
      </c>
      <c r="P307" s="4" t="s">
        <v>1002</v>
      </c>
      <c r="R307">
        <f>COUNTIF(入社年月日ふりがな!B:B,纏め表計算用!B307)</f>
        <v>1</v>
      </c>
      <c r="S307" s="4">
        <f>COUNTIF(職務担当!A:A,纏め表計算用!B307)</f>
        <v>1</v>
      </c>
    </row>
    <row r="308" spans="1:19">
      <c r="A308">
        <f>IFERROR(INDEX(入社年月日ふりがな!$A:$B,MATCH(B308,入社年月日ふりがな!B:B,0),1),"")</f>
        <v>9000059</v>
      </c>
      <c r="B308" s="4" t="s">
        <v>1054</v>
      </c>
      <c r="C308" t="str">
        <f>IFERROR(IF(VLOOKUP(B308,入社年月日ふりがな!B:C,2,FALSE)="","",VLOOKUP(B308,入社年月日ふりがな!B:C,2,FALSE)),"")</f>
        <v>ﾕﾀﾞﾊﾙｶ</v>
      </c>
      <c r="D308">
        <v>17</v>
      </c>
      <c r="E308" t="s">
        <v>662</v>
      </c>
      <c r="F308" s="1">
        <f>IFERROR(VLOOKUP(纏め表計算用!B308,入社年月日ふりがな!B:F,5,FALSE),"")</f>
        <v>40634</v>
      </c>
      <c r="G308" t="str">
        <f>IFERROR(VLOOKUP($B308,職務担当!$A:$E,3,FALSE),"")</f>
        <v>常勤保育士</v>
      </c>
      <c r="H308" t="str">
        <f>IFERROR(IF(VLOOKUP($B308,職務担当!$A:$E,4,FALSE)="","",VLOOKUP($B308,職務担当!$A:$E,4,FALSE)),"")</f>
        <v>0歳児クラス担任</v>
      </c>
      <c r="I308" s="4" t="s">
        <v>1685</v>
      </c>
      <c r="J308" t="str">
        <f>IFERROR(IF(VLOOKUP($B308,職務担当!$A:$E,5,FALSE)="","非常勤",VLOOKUP($B308,職務担当!$A:$E,5,FALSE)),"")</f>
        <v>常勤</v>
      </c>
      <c r="K308" s="2">
        <v>4</v>
      </c>
      <c r="L308" s="2">
        <v>11</v>
      </c>
      <c r="P308" s="4" t="s">
        <v>1002</v>
      </c>
      <c r="R308">
        <f>COUNTIF(入社年月日ふりがな!B:B,纏め表計算用!B308)</f>
        <v>1</v>
      </c>
      <c r="S308" s="4">
        <f>COUNTIF(職務担当!A:A,纏め表計算用!B308)</f>
        <v>1</v>
      </c>
    </row>
    <row r="309" spans="1:19">
      <c r="A309">
        <f>IFERROR(INDEX(入社年月日ふりがな!$A:$B,MATCH(B309,入社年月日ふりがな!B:B,0),1),"")</f>
        <v>9000057</v>
      </c>
      <c r="B309" s="4" t="s">
        <v>679</v>
      </c>
      <c r="C309" t="str">
        <f>IFERROR(IF(VLOOKUP(B309,入社年月日ふりがな!B:C,2,FALSE)="","",VLOOKUP(B309,入社年月日ふりがな!B:C,2,FALSE)),"")</f>
        <v>ｵｻﾀﾞﾄﾓﾐ</v>
      </c>
      <c r="D309">
        <v>17</v>
      </c>
      <c r="E309" t="s">
        <v>662</v>
      </c>
      <c r="F309" s="1">
        <f>IFERROR(VLOOKUP(纏め表計算用!B309,入社年月日ふりがな!B:F,5,FALSE),"")</f>
        <v>41000</v>
      </c>
      <c r="G309" t="str">
        <f>IFERROR(VLOOKUP($B309,職務担当!$A:$E,3,FALSE),"")</f>
        <v>常勤保育士</v>
      </c>
      <c r="H309" t="str">
        <f>IFERROR(IF(VLOOKUP($B309,職務担当!$A:$E,4,FALSE)="","",VLOOKUP($B309,職務担当!$A:$E,4,FALSE)),"")</f>
        <v>1歳児クラスリーダー</v>
      </c>
      <c r="I309" s="4" t="s">
        <v>1685</v>
      </c>
      <c r="J309" t="str">
        <f>IFERROR(IF(VLOOKUP($B309,職務担当!$A:$E,5,FALSE)="","非常勤",VLOOKUP($B309,職務担当!$A:$E,5,FALSE)),"")</f>
        <v>常勤</v>
      </c>
      <c r="K309" s="2">
        <v>4</v>
      </c>
      <c r="L309" s="2">
        <v>10</v>
      </c>
      <c r="P309" s="4" t="s">
        <v>1002</v>
      </c>
      <c r="R309">
        <f>COUNTIF(入社年月日ふりがな!B:B,纏め表計算用!B309)</f>
        <v>1</v>
      </c>
      <c r="S309" s="4">
        <f>COUNTIF(職務担当!A:A,纏め表計算用!B309)</f>
        <v>1</v>
      </c>
    </row>
    <row r="310" spans="1:19">
      <c r="A310">
        <f>IFERROR(INDEX(入社年月日ふりがな!$A:$B,MATCH(B310,入社年月日ふりがな!B:B,0),1),"")</f>
        <v>9000636</v>
      </c>
      <c r="B310" s="4" t="s">
        <v>1055</v>
      </c>
      <c r="C310" t="str">
        <f>IFERROR(IF(VLOOKUP(B310,入社年月日ふりがな!B:C,2,FALSE)="","",VLOOKUP(B310,入社年月日ふりがな!B:C,2,FALSE)),"")</f>
        <v>ｲｼｲｱﾔ</v>
      </c>
      <c r="D310">
        <v>17</v>
      </c>
      <c r="E310" t="s">
        <v>662</v>
      </c>
      <c r="F310" s="1">
        <f>IFERROR(VLOOKUP(纏め表計算用!B310,入社年月日ふりがな!B:F,5,FALSE),"")</f>
        <v>43191</v>
      </c>
      <c r="G310" t="str">
        <f>IFERROR(VLOOKUP($B310,職務担当!$A:$E,3,FALSE),"")</f>
        <v>常勤保育士</v>
      </c>
      <c r="H310" t="str">
        <f>IFERROR(IF(VLOOKUP($B310,職務担当!$A:$E,4,FALSE)="","",VLOOKUP($B310,職務担当!$A:$E,4,FALSE)),"")</f>
        <v/>
      </c>
      <c r="I310" s="4" t="s">
        <v>1685</v>
      </c>
      <c r="J310" t="str">
        <f>IFERROR(IF(VLOOKUP($B310,職務担当!$A:$E,5,FALSE)="","非常勤",VLOOKUP($B310,職務担当!$A:$E,5,FALSE)),"")</f>
        <v>常勤</v>
      </c>
      <c r="K310" s="2">
        <v>4</v>
      </c>
      <c r="L310" s="2">
        <v>10</v>
      </c>
      <c r="P310" s="4" t="s">
        <v>1002</v>
      </c>
      <c r="R310">
        <f>COUNTIF(入社年月日ふりがな!B:B,纏め表計算用!B310)</f>
        <v>1</v>
      </c>
      <c r="S310" s="4">
        <f>COUNTIF(職務担当!A:A,纏め表計算用!B310)</f>
        <v>1</v>
      </c>
    </row>
    <row r="311" spans="1:19">
      <c r="A311">
        <f>IFERROR(INDEX(入社年月日ふりがな!$A:$B,MATCH(B311,入社年月日ふりがな!B:B,0),1),"")</f>
        <v>9000022</v>
      </c>
      <c r="B311" s="4" t="s">
        <v>677</v>
      </c>
      <c r="C311" t="str">
        <f>IFERROR(IF(VLOOKUP(B311,入社年月日ふりがな!B:C,2,FALSE)="","",VLOOKUP(B311,入社年月日ふりがな!B:C,2,FALSE)),"")</f>
        <v>ﾔﾄﾐｺｽﾞｴ</v>
      </c>
      <c r="D311">
        <v>17</v>
      </c>
      <c r="E311" t="s">
        <v>662</v>
      </c>
      <c r="F311" s="1">
        <f>IFERROR(VLOOKUP(纏め表計算用!B311,入社年月日ふりがな!B:F,5,FALSE),"")</f>
        <v>41000</v>
      </c>
      <c r="G311" t="str">
        <f>IFERROR(VLOOKUP($B311,職務担当!$A:$E,3,FALSE),"")</f>
        <v>常勤保育士</v>
      </c>
      <c r="H311" t="str">
        <f>IFERROR(IF(VLOOKUP($B311,職務担当!$A:$E,4,FALSE)="","",VLOOKUP($B311,職務担当!$A:$E,4,FALSE)),"")</f>
        <v>2歳児クラス担任</v>
      </c>
      <c r="I311" s="4" t="s">
        <v>1685</v>
      </c>
      <c r="J311" t="str">
        <f>IFERROR(IF(VLOOKUP($B311,職務担当!$A:$E,5,FALSE)="","非常勤",VLOOKUP($B311,職務担当!$A:$E,5,FALSE)),"")</f>
        <v>常勤</v>
      </c>
      <c r="K311" s="2">
        <v>4</v>
      </c>
      <c r="L311" s="2">
        <v>10</v>
      </c>
      <c r="P311" s="4" t="s">
        <v>1002</v>
      </c>
      <c r="R311">
        <f>COUNTIF(入社年月日ふりがな!B:B,纏め表計算用!B311)</f>
        <v>1</v>
      </c>
      <c r="S311" s="4">
        <f>COUNTIF(職務担当!A:A,纏め表計算用!B311)</f>
        <v>1</v>
      </c>
    </row>
    <row r="312" spans="1:19">
      <c r="A312">
        <f>IFERROR(INDEX(入社年月日ふりがな!$A:$B,MATCH(B312,入社年月日ふりがな!B:B,0),1),"")</f>
        <v>9000235</v>
      </c>
      <c r="B312" s="4" t="s">
        <v>685</v>
      </c>
      <c r="C312" t="str">
        <f>IFERROR(IF(VLOOKUP(B312,入社年月日ふりがな!B:C,2,FALSE)="","",VLOOKUP(B312,入社年月日ふりがな!B:C,2,FALSE)),"")</f>
        <v>ﾉﾑﾗﾘｻ</v>
      </c>
      <c r="D312">
        <v>17</v>
      </c>
      <c r="E312" t="s">
        <v>662</v>
      </c>
      <c r="F312" s="1">
        <f>IFERROR(VLOOKUP(纏め表計算用!B312,入社年月日ふりがな!B:F,5,FALSE),"")</f>
        <v>41730</v>
      </c>
      <c r="G312" t="str">
        <f>IFERROR(VLOOKUP($B312,職務担当!$A:$E,3,FALSE),"")</f>
        <v>常勤保育士</v>
      </c>
      <c r="H312" t="str">
        <f>IFERROR(IF(VLOOKUP($B312,職務担当!$A:$E,4,FALSE)="","",VLOOKUP($B312,職務担当!$A:$E,4,FALSE)),"")</f>
        <v/>
      </c>
      <c r="I312" s="4" t="s">
        <v>1685</v>
      </c>
      <c r="J312" t="str">
        <f>IFERROR(IF(VLOOKUP($B312,職務担当!$A:$E,5,FALSE)="","非常勤",VLOOKUP($B312,職務担当!$A:$E,5,FALSE)),"")</f>
        <v>常勤</v>
      </c>
      <c r="K312" s="2">
        <v>4</v>
      </c>
      <c r="L312" s="2">
        <v>8</v>
      </c>
      <c r="P312" s="4" t="s">
        <v>1002</v>
      </c>
      <c r="R312">
        <f>COUNTIF(入社年月日ふりがな!B:B,纏め表計算用!B312)</f>
        <v>1</v>
      </c>
      <c r="S312" s="4">
        <f>COUNTIF(職務担当!A:A,纏め表計算用!B312)</f>
        <v>1</v>
      </c>
    </row>
    <row r="313" spans="1:19">
      <c r="A313">
        <f>IFERROR(INDEX(入社年月日ふりがな!$A:$B,MATCH(B313,入社年月日ふりがな!B:B,0),1),"")</f>
        <v>9000243</v>
      </c>
      <c r="B313" s="4" t="s">
        <v>687</v>
      </c>
      <c r="C313" t="str">
        <f>IFERROR(IF(VLOOKUP(B313,入社年月日ふりがな!B:C,2,FALSE)="","",VLOOKUP(B313,入社年月日ふりがな!B:C,2,FALSE)),"")</f>
        <v>ﾅｶﾑﾗｼｮｳｺﾞ</v>
      </c>
      <c r="D313">
        <v>17</v>
      </c>
      <c r="E313" t="s">
        <v>662</v>
      </c>
      <c r="F313" s="1">
        <f>IFERROR(VLOOKUP(纏め表計算用!B313,入社年月日ふりがな!B:F,5,FALSE),"")</f>
        <v>41730</v>
      </c>
      <c r="G313" t="str">
        <f>IFERROR(VLOOKUP($B313,職務担当!$A:$E,3,FALSE),"")</f>
        <v>常勤保育士</v>
      </c>
      <c r="H313" t="str">
        <f>IFERROR(IF(VLOOKUP($B313,職務担当!$A:$E,4,FALSE)="","",VLOOKUP($B313,職務担当!$A:$E,4,FALSE)),"")</f>
        <v>5歳児クラスリーダー</v>
      </c>
      <c r="I313" s="4" t="s">
        <v>1685</v>
      </c>
      <c r="J313" t="str">
        <f>IFERROR(IF(VLOOKUP($B313,職務担当!$A:$E,5,FALSE)="","非常勤",VLOOKUP($B313,職務担当!$A:$E,5,FALSE)),"")</f>
        <v>常勤</v>
      </c>
      <c r="K313" s="2">
        <v>4</v>
      </c>
      <c r="L313" s="2">
        <v>8</v>
      </c>
      <c r="P313" s="4" t="s">
        <v>1036</v>
      </c>
      <c r="R313">
        <f>COUNTIF(入社年月日ふりがな!B:B,纏め表計算用!B313)</f>
        <v>1</v>
      </c>
      <c r="S313" s="4">
        <f>COUNTIF(職務担当!A:A,纏め表計算用!B313)</f>
        <v>1</v>
      </c>
    </row>
    <row r="314" spans="1:19">
      <c r="A314">
        <f>IFERROR(INDEX(入社年月日ふりがな!$A:$B,MATCH(B314,入社年月日ふりがな!B:B,0),1),"")</f>
        <v>9000961</v>
      </c>
      <c r="B314" s="4" t="s">
        <v>1071</v>
      </c>
      <c r="C314" t="str">
        <f>IFERROR(IF(VLOOKUP(B314,入社年月日ふりがな!B:C,2,FALSE)="","",VLOOKUP(B314,入社年月日ふりがな!B:C,2,FALSE)),"")</f>
        <v>ｾｷｸﾞﾁｻﾔｶ</v>
      </c>
      <c r="D314">
        <v>17</v>
      </c>
      <c r="E314" t="s">
        <v>662</v>
      </c>
      <c r="F314" s="1" t="str">
        <f>IFERROR(VLOOKUP(纏め表計算用!B314,入社年月日ふりがな!B:F,5,FALSE),"")</f>
        <v xml:space="preserve">    /  /  </v>
      </c>
      <c r="G314" t="str">
        <f>IFERROR(VLOOKUP($B314,職務担当!$A:$E,3,FALSE),"")</f>
        <v>常勤保育士</v>
      </c>
      <c r="H314" t="str">
        <f>IFERROR(IF(VLOOKUP($B314,職務担当!$A:$E,4,FALSE)="","",VLOOKUP($B314,職務担当!$A:$E,4,FALSE)),"")</f>
        <v/>
      </c>
      <c r="I314" s="4" t="s">
        <v>1685</v>
      </c>
      <c r="J314" t="str">
        <f>IFERROR(IF(VLOOKUP($B314,職務担当!$A:$E,5,FALSE)="","非常勤",VLOOKUP($B314,職務担当!$A:$E,5,FALSE)),"")</f>
        <v>常勤</v>
      </c>
      <c r="K314" s="2">
        <v>1</v>
      </c>
      <c r="L314" s="2">
        <v>8</v>
      </c>
      <c r="P314" s="4" t="s">
        <v>1002</v>
      </c>
      <c r="R314">
        <f>COUNTIF(入社年月日ふりがな!B:B,纏め表計算用!B314)</f>
        <v>1</v>
      </c>
      <c r="S314" s="4">
        <f>COUNTIF(職務担当!A:A,纏め表計算用!B314)</f>
        <v>2</v>
      </c>
    </row>
    <row r="315" spans="1:19">
      <c r="A315">
        <f>IFERROR(INDEX(入社年月日ふりがな!$A:$B,MATCH(B315,入社年月日ふりがな!B:B,0),1),"")</f>
        <v>9000634</v>
      </c>
      <c r="B315" s="4" t="s">
        <v>1056</v>
      </c>
      <c r="C315" t="str">
        <f>IFERROR(IF(VLOOKUP(B315,入社年月日ふりがな!B:C,2,FALSE)="","",VLOOKUP(B315,入社年月日ふりがな!B:C,2,FALSE)),"")</f>
        <v>ﾓﾁﾂﾞｷﾏｲﾐ</v>
      </c>
      <c r="D315">
        <v>17</v>
      </c>
      <c r="E315" t="s">
        <v>662</v>
      </c>
      <c r="F315" s="1">
        <f>IFERROR(VLOOKUP(纏め表計算用!B315,入社年月日ふりがな!B:F,5,FALSE),"")</f>
        <v>43191</v>
      </c>
      <c r="G315" t="str">
        <f>IFERROR(VLOOKUP($B315,職務担当!$A:$E,3,FALSE),"")</f>
        <v>常勤保育士</v>
      </c>
      <c r="H315" t="str">
        <f>IFERROR(IF(VLOOKUP($B315,職務担当!$A:$E,4,FALSE)="","",VLOOKUP($B315,職務担当!$A:$E,4,FALSE)),"")</f>
        <v>2歳児クラス担任</v>
      </c>
      <c r="I315" s="4" t="s">
        <v>1685</v>
      </c>
      <c r="J315" t="str">
        <f>IFERROR(IF(VLOOKUP($B315,職務担当!$A:$E,5,FALSE)="","非常勤",VLOOKUP($B315,職務担当!$A:$E,5,FALSE)),"")</f>
        <v>常勤</v>
      </c>
      <c r="K315" s="2">
        <v>4</v>
      </c>
      <c r="L315" s="2">
        <v>4</v>
      </c>
      <c r="P315" s="4" t="s">
        <v>1002</v>
      </c>
      <c r="R315">
        <f>COUNTIF(入社年月日ふりがな!B:B,纏め表計算用!B315)</f>
        <v>1</v>
      </c>
      <c r="S315" s="4">
        <f>COUNTIF(職務担当!A:A,纏め表計算用!B315)</f>
        <v>1</v>
      </c>
    </row>
    <row r="316" spans="1:19">
      <c r="A316">
        <f>IFERROR(INDEX(入社年月日ふりがな!$A:$B,MATCH(B316,入社年月日ふりがな!B:B,0),1),"")</f>
        <v>9000540</v>
      </c>
      <c r="B316" s="4" t="s">
        <v>693</v>
      </c>
      <c r="C316" t="str">
        <f>IFERROR(IF(VLOOKUP(B316,入社年月日ふりがな!B:C,2,FALSE)="","",VLOOKUP(B316,入社年月日ふりがな!B:C,2,FALSE)),"")</f>
        <v>ﾓﾝｻﾞｲｱﾔｶ</v>
      </c>
      <c r="D316">
        <v>17</v>
      </c>
      <c r="E316" t="s">
        <v>662</v>
      </c>
      <c r="F316" s="1">
        <f>IFERROR(VLOOKUP(纏め表計算用!B316,入社年月日ふりがな!B:F,5,FALSE),"")</f>
        <v>43132</v>
      </c>
      <c r="G316" t="str">
        <f>IFERROR(VLOOKUP($B316,職務担当!$A:$E,3,FALSE),"")</f>
        <v>常勤保育士</v>
      </c>
      <c r="H316" t="str">
        <f>IFERROR(IF(VLOOKUP($B316,職務担当!$A:$E,4,FALSE)="","",VLOOKUP($B316,職務担当!$A:$E,4,FALSE)),"")</f>
        <v>0歳児クラス担任</v>
      </c>
      <c r="I316" s="4" t="s">
        <v>1685</v>
      </c>
      <c r="J316" t="str">
        <f>IFERROR(IF(VLOOKUP($B316,職務担当!$A:$E,5,FALSE)="","非常勤",VLOOKUP($B316,職務担当!$A:$E,5,FALSE)),"")</f>
        <v>常勤</v>
      </c>
      <c r="K316" s="2">
        <v>4</v>
      </c>
      <c r="L316" s="2">
        <v>4</v>
      </c>
      <c r="P316" s="4" t="s">
        <v>1002</v>
      </c>
      <c r="R316">
        <f>COUNTIF(入社年月日ふりがな!B:B,纏め表計算用!B316)</f>
        <v>1</v>
      </c>
      <c r="S316" s="4">
        <f>COUNTIF(職務担当!A:A,纏め表計算用!B316)</f>
        <v>1</v>
      </c>
    </row>
    <row r="317" spans="1:19">
      <c r="A317">
        <f>IFERROR(INDEX(入社年月日ふりがな!$A:$B,MATCH(B317,入社年月日ふりがな!B:B,0),1),"")</f>
        <v>9000632</v>
      </c>
      <c r="B317" s="4" t="s">
        <v>1057</v>
      </c>
      <c r="C317" t="str">
        <f>IFERROR(IF(VLOOKUP(B317,入社年月日ふりがな!B:C,2,FALSE)="","",VLOOKUP(B317,入社年月日ふりがな!B:C,2,FALSE)),"")</f>
        <v>ｵｻﾀﾞﾏｲ</v>
      </c>
      <c r="D317">
        <v>17</v>
      </c>
      <c r="E317" t="s">
        <v>662</v>
      </c>
      <c r="F317" s="1">
        <f>IFERROR(VLOOKUP(纏め表計算用!B317,入社年月日ふりがな!B:F,5,FALSE),"")</f>
        <v>43191</v>
      </c>
      <c r="G317" t="str">
        <f>IFERROR(VLOOKUP($B317,職務担当!$A:$E,3,FALSE),"")</f>
        <v>常勤保育士</v>
      </c>
      <c r="H317" t="str">
        <f>IFERROR(IF(VLOOKUP($B317,職務担当!$A:$E,4,FALSE)="","",VLOOKUP($B317,職務担当!$A:$E,4,FALSE)),"")</f>
        <v>3歳児クラスリーダー</v>
      </c>
      <c r="I317" s="4" t="s">
        <v>1685</v>
      </c>
      <c r="J317" t="str">
        <f>IFERROR(IF(VLOOKUP($B317,職務担当!$A:$E,5,FALSE)="","非常勤",VLOOKUP($B317,職務担当!$A:$E,5,FALSE)),"")</f>
        <v>常勤</v>
      </c>
      <c r="K317" s="2">
        <v>4</v>
      </c>
      <c r="L317" s="2">
        <v>4</v>
      </c>
      <c r="P317" s="4" t="s">
        <v>1002</v>
      </c>
      <c r="R317">
        <f>COUNTIF(入社年月日ふりがな!B:B,纏め表計算用!B317)</f>
        <v>1</v>
      </c>
      <c r="S317" s="4">
        <f>COUNTIF(職務担当!A:A,纏め表計算用!B317)</f>
        <v>1</v>
      </c>
    </row>
    <row r="318" spans="1:19">
      <c r="A318">
        <f>IFERROR(INDEX(入社年月日ふりがな!$A:$B,MATCH(B318,入社年月日ふりがな!B:B,0),1),"")</f>
        <v>9000635</v>
      </c>
      <c r="B318" s="4" t="s">
        <v>1066</v>
      </c>
      <c r="C318" t="str">
        <f>IFERROR(IF(VLOOKUP(B318,入社年月日ふりがな!B:C,2,FALSE)="","",VLOOKUP(B318,入社年月日ふりがな!B:C,2,FALSE)),"")</f>
        <v>ﾔﾏｼﾀｷｮｳｺ</v>
      </c>
      <c r="D318">
        <v>17</v>
      </c>
      <c r="E318" t="s">
        <v>662</v>
      </c>
      <c r="F318" s="1">
        <f>IFERROR(VLOOKUP(纏め表計算用!B318,入社年月日ふりがな!B:F,5,FALSE),"")</f>
        <v>43191</v>
      </c>
      <c r="G318" t="str">
        <f>IFERROR(VLOOKUP($B318,職務担当!$A:$E,3,FALSE),"")</f>
        <v>常勤保育士</v>
      </c>
      <c r="H318" t="str">
        <f>IFERROR(IF(VLOOKUP($B318,職務担当!$A:$E,4,FALSE)="","",VLOOKUP($B318,職務担当!$A:$E,4,FALSE)),"")</f>
        <v>2歳児クラス担任</v>
      </c>
      <c r="I318" s="4" t="s">
        <v>1685</v>
      </c>
      <c r="J318" t="str">
        <f>IFERROR(IF(VLOOKUP($B318,職務担当!$A:$E,5,FALSE)="","非常勤",VLOOKUP($B318,職務担当!$A:$E,5,FALSE)),"")</f>
        <v>常勤</v>
      </c>
      <c r="K318" s="2">
        <v>4</v>
      </c>
      <c r="L318" s="2">
        <v>4</v>
      </c>
      <c r="P318" s="4" t="s">
        <v>1002</v>
      </c>
      <c r="R318">
        <f>COUNTIF(入社年月日ふりがな!B:B,纏め表計算用!B318)</f>
        <v>1</v>
      </c>
      <c r="S318" s="4">
        <f>COUNTIF(職務担当!A:A,纏め表計算用!B318)</f>
        <v>1</v>
      </c>
    </row>
    <row r="319" spans="1:19">
      <c r="A319">
        <f>IFERROR(INDEX(入社年月日ふりがな!$A:$B,MATCH(B319,入社年月日ふりがな!B:B,0),1),"")</f>
        <v>9000631</v>
      </c>
      <c r="B319" s="4" t="s">
        <v>1058</v>
      </c>
      <c r="C319" t="str">
        <f>IFERROR(IF(VLOOKUP(B319,入社年月日ふりがな!B:C,2,FALSE)="","",VLOOKUP(B319,入社年月日ふりがな!B:C,2,FALSE)),"")</f>
        <v>ﾓﾘｼﾏﾞﾐｻｷ</v>
      </c>
      <c r="D319">
        <v>17</v>
      </c>
      <c r="E319" t="s">
        <v>662</v>
      </c>
      <c r="F319" s="1">
        <f>IFERROR(VLOOKUP(纏め表計算用!B319,入社年月日ふりがな!B:F,5,FALSE),"")</f>
        <v>43191</v>
      </c>
      <c r="G319" t="str">
        <f>IFERROR(VLOOKUP($B319,職務担当!$A:$E,3,FALSE),"")</f>
        <v>常勤保育士</v>
      </c>
      <c r="H319" t="str">
        <f>IFERROR(IF(VLOOKUP($B319,職務担当!$A:$E,4,FALSE)="","",VLOOKUP($B319,職務担当!$A:$E,4,FALSE)),"")</f>
        <v>2歳児クラス担任</v>
      </c>
      <c r="I319" s="4" t="s">
        <v>1685</v>
      </c>
      <c r="J319" t="str">
        <f>IFERROR(IF(VLOOKUP($B319,職務担当!$A:$E,5,FALSE)="","非常勤",VLOOKUP($B319,職務担当!$A:$E,5,FALSE)),"")</f>
        <v>常勤</v>
      </c>
      <c r="K319" s="2">
        <v>4</v>
      </c>
      <c r="L319" s="2">
        <v>4</v>
      </c>
      <c r="P319" s="4" t="s">
        <v>1002</v>
      </c>
      <c r="R319">
        <f>COUNTIF(入社年月日ふりがな!B:B,纏め表計算用!B319)</f>
        <v>1</v>
      </c>
      <c r="S319" s="4">
        <f>COUNTIF(職務担当!A:A,纏め表計算用!B319)</f>
        <v>1</v>
      </c>
    </row>
    <row r="320" spans="1:19">
      <c r="A320">
        <f>IFERROR(INDEX(入社年月日ふりがな!$A:$B,MATCH(B320,入社年月日ふりがな!B:B,0),1),"")</f>
        <v>9000888</v>
      </c>
      <c r="B320" s="4" t="s">
        <v>1067</v>
      </c>
      <c r="C320" t="str">
        <f>IFERROR(IF(VLOOKUP(B320,入社年月日ふりがな!B:C,2,FALSE)="","",VLOOKUP(B320,入社年月日ふりがな!B:C,2,FALSE)),"")</f>
        <v>ｼﾊﾞｶﾞｷﾋﾄﾐ</v>
      </c>
      <c r="D320">
        <v>17</v>
      </c>
      <c r="E320" t="s">
        <v>662</v>
      </c>
      <c r="F320" s="1">
        <f>IFERROR(VLOOKUP(纏め表計算用!B320,入社年月日ふりがな!B:F,5,FALSE),"")</f>
        <v>44088</v>
      </c>
      <c r="G320" t="str">
        <f>IFERROR(VLOOKUP($B320,職務担当!$A:$E,3,FALSE),"")</f>
        <v>常勤保育士</v>
      </c>
      <c r="H320" t="str">
        <f>IFERROR(IF(VLOOKUP($B320,職務担当!$A:$E,4,FALSE)="","",VLOOKUP($B320,職務担当!$A:$E,4,FALSE)),"")</f>
        <v>3歳児クラスリーダー</v>
      </c>
      <c r="I320" s="4" t="s">
        <v>1685</v>
      </c>
      <c r="J320" t="str">
        <f>IFERROR(IF(VLOOKUP($B320,職務担当!$A:$E,5,FALSE)="","非常勤",VLOOKUP($B320,職務担当!$A:$E,5,FALSE)),"")</f>
        <v>常勤</v>
      </c>
      <c r="K320" s="2">
        <v>2</v>
      </c>
      <c r="L320" s="2">
        <v>4</v>
      </c>
      <c r="P320" s="4" t="s">
        <v>1002</v>
      </c>
      <c r="R320">
        <f>COUNTIF(入社年月日ふりがな!B:B,纏め表計算用!B320)</f>
        <v>1</v>
      </c>
      <c r="S320" s="4">
        <f>COUNTIF(職務担当!A:A,纏め表計算用!B320)</f>
        <v>1</v>
      </c>
    </row>
    <row r="321" spans="1:19">
      <c r="A321">
        <f>IFERROR(INDEX(入社年月日ふりがな!$A:$B,MATCH(B321,入社年月日ふりがな!B:B,0),1),"")</f>
        <v>9000629</v>
      </c>
      <c r="B321" s="4" t="s">
        <v>695</v>
      </c>
      <c r="C321" t="str">
        <f>IFERROR(IF(VLOOKUP(B321,入社年月日ふりがな!B:C,2,FALSE)="","",VLOOKUP(B321,入社年月日ふりがな!B:C,2,FALSE)),"")</f>
        <v>ﾎｿｶﾜﾘﾎ</v>
      </c>
      <c r="D321">
        <v>17</v>
      </c>
      <c r="E321" t="s">
        <v>662</v>
      </c>
      <c r="F321" s="1">
        <f>IFERROR(VLOOKUP(纏め表計算用!B321,入社年月日ふりがな!B:F,5,FALSE),"")</f>
        <v>43191</v>
      </c>
      <c r="G321" t="str">
        <f>IFERROR(VLOOKUP($B321,職務担当!$A:$E,3,FALSE),"")</f>
        <v>常勤保育士</v>
      </c>
      <c r="H321" t="str">
        <f>IFERROR(IF(VLOOKUP($B321,職務担当!$A:$E,4,FALSE)="","",VLOOKUP($B321,職務担当!$A:$E,4,FALSE)),"")</f>
        <v>1歳児クラス担任</v>
      </c>
      <c r="I321" s="4" t="s">
        <v>1685</v>
      </c>
      <c r="J321" t="str">
        <f>IFERROR(IF(VLOOKUP($B321,職務担当!$A:$E,5,FALSE)="","非常勤",VLOOKUP($B321,職務担当!$A:$E,5,FALSE)),"")</f>
        <v>常勤</v>
      </c>
      <c r="K321" s="2">
        <v>4</v>
      </c>
      <c r="L321" s="2">
        <v>4</v>
      </c>
      <c r="P321" s="4" t="s">
        <v>1002</v>
      </c>
      <c r="R321">
        <f>COUNTIF(入社年月日ふりがな!B:B,纏め表計算用!B321)</f>
        <v>1</v>
      </c>
      <c r="S321" s="4">
        <f>COUNTIF(職務担当!A:A,纏め表計算用!B321)</f>
        <v>1</v>
      </c>
    </row>
    <row r="322" spans="1:19">
      <c r="A322">
        <f>IFERROR(INDEX(入社年月日ふりがな!$A:$B,MATCH(B322,入社年月日ふりがな!B:B,0),1),"")</f>
        <v>9000793</v>
      </c>
      <c r="B322" s="4" t="s">
        <v>711</v>
      </c>
      <c r="C322" t="str">
        <f>IFERROR(IF(VLOOKUP(B322,入社年月日ふりがな!B:C,2,FALSE)="","",VLOOKUP(B322,入社年月日ふりがな!B:C,2,FALSE)),"")</f>
        <v>ﾐﾂﾊｼｱｷ</v>
      </c>
      <c r="D322">
        <v>17</v>
      </c>
      <c r="E322" t="s">
        <v>662</v>
      </c>
      <c r="F322" s="1">
        <f>IFERROR(VLOOKUP(纏め表計算用!B322,入社年月日ふりがな!B:F,5,FALSE),"")</f>
        <v>43891</v>
      </c>
      <c r="G322" t="str">
        <f>IFERROR(VLOOKUP($B322,職務担当!$A:$E,3,FALSE),"")</f>
        <v>常勤保育士</v>
      </c>
      <c r="H322" t="str">
        <f>IFERROR(IF(VLOOKUP($B322,職務担当!$A:$E,4,FALSE)="","",VLOOKUP($B322,職務担当!$A:$E,4,FALSE)),"")</f>
        <v>1歳児クラス担任</v>
      </c>
      <c r="I322" s="4" t="s">
        <v>1685</v>
      </c>
      <c r="J322" t="str">
        <f>IFERROR(IF(VLOOKUP($B322,職務担当!$A:$E,5,FALSE)="","非常勤",VLOOKUP($B322,職務担当!$A:$E,5,FALSE)),"")</f>
        <v>常勤</v>
      </c>
      <c r="K322" s="2">
        <v>2</v>
      </c>
      <c r="L322" s="2">
        <v>2</v>
      </c>
      <c r="P322" s="4" t="s">
        <v>1002</v>
      </c>
      <c r="R322">
        <f>COUNTIF(入社年月日ふりがな!B:B,纏め表計算用!B322)</f>
        <v>1</v>
      </c>
      <c r="S322" s="4">
        <f>COUNTIF(職務担当!A:A,纏め表計算用!B322)</f>
        <v>1</v>
      </c>
    </row>
    <row r="323" spans="1:19">
      <c r="A323">
        <f>IFERROR(INDEX(入社年月日ふりがな!$A:$B,MATCH(B323,入社年月日ふりがな!B:B,0),1),"")</f>
        <v>9000919</v>
      </c>
      <c r="B323" s="4" t="s">
        <v>719</v>
      </c>
      <c r="C323" t="str">
        <f>IFERROR(IF(VLOOKUP(B323,入社年月日ふりがな!B:C,2,FALSE)="","",VLOOKUP(B323,入社年月日ふりがな!B:C,2,FALSE)),"")</f>
        <v>ｶﾀｵｶﾕｳｽｹ</v>
      </c>
      <c r="D323">
        <v>17</v>
      </c>
      <c r="E323" t="s">
        <v>662</v>
      </c>
      <c r="F323" s="1">
        <f>IFERROR(VLOOKUP(纏め表計算用!B323,入社年月日ふりがな!B:F,5,FALSE),"")</f>
        <v>44287</v>
      </c>
      <c r="G323" t="str">
        <f>IFERROR(VLOOKUP($B323,職務担当!$A:$E,3,FALSE),"")</f>
        <v>常勤保育士</v>
      </c>
      <c r="H323" t="str">
        <f>IFERROR(IF(VLOOKUP($B323,職務担当!$A:$E,4,FALSE)="","",VLOOKUP($B323,職務担当!$A:$E,4,FALSE)),"")</f>
        <v>4歳児クラス担当</v>
      </c>
      <c r="I323" s="4" t="s">
        <v>1685</v>
      </c>
      <c r="J323" t="str">
        <f>IFERROR(IF(VLOOKUP($B323,職務担当!$A:$E,5,FALSE)="","非常勤",VLOOKUP($B323,職務担当!$A:$E,5,FALSE)),"")</f>
        <v>常勤</v>
      </c>
      <c r="K323" s="2">
        <v>1</v>
      </c>
      <c r="L323" s="2">
        <v>1</v>
      </c>
      <c r="P323" s="4" t="s">
        <v>1036</v>
      </c>
      <c r="R323">
        <f>COUNTIF(入社年月日ふりがな!B:B,纏め表計算用!B323)</f>
        <v>1</v>
      </c>
      <c r="S323" s="4">
        <f>COUNTIF(職務担当!A:A,纏め表計算用!B323)</f>
        <v>1</v>
      </c>
    </row>
    <row r="324" spans="1:19">
      <c r="A324">
        <f>IFERROR(INDEX(入社年月日ふりがな!$A:$B,MATCH(B324,入社年月日ふりがな!B:B,0),1),"")</f>
        <v>9000920</v>
      </c>
      <c r="B324" s="4" t="s">
        <v>1059</v>
      </c>
      <c r="C324" t="str">
        <f>IFERROR(IF(VLOOKUP(B324,入社年月日ふりがな!B:C,2,FALSE)="","",VLOOKUP(B324,入社年月日ふりがな!B:C,2,FALSE)),"")</f>
        <v>ｻﾉﾐﾕｷ</v>
      </c>
      <c r="D324">
        <v>17</v>
      </c>
      <c r="E324" t="s">
        <v>662</v>
      </c>
      <c r="F324" s="1">
        <f>IFERROR(VLOOKUP(纏め表計算用!B324,入社年月日ふりがな!B:F,5,FALSE),"")</f>
        <v>44287</v>
      </c>
      <c r="G324" t="str">
        <f>IFERROR(VLOOKUP($B324,職務担当!$A:$E,3,FALSE),"")</f>
        <v>常勤保育士</v>
      </c>
      <c r="H324" t="str">
        <f>IFERROR(IF(VLOOKUP($B324,職務担当!$A:$E,4,FALSE)="","",VLOOKUP($B324,職務担当!$A:$E,4,FALSE)),"")</f>
        <v>0歳児クラス担任</v>
      </c>
      <c r="I324" s="4" t="s">
        <v>1685</v>
      </c>
      <c r="J324" t="str">
        <f>IFERROR(IF(VLOOKUP($B324,職務担当!$A:$E,5,FALSE)="","非常勤",VLOOKUP($B324,職務担当!$A:$E,5,FALSE)),"")</f>
        <v>常勤</v>
      </c>
      <c r="K324" s="2">
        <v>1</v>
      </c>
      <c r="L324" s="2">
        <v>1</v>
      </c>
      <c r="P324" s="4" t="s">
        <v>1002</v>
      </c>
      <c r="R324">
        <f>COUNTIF(入社年月日ふりがな!B:B,纏め表計算用!B324)</f>
        <v>1</v>
      </c>
      <c r="S324" s="4">
        <f>COUNTIF(職務担当!A:A,纏め表計算用!B324)</f>
        <v>1</v>
      </c>
    </row>
    <row r="325" spans="1:19">
      <c r="A325">
        <f>IFERROR(INDEX(入社年月日ふりがな!$A:$B,MATCH(B325,入社年月日ふりがな!B:B,0),1),"")</f>
        <v>9000591</v>
      </c>
      <c r="B325" s="4" t="s">
        <v>1009</v>
      </c>
      <c r="C325" t="str">
        <f>IFERROR(IF(VLOOKUP(B325,入社年月日ふりがな!B:C,2,FALSE)="","",VLOOKUP(B325,入社年月日ふりがな!B:C,2,FALSE)),"")</f>
        <v>ﾖﾛｲﾂﾞｶｲｸ</v>
      </c>
      <c r="D325">
        <v>17</v>
      </c>
      <c r="E325" t="s">
        <v>662</v>
      </c>
      <c r="F325" s="1">
        <f>IFERROR(VLOOKUP(纏め表計算用!B325,入社年月日ふりがな!B:F,5,FALSE),"")</f>
        <v>43191</v>
      </c>
      <c r="G325" t="str">
        <f>IFERROR(VLOOKUP($B325,職務担当!$A:$E,3,FALSE),"")</f>
        <v>保育補助</v>
      </c>
      <c r="H325" t="str">
        <f>IFERROR(IF(VLOOKUP($B325,職務担当!$A:$E,4,FALSE)="","",VLOOKUP($B325,職務担当!$A:$E,4,FALSE)),"")</f>
        <v>保育補助
業務　</v>
      </c>
      <c r="J325" t="str">
        <f>IFERROR(IF(VLOOKUP($B325,職務担当!$A:$E,5,FALSE)="","非常勤",VLOOKUP($B325,職務担当!$A:$E,5,FALSE)),"")</f>
        <v>非常勤</v>
      </c>
      <c r="K325" s="2"/>
      <c r="L325" s="2"/>
      <c r="N325" s="6">
        <v>15</v>
      </c>
      <c r="P325" s="4" t="s">
        <v>1002</v>
      </c>
      <c r="R325">
        <f>COUNTIF(入社年月日ふりがな!B:B,纏め表計算用!B325)</f>
        <v>1</v>
      </c>
      <c r="S325" s="4">
        <f>COUNTIF(職務担当!A:A,纏め表計算用!B325)</f>
        <v>1</v>
      </c>
    </row>
    <row r="326" spans="1:19">
      <c r="A326">
        <f>IFERROR(INDEX(入社年月日ふりがな!$A:$B,MATCH(B326,入社年月日ふりがな!B:B,0),1),"")</f>
        <v>9000729</v>
      </c>
      <c r="B326" s="4" t="s">
        <v>1010</v>
      </c>
      <c r="C326" t="str">
        <f>IFERROR(IF(VLOOKUP(B326,入社年月日ふりがな!B:C,2,FALSE)="","",VLOOKUP(B326,入社年月日ふりがな!B:C,2,FALSE)),"")</f>
        <v>ｲｹﾀﾞｻﾁｺ</v>
      </c>
      <c r="D326">
        <v>17</v>
      </c>
      <c r="E326" t="s">
        <v>662</v>
      </c>
      <c r="F326" s="1">
        <f>IFERROR(VLOOKUP(纏め表計算用!B326,入社年月日ふりがな!B:F,5,FALSE),"")</f>
        <v>43678</v>
      </c>
      <c r="G326" t="str">
        <f>IFERROR(VLOOKUP($B326,職務担当!$A:$E,3,FALSE),"")</f>
        <v>保育補助</v>
      </c>
      <c r="H326" t="str">
        <f>IFERROR(IF(VLOOKUP($B326,職務担当!$A:$E,4,FALSE)="","",VLOOKUP($B326,職務担当!$A:$E,4,FALSE)),"")</f>
        <v>保育補助
業務　</v>
      </c>
      <c r="J326" t="str">
        <f>IFERROR(IF(VLOOKUP($B326,職務担当!$A:$E,5,FALSE)="","非常勤",VLOOKUP($B326,職務担当!$A:$E,5,FALSE)),"")</f>
        <v>非常勤</v>
      </c>
      <c r="K326" s="2"/>
      <c r="L326" s="2"/>
      <c r="N326" s="6">
        <v>20</v>
      </c>
      <c r="P326" s="4" t="s">
        <v>1002</v>
      </c>
      <c r="R326">
        <f>COUNTIF(入社年月日ふりがな!B:B,纏め表計算用!B326)</f>
        <v>1</v>
      </c>
      <c r="S326" s="4">
        <f>COUNTIF(職務担当!A:A,纏め表計算用!B326)</f>
        <v>1</v>
      </c>
    </row>
    <row r="327" spans="1:19">
      <c r="A327">
        <f>IFERROR(INDEX(入社年月日ふりがな!$A:$B,MATCH(B327,入社年月日ふりがな!B:B,0),1),"")</f>
        <v>9000584</v>
      </c>
      <c r="B327" s="4" t="s">
        <v>1011</v>
      </c>
      <c r="C327" t="str">
        <f>IFERROR(IF(VLOOKUP(B327,入社年月日ふりがな!B:C,2,FALSE)="","",VLOOKUP(B327,入社年月日ふりがな!B:C,2,FALSE)),"")</f>
        <v>ﾋﾗｲﾐﾜｺ</v>
      </c>
      <c r="D327">
        <v>17</v>
      </c>
      <c r="E327" t="s">
        <v>662</v>
      </c>
      <c r="F327" s="1">
        <f>IFERROR(VLOOKUP(纏め表計算用!B327,入社年月日ふりがな!B:F,5,FALSE),"")</f>
        <v>43191</v>
      </c>
      <c r="G327" t="str">
        <f>IFERROR(VLOOKUP($B327,職務担当!$A:$E,3,FALSE),"")</f>
        <v>保育士</v>
      </c>
      <c r="H327" t="str">
        <f>IFERROR(IF(VLOOKUP($B327,職務担当!$A:$E,4,FALSE)="","",VLOOKUP($B327,職務担当!$A:$E,4,FALSE)),"")</f>
        <v>フリー保育担当</v>
      </c>
      <c r="I327" s="4" t="s">
        <v>1685</v>
      </c>
      <c r="J327" t="str">
        <f>IFERROR(IF(VLOOKUP($B327,職務担当!$A:$E,5,FALSE)="","非常勤",VLOOKUP($B327,職務担当!$A:$E,5,FALSE)),"")</f>
        <v>非常勤</v>
      </c>
      <c r="K327" s="2"/>
      <c r="L327" s="2"/>
      <c r="N327" s="6">
        <v>32.5</v>
      </c>
      <c r="P327" s="4" t="s">
        <v>1002</v>
      </c>
      <c r="R327">
        <f>COUNTIF(入社年月日ふりがな!B:B,纏め表計算用!B327)</f>
        <v>1</v>
      </c>
      <c r="S327" s="4">
        <f>COUNTIF(職務担当!A:A,纏め表計算用!B327)</f>
        <v>1</v>
      </c>
    </row>
    <row r="328" spans="1:19">
      <c r="A328">
        <f>IFERROR(INDEX(入社年月日ふりがな!$A:$B,MATCH(B328,入社年月日ふりがな!B:B,0),1),"")</f>
        <v>9000594</v>
      </c>
      <c r="B328" s="4" t="s">
        <v>1012</v>
      </c>
      <c r="C328" t="str">
        <f>IFERROR(IF(VLOOKUP(B328,入社年月日ふりがな!B:C,2,FALSE)="","",VLOOKUP(B328,入社年月日ふりがな!B:C,2,FALSE)),"")</f>
        <v>ﾐｽﾞｶﾐｶｽﾞﾖ</v>
      </c>
      <c r="D328">
        <v>17</v>
      </c>
      <c r="E328" t="s">
        <v>662</v>
      </c>
      <c r="F328" s="1">
        <f>IFERROR(VLOOKUP(纏め表計算用!B328,入社年月日ふりがな!B:F,5,FALSE),"")</f>
        <v>43191</v>
      </c>
      <c r="G328" t="str">
        <f>IFERROR(VLOOKUP($B328,職務担当!$A:$E,3,FALSE),"")</f>
        <v>保育補助</v>
      </c>
      <c r="H328" t="str">
        <f>IFERROR(IF(VLOOKUP($B328,職務担当!$A:$E,4,FALSE)="","",VLOOKUP($B328,職務担当!$A:$E,4,FALSE)),"")</f>
        <v>保育補助
業務　</v>
      </c>
      <c r="J328" t="str">
        <f>IFERROR(IF(VLOOKUP($B328,職務担当!$A:$E,5,FALSE)="","非常勤",VLOOKUP($B328,職務担当!$A:$E,5,FALSE)),"")</f>
        <v>非常勤</v>
      </c>
      <c r="K328" s="2"/>
      <c r="L328" s="2"/>
      <c r="N328" s="6">
        <v>15</v>
      </c>
      <c r="P328" s="4" t="s">
        <v>1002</v>
      </c>
      <c r="R328">
        <f>COUNTIF(入社年月日ふりがな!B:B,纏め表計算用!B328)</f>
        <v>1</v>
      </c>
      <c r="S328" s="4">
        <f>COUNTIF(職務担当!A:A,纏め表計算用!B328)</f>
        <v>1</v>
      </c>
    </row>
    <row r="329" spans="1:19">
      <c r="A329">
        <f>IFERROR(INDEX(入社年月日ふりがな!$A:$B,MATCH(B329,入社年月日ふりがな!B:B,0),1),"")</f>
        <v>9000593</v>
      </c>
      <c r="B329" s="4" t="s">
        <v>751</v>
      </c>
      <c r="C329" t="str">
        <f>IFERROR(IF(VLOOKUP(B329,入社年月日ふりがな!B:C,2,FALSE)="","",VLOOKUP(B329,入社年月日ふりがな!B:C,2,FALSE)),"")</f>
        <v>ｺﾞﾄｳﾕﾐｺ</v>
      </c>
      <c r="D329">
        <v>17</v>
      </c>
      <c r="E329" t="s">
        <v>662</v>
      </c>
      <c r="F329" s="1">
        <f>IFERROR(VLOOKUP(纏め表計算用!B329,入社年月日ふりがな!B:F,5,FALSE),"")</f>
        <v>43191</v>
      </c>
      <c r="G329" t="str">
        <f>IFERROR(VLOOKUP($B329,職務担当!$A:$E,3,FALSE),"")</f>
        <v>保育補助</v>
      </c>
      <c r="H329" t="str">
        <f>IFERROR(IF(VLOOKUP($B329,職務担当!$A:$E,4,FALSE)="","",VLOOKUP($B329,職務担当!$A:$E,4,FALSE)),"")</f>
        <v>保育補助
業務　</v>
      </c>
      <c r="J329" t="str">
        <f>IFERROR(IF(VLOOKUP($B329,職務担当!$A:$E,5,FALSE)="","非常勤",VLOOKUP($B329,職務担当!$A:$E,5,FALSE)),"")</f>
        <v>非常勤</v>
      </c>
      <c r="K329" s="2"/>
      <c r="L329" s="2"/>
      <c r="N329" s="6">
        <v>8</v>
      </c>
      <c r="P329" s="4" t="s">
        <v>1002</v>
      </c>
      <c r="R329">
        <f>COUNTIF(入社年月日ふりがな!B:B,纏め表計算用!B329)</f>
        <v>1</v>
      </c>
      <c r="S329" s="4">
        <f>COUNTIF(職務担当!A:A,纏め表計算用!B329)</f>
        <v>1</v>
      </c>
    </row>
    <row r="330" spans="1:19">
      <c r="A330">
        <f>IFERROR(INDEX(入社年月日ふりがな!$A:$B,MATCH(B330,入社年月日ふりがな!B:B,0),1),"")</f>
        <v>9000588</v>
      </c>
      <c r="B330" s="4" t="s">
        <v>743</v>
      </c>
      <c r="C330" t="str">
        <f>IFERROR(IF(VLOOKUP(B330,入社年月日ふりがな!B:C,2,FALSE)="","",VLOOKUP(B330,入社年月日ふりがな!B:C,2,FALSE)),"")</f>
        <v>ｻｲｼﾞｮｳｸﾆｺ</v>
      </c>
      <c r="D330">
        <v>17</v>
      </c>
      <c r="E330" t="s">
        <v>662</v>
      </c>
      <c r="F330" s="1">
        <f>IFERROR(VLOOKUP(纏め表計算用!B330,入社年月日ふりがな!B:F,5,FALSE),"")</f>
        <v>43191</v>
      </c>
      <c r="G330" t="str">
        <f>IFERROR(VLOOKUP($B330,職務担当!$A:$E,3,FALSE),"")</f>
        <v>保育補助</v>
      </c>
      <c r="H330" t="str">
        <f>IFERROR(IF(VLOOKUP($B330,職務担当!$A:$E,4,FALSE)="","",VLOOKUP($B330,職務担当!$A:$E,4,FALSE)),"")</f>
        <v>保育補助
業務　</v>
      </c>
      <c r="J330" t="str">
        <f>IFERROR(IF(VLOOKUP($B330,職務担当!$A:$E,5,FALSE)="","非常勤",VLOOKUP($B330,職務担当!$A:$E,5,FALSE)),"")</f>
        <v>非常勤</v>
      </c>
      <c r="K330" s="2"/>
      <c r="L330" s="2"/>
      <c r="N330" s="6">
        <v>15</v>
      </c>
      <c r="P330" s="4" t="s">
        <v>1002</v>
      </c>
      <c r="R330">
        <f>COUNTIF(入社年月日ふりがな!B:B,纏め表計算用!B330)</f>
        <v>1</v>
      </c>
      <c r="S330" s="4">
        <f>COUNTIF(職務担当!A:A,纏め表計算用!B330)</f>
        <v>1</v>
      </c>
    </row>
    <row r="331" spans="1:19">
      <c r="A331">
        <f>IFERROR(INDEX(入社年月日ふりがな!$A:$B,MATCH(B331,入社年月日ふりがな!B:B,0),1),"")</f>
        <v>9000589</v>
      </c>
      <c r="B331" s="4" t="s">
        <v>745</v>
      </c>
      <c r="C331" t="str">
        <f>IFERROR(IF(VLOOKUP(B331,入社年月日ふりがな!B:C,2,FALSE)="","",VLOOKUP(B331,入社年月日ふりがな!B:C,2,FALSE)),"")</f>
        <v>ﾀｹﾔｽｼｽﾞｴ</v>
      </c>
      <c r="D331">
        <v>17</v>
      </c>
      <c r="E331" t="s">
        <v>662</v>
      </c>
      <c r="F331" s="1">
        <f>IFERROR(VLOOKUP(纏め表計算用!B331,入社年月日ふりがな!B:F,5,FALSE),"")</f>
        <v>43191</v>
      </c>
      <c r="G331" t="str">
        <f>IFERROR(VLOOKUP($B331,職務担当!$A:$E,3,FALSE),"")</f>
        <v>保育補助</v>
      </c>
      <c r="H331" t="str">
        <f>IFERROR(IF(VLOOKUP($B331,職務担当!$A:$E,4,FALSE)="","",VLOOKUP($B331,職務担当!$A:$E,4,FALSE)),"")</f>
        <v>保育補助
業務　</v>
      </c>
      <c r="J331" t="str">
        <f>IFERROR(IF(VLOOKUP($B331,職務担当!$A:$E,5,FALSE)="","非常勤",VLOOKUP($B331,職務担当!$A:$E,5,FALSE)),"")</f>
        <v>非常勤</v>
      </c>
      <c r="K331" s="2"/>
      <c r="L331" s="2"/>
      <c r="N331" s="6">
        <v>12</v>
      </c>
      <c r="P331" s="4" t="s">
        <v>1002</v>
      </c>
      <c r="R331">
        <f>COUNTIF(入社年月日ふりがな!B:B,纏め表計算用!B331)</f>
        <v>1</v>
      </c>
      <c r="S331" s="4">
        <f>COUNTIF(職務担当!A:A,纏め表計算用!B331)</f>
        <v>1</v>
      </c>
    </row>
    <row r="332" spans="1:19">
      <c r="A332">
        <f>IFERROR(INDEX(入社年月日ふりがな!$A:$B,MATCH(B332,入社年月日ふりがな!B:B,0),1),"")</f>
        <v>9000587</v>
      </c>
      <c r="B332" s="4" t="s">
        <v>1013</v>
      </c>
      <c r="C332" t="str">
        <f>IFERROR(IF(VLOOKUP(B332,入社年月日ふりがな!B:C,2,FALSE)="","",VLOOKUP(B332,入社年月日ふりがな!B:C,2,FALSE)),"")</f>
        <v>ｺﾌﾞﾁﾁｴ</v>
      </c>
      <c r="D332">
        <v>17</v>
      </c>
      <c r="E332" t="s">
        <v>662</v>
      </c>
      <c r="F332" s="1">
        <f>IFERROR(VLOOKUP(纏め表計算用!B332,入社年月日ふりがな!B:F,5,FALSE),"")</f>
        <v>43191</v>
      </c>
      <c r="G332" t="str">
        <f>IFERROR(VLOOKUP($B332,職務担当!$A:$E,3,FALSE),"")</f>
        <v>保育補助</v>
      </c>
      <c r="H332" t="str">
        <f>IFERROR(IF(VLOOKUP($B332,職務担当!$A:$E,4,FALSE)="","",VLOOKUP($B332,職務担当!$A:$E,4,FALSE)),"")</f>
        <v>保育補助
業務　</v>
      </c>
      <c r="J332" t="str">
        <f>IFERROR(IF(VLOOKUP($B332,職務担当!$A:$E,5,FALSE)="","非常勤",VLOOKUP($B332,職務担当!$A:$E,5,FALSE)),"")</f>
        <v>非常勤</v>
      </c>
      <c r="K332" s="2"/>
      <c r="L332" s="2"/>
      <c r="N332" s="6">
        <v>30</v>
      </c>
      <c r="P332" s="4" t="s">
        <v>1002</v>
      </c>
      <c r="R332">
        <f>COUNTIF(入社年月日ふりがな!B:B,纏め表計算用!B332)</f>
        <v>1</v>
      </c>
      <c r="S332" s="4">
        <f>COUNTIF(職務担当!A:A,纏め表計算用!B332)</f>
        <v>1</v>
      </c>
    </row>
    <row r="333" spans="1:19">
      <c r="A333">
        <f>IFERROR(INDEX(入社年月日ふりがな!$A:$B,MATCH(B333,入社年月日ふりがな!B:B,0),1),"")</f>
        <v>9000590</v>
      </c>
      <c r="B333" s="4" t="s">
        <v>747</v>
      </c>
      <c r="C333" t="str">
        <f>IFERROR(IF(VLOOKUP(B333,入社年月日ふりがな!B:C,2,FALSE)="","",VLOOKUP(B333,入社年月日ふりがな!B:C,2,FALSE)),"")</f>
        <v>ﾌﾙﾀﾅｵﾖ</v>
      </c>
      <c r="D333">
        <v>17</v>
      </c>
      <c r="E333" t="s">
        <v>662</v>
      </c>
      <c r="F333" s="1">
        <f>IFERROR(VLOOKUP(纏め表計算用!B333,入社年月日ふりがな!B:F,5,FALSE),"")</f>
        <v>43191</v>
      </c>
      <c r="G333" t="str">
        <f>IFERROR(VLOOKUP($B333,職務担当!$A:$E,3,FALSE),"")</f>
        <v>保育補助</v>
      </c>
      <c r="H333" t="str">
        <f>IFERROR(IF(VLOOKUP($B333,職務担当!$A:$E,4,FALSE)="","",VLOOKUP($B333,職務担当!$A:$E,4,FALSE)),"")</f>
        <v>保育補助
業務　</v>
      </c>
      <c r="J333" t="str">
        <f>IFERROR(IF(VLOOKUP($B333,職務担当!$A:$E,5,FALSE)="","非常勤",VLOOKUP($B333,職務担当!$A:$E,5,FALSE)),"")</f>
        <v>非常勤</v>
      </c>
      <c r="K333" s="2"/>
      <c r="L333" s="2"/>
      <c r="N333" s="6">
        <v>20</v>
      </c>
      <c r="P333" s="4" t="s">
        <v>1002</v>
      </c>
      <c r="R333">
        <f>COUNTIF(入社年月日ふりがな!B:B,纏め表計算用!B333)</f>
        <v>1</v>
      </c>
      <c r="S333" s="4">
        <f>COUNTIF(職務担当!A:A,纏め表計算用!B333)</f>
        <v>1</v>
      </c>
    </row>
    <row r="334" spans="1:19">
      <c r="A334">
        <f>IFERROR(INDEX(入社年月日ふりがな!$A:$B,MATCH(B334,入社年月日ふりがな!B:B,0),1),"")</f>
        <v>9000750</v>
      </c>
      <c r="B334" s="4" t="s">
        <v>779</v>
      </c>
      <c r="C334" t="str">
        <f>IFERROR(IF(VLOOKUP(B334,入社年月日ふりがな!B:C,2,FALSE)="","",VLOOKUP(B334,入社年月日ふりがな!B:C,2,FALSE)),"")</f>
        <v>ｶﾒｲｸﾐｺ</v>
      </c>
      <c r="D334">
        <v>17</v>
      </c>
      <c r="E334" t="s">
        <v>662</v>
      </c>
      <c r="F334" s="1">
        <f>IFERROR(VLOOKUP(纏め表計算用!B334,入社年月日ふりがな!B:F,5,FALSE),"")</f>
        <v>43770</v>
      </c>
      <c r="G334" t="str">
        <f>IFERROR(VLOOKUP($B334,職務担当!$A:$E,3,FALSE),"")</f>
        <v>保育補助</v>
      </c>
      <c r="H334" t="str">
        <f>IFERROR(IF(VLOOKUP($B334,職務担当!$A:$E,4,FALSE)="","",VLOOKUP($B334,職務担当!$A:$E,4,FALSE)),"")</f>
        <v>保育補助
業務　</v>
      </c>
      <c r="J334" t="str">
        <f>IFERROR(IF(VLOOKUP($B334,職務担当!$A:$E,5,FALSE)="","非常勤",VLOOKUP($B334,職務担当!$A:$E,5,FALSE)),"")</f>
        <v>非常勤</v>
      </c>
      <c r="K334" s="2"/>
      <c r="L334" s="2"/>
      <c r="N334" s="6">
        <v>17.5</v>
      </c>
      <c r="P334" s="4" t="s">
        <v>1002</v>
      </c>
      <c r="R334">
        <f>COUNTIF(入社年月日ふりがな!B:B,纏め表計算用!B334)</f>
        <v>1</v>
      </c>
      <c r="S334" s="4">
        <f>COUNTIF(職務担当!A:A,纏め表計算用!B334)</f>
        <v>1</v>
      </c>
    </row>
    <row r="335" spans="1:19">
      <c r="A335">
        <f>IFERROR(INDEX(入社年月日ふりがな!$A:$B,MATCH(B335,入社年月日ふりがな!B:B,0),1),"")</f>
        <v>9000774</v>
      </c>
      <c r="B335" s="4" t="s">
        <v>1014</v>
      </c>
      <c r="C335" t="str">
        <f>IFERROR(IF(VLOOKUP(B335,入社年月日ふりがな!B:C,2,FALSE)="","",VLOOKUP(B335,入社年月日ふりがな!B:C,2,FALSE)),"")</f>
        <v>ﾊﾏﾉｱﾂｺ</v>
      </c>
      <c r="D335">
        <v>17</v>
      </c>
      <c r="E335" t="s">
        <v>662</v>
      </c>
      <c r="F335" s="1">
        <f>IFERROR(VLOOKUP(纏め表計算用!B335,入社年月日ふりがな!B:F,5,FALSE),"")</f>
        <v>43922</v>
      </c>
      <c r="G335" t="str">
        <f>IFERROR(VLOOKUP($B335,職務担当!$A:$E,3,FALSE),"")</f>
        <v>保育士</v>
      </c>
      <c r="H335" t="str">
        <f>IFERROR(IF(VLOOKUP($B335,職務担当!$A:$E,4,FALSE)="","",VLOOKUP($B335,職務担当!$A:$E,4,FALSE)),"")</f>
        <v>フリー保育担当</v>
      </c>
      <c r="I335" s="4" t="s">
        <v>1685</v>
      </c>
      <c r="J335" t="str">
        <f>IFERROR(IF(VLOOKUP($B335,職務担当!$A:$E,5,FALSE)="","非常勤",VLOOKUP($B335,職務担当!$A:$E,5,FALSE)),"")</f>
        <v>非常勤</v>
      </c>
      <c r="K335" s="2"/>
      <c r="L335" s="2"/>
      <c r="N335" s="6">
        <v>20</v>
      </c>
      <c r="P335" s="4" t="s">
        <v>1002</v>
      </c>
      <c r="R335">
        <f>COUNTIF(入社年月日ふりがな!B:B,纏め表計算用!B335)</f>
        <v>1</v>
      </c>
      <c r="S335" s="4">
        <f>COUNTIF(職務担当!A:A,纏め表計算用!B335)</f>
        <v>1</v>
      </c>
    </row>
    <row r="336" spans="1:19">
      <c r="A336">
        <f>IFERROR(INDEX(入社年月日ふりがな!$A:$B,MATCH(B336,入社年月日ふりがな!B:B,0),1),"")</f>
        <v>9000780</v>
      </c>
      <c r="B336" s="4" t="str">
        <f>Q336</f>
        <v>福西聡子　</v>
      </c>
      <c r="C336" t="str">
        <f>IFERROR(IF(VLOOKUP(B336,入社年月日ふりがな!B:C,2,FALSE)="","",VLOOKUP(B336,入社年月日ふりがな!B:C,2,FALSE)),"")</f>
        <v>ﾌｸﾆｼｻﾄｺ</v>
      </c>
      <c r="D336">
        <v>17</v>
      </c>
      <c r="E336" t="s">
        <v>662</v>
      </c>
      <c r="F336" s="1">
        <f>IFERROR(VLOOKUP(纏め表計算用!B336,入社年月日ふりがな!B:F,5,FALSE),"")</f>
        <v>43862</v>
      </c>
      <c r="G336" t="str">
        <f>IFERROR(VLOOKUP($B336,職務担当!$A:$E,3,FALSE),"")</f>
        <v>保育補助</v>
      </c>
      <c r="H336" t="str">
        <f>IFERROR(IF(VLOOKUP($B336,職務担当!$A:$E,4,FALSE)="","",VLOOKUP($B336,職務担当!$A:$E,4,FALSE)),"")</f>
        <v>保育補助
業務　</v>
      </c>
      <c r="J336" t="str">
        <f>IFERROR(IF(VLOOKUP($B336,職務担当!$A:$E,5,FALSE)="","非常勤",VLOOKUP($B336,職務担当!$A:$E,5,FALSE)),"")</f>
        <v>非常勤</v>
      </c>
      <c r="K336" s="2"/>
      <c r="L336" s="2"/>
      <c r="N336" s="6">
        <v>0</v>
      </c>
      <c r="P336" s="4" t="s">
        <v>1002</v>
      </c>
      <c r="Q336" s="3" t="s">
        <v>2050</v>
      </c>
      <c r="R336">
        <f>COUNTIF(入社年月日ふりがな!B:B,纏め表計算用!B336)</f>
        <v>1</v>
      </c>
      <c r="S336" s="4">
        <f>COUNTIF(職務担当!A:A,纏め表計算用!B336)</f>
        <v>1</v>
      </c>
    </row>
    <row r="337" spans="1:19">
      <c r="A337">
        <f>IFERROR(INDEX(入社年月日ふりがな!$A:$B,MATCH(B337,入社年月日ふりがな!B:B,0),1),"")</f>
        <v>9000788</v>
      </c>
      <c r="B337" s="4" t="s">
        <v>1004</v>
      </c>
      <c r="C337" t="str">
        <f>IFERROR(IF(VLOOKUP(B337,入社年月日ふりがな!B:C,2,FALSE)="","",VLOOKUP(B337,入社年月日ふりがな!B:C,2,FALSE)),"")</f>
        <v>ﾖｼｵｶﾐﾕｷ</v>
      </c>
      <c r="D337">
        <v>17</v>
      </c>
      <c r="E337" t="s">
        <v>662</v>
      </c>
      <c r="F337" s="1">
        <f>IFERROR(VLOOKUP(纏め表計算用!B337,入社年月日ふりがな!B:F,5,FALSE),"")</f>
        <v>43922</v>
      </c>
      <c r="G337" t="str">
        <f>IFERROR(VLOOKUP($B337,職務担当!$A:$E,3,FALSE),"")</f>
        <v>保育補助</v>
      </c>
      <c r="H337" t="str">
        <f>IFERROR(IF(VLOOKUP($B337,職務担当!$A:$E,4,FALSE)="","",VLOOKUP($B337,職務担当!$A:$E,4,FALSE)),"")</f>
        <v>保育補助
業務　</v>
      </c>
      <c r="J337" t="str">
        <f>IFERROR(IF(VLOOKUP($B337,職務担当!$A:$E,5,FALSE)="","非常勤",VLOOKUP($B337,職務担当!$A:$E,5,FALSE)),"")</f>
        <v>非常勤</v>
      </c>
      <c r="K337" s="2"/>
      <c r="L337" s="2"/>
      <c r="N337" s="6">
        <v>16.5</v>
      </c>
      <c r="P337" s="4" t="s">
        <v>1002</v>
      </c>
      <c r="R337">
        <f>COUNTIF(入社年月日ふりがな!B:B,纏め表計算用!B337)</f>
        <v>1</v>
      </c>
      <c r="S337" s="4">
        <f>COUNTIF(職務担当!A:A,纏め表計算用!B337)</f>
        <v>1</v>
      </c>
    </row>
    <row r="338" spans="1:19">
      <c r="A338">
        <f>IFERROR(INDEX(入社年月日ふりがな!$A:$B,MATCH(B338,入社年月日ふりがな!B:B,0),1),"")</f>
        <v>9000791</v>
      </c>
      <c r="B338" s="4" t="s">
        <v>1005</v>
      </c>
      <c r="C338" t="str">
        <f>IFERROR(IF(VLOOKUP(B338,入社年月日ふりがな!B:C,2,FALSE)="","",VLOOKUP(B338,入社年月日ふりがな!B:C,2,FALSE)),"")</f>
        <v>ﾓﾁﾂﾞｷﾚｲﾅ</v>
      </c>
      <c r="D338">
        <v>17</v>
      </c>
      <c r="E338" t="s">
        <v>662</v>
      </c>
      <c r="F338" s="1">
        <f>IFERROR(VLOOKUP(纏め表計算用!B338,入社年月日ふりがな!B:F,5,FALSE),"")</f>
        <v>43886</v>
      </c>
      <c r="G338" t="str">
        <f>IFERROR(VLOOKUP($B338,職務担当!$A:$E,3,FALSE),"")</f>
        <v>保育補助</v>
      </c>
      <c r="H338" t="str">
        <f>IFERROR(IF(VLOOKUP($B338,職務担当!$A:$E,4,FALSE)="","",VLOOKUP($B338,職務担当!$A:$E,4,FALSE)),"")</f>
        <v>保育補助
業務　</v>
      </c>
      <c r="J338" t="str">
        <f>IFERROR(IF(VLOOKUP($B338,職務担当!$A:$E,5,FALSE)="","非常勤",VLOOKUP($B338,職務担当!$A:$E,5,FALSE)),"")</f>
        <v>非常勤</v>
      </c>
      <c r="K338" s="2"/>
      <c r="L338" s="2"/>
      <c r="N338" s="6">
        <v>40</v>
      </c>
      <c r="P338" s="4" t="s">
        <v>1002</v>
      </c>
      <c r="R338">
        <f>COUNTIF(入社年月日ふりがな!B:B,纏め表計算用!B338)</f>
        <v>1</v>
      </c>
      <c r="S338" s="4">
        <f>COUNTIF(職務担当!A:A,纏め表計算用!B338)</f>
        <v>1</v>
      </c>
    </row>
    <row r="339" spans="1:19">
      <c r="A339">
        <f>IFERROR(INDEX(入社年月日ふりがな!$A:$B,MATCH(B339,入社年月日ふりがな!B:B,0),1),"")</f>
        <v>9000829</v>
      </c>
      <c r="B339" s="4" t="s">
        <v>1006</v>
      </c>
      <c r="C339" t="str">
        <f>IFERROR(IF(VLOOKUP(B339,入社年月日ふりがな!B:C,2,FALSE)="","",VLOOKUP(B339,入社年月日ふりがな!B:C,2,FALSE)),"")</f>
        <v>ﾏｴｶﾜｴｲｺ</v>
      </c>
      <c r="D339">
        <v>17</v>
      </c>
      <c r="E339" t="s">
        <v>662</v>
      </c>
      <c r="F339" s="1">
        <f>IFERROR(VLOOKUP(纏め表計算用!B339,入社年月日ふりがな!B:F,5,FALSE),"")</f>
        <v>43922</v>
      </c>
      <c r="G339" t="str">
        <f>IFERROR(VLOOKUP($B339,職務担当!$A:$E,3,FALSE),"")</f>
        <v>保育補助</v>
      </c>
      <c r="H339" t="str">
        <f>IFERROR(IF(VLOOKUP($B339,職務担当!$A:$E,4,FALSE)="","",VLOOKUP($B339,職務担当!$A:$E,4,FALSE)),"")</f>
        <v>保育補助
業務　</v>
      </c>
      <c r="J339" t="str">
        <f>IFERROR(IF(VLOOKUP($B339,職務担当!$A:$E,5,FALSE)="","非常勤",VLOOKUP($B339,職務担当!$A:$E,5,FALSE)),"")</f>
        <v>非常勤</v>
      </c>
      <c r="K339" s="2"/>
      <c r="L339" s="2"/>
      <c r="N339" s="6">
        <v>20</v>
      </c>
      <c r="P339" s="4" t="s">
        <v>1002</v>
      </c>
      <c r="R339">
        <f>COUNTIF(入社年月日ふりがな!B:B,纏め表計算用!B339)</f>
        <v>1</v>
      </c>
      <c r="S339" s="4">
        <f>COUNTIF(職務担当!A:A,纏め表計算用!B339)</f>
        <v>1</v>
      </c>
    </row>
    <row r="340" spans="1:19">
      <c r="A340">
        <f>IFERROR(INDEX(入社年月日ふりがな!$A:$B,MATCH(B340,入社年月日ふりがな!B:B,0),1),"")</f>
        <v>9000830</v>
      </c>
      <c r="B340" s="4" t="s">
        <v>1007</v>
      </c>
      <c r="C340" t="str">
        <f>IFERROR(IF(VLOOKUP(B340,入社年月日ふりがな!B:C,2,FALSE)="","",VLOOKUP(B340,入社年月日ふりがな!B:C,2,FALSE)),"")</f>
        <v>ﾔﾏｶﾜｶｽﾞｴ</v>
      </c>
      <c r="D340">
        <v>17</v>
      </c>
      <c r="E340" t="s">
        <v>662</v>
      </c>
      <c r="F340" s="1">
        <f>IFERROR(VLOOKUP(纏め表計算用!B340,入社年月日ふりがな!B:F,5,FALSE),"")</f>
        <v>43922</v>
      </c>
      <c r="G340" t="str">
        <f>IFERROR(VLOOKUP($B340,職務担当!$A:$E,3,FALSE),"")</f>
        <v>保育補助</v>
      </c>
      <c r="H340" t="str">
        <f>IFERROR(IF(VLOOKUP($B340,職務担当!$A:$E,4,FALSE)="","",VLOOKUP($B340,職務担当!$A:$E,4,FALSE)),"")</f>
        <v>保育補助
業務　</v>
      </c>
      <c r="J340" t="str">
        <f>IFERROR(IF(VLOOKUP($B340,職務担当!$A:$E,5,FALSE)="","非常勤",VLOOKUP($B340,職務担当!$A:$E,5,FALSE)),"")</f>
        <v>非常勤</v>
      </c>
      <c r="K340" s="2"/>
      <c r="L340" s="2"/>
      <c r="N340" s="6">
        <v>12</v>
      </c>
      <c r="P340" s="4" t="s">
        <v>1002</v>
      </c>
      <c r="R340">
        <f>COUNTIF(入社年月日ふりがな!B:B,纏め表計算用!B340)</f>
        <v>1</v>
      </c>
      <c r="S340" s="4">
        <f>COUNTIF(職務担当!A:A,纏め表計算用!B340)</f>
        <v>1</v>
      </c>
    </row>
    <row r="341" spans="1:19">
      <c r="A341">
        <f>IFERROR(INDEX(入社年月日ふりがな!$A:$B,MATCH(B341,入社年月日ふりがな!B:B,0),1),"")</f>
        <v>9000873</v>
      </c>
      <c r="B341" s="4" t="str">
        <f>Q341</f>
        <v>高畠里江子</v>
      </c>
      <c r="C341" t="str">
        <f>IFERROR(IF(VLOOKUP(B341,入社年月日ふりがな!B:C,2,FALSE)="","",VLOOKUP(B341,入社年月日ふりがな!B:C,2,FALSE)),"")</f>
        <v>ﾀｶﾊﾞﾀｹﾘｴｺ</v>
      </c>
      <c r="D341">
        <v>17</v>
      </c>
      <c r="E341" t="s">
        <v>662</v>
      </c>
      <c r="F341" s="1">
        <f>IFERROR(VLOOKUP(纏め表計算用!B341,入社年月日ふりがな!B:F,5,FALSE),"")</f>
        <v>44032</v>
      </c>
      <c r="G341" t="str">
        <f>IFERROR(VLOOKUP($B341,職務担当!$A:$E,3,FALSE),"")</f>
        <v>保育補助</v>
      </c>
      <c r="H341" t="str">
        <f>IFERROR(IF(VLOOKUP($B341,職務担当!$A:$E,4,FALSE)="","",VLOOKUP($B341,職務担当!$A:$E,4,FALSE)),"")</f>
        <v>保育補助
業務　</v>
      </c>
      <c r="J341" t="str">
        <f>IFERROR(IF(VLOOKUP($B341,職務担当!$A:$E,5,FALSE)="","非常勤",VLOOKUP($B341,職務担当!$A:$E,5,FALSE)),"")</f>
        <v>非常勤</v>
      </c>
      <c r="K341" s="2"/>
      <c r="L341" s="2"/>
      <c r="N341" s="6">
        <v>37</v>
      </c>
      <c r="P341" s="4" t="s">
        <v>1002</v>
      </c>
      <c r="Q341" s="3" t="s">
        <v>2051</v>
      </c>
      <c r="R341">
        <f>COUNTIF(入社年月日ふりがな!B:B,纏め表計算用!B341)</f>
        <v>1</v>
      </c>
      <c r="S341" s="4">
        <f>COUNTIF(職務担当!A:A,纏め表計算用!B341)</f>
        <v>1</v>
      </c>
    </row>
    <row r="342" spans="1:19">
      <c r="A342">
        <f>IFERROR(INDEX(入社年月日ふりがな!$A:$B,MATCH(B342,入社年月日ふりがな!B:B,0),1),"")</f>
        <v>9000893</v>
      </c>
      <c r="B342" s="4" t="s">
        <v>1015</v>
      </c>
      <c r="C342" t="str">
        <f>IFERROR(IF(VLOOKUP(B342,入社年月日ふりがな!B:C,2,FALSE)="","",VLOOKUP(B342,入社年月日ふりがな!B:C,2,FALSE)),"")</f>
        <v>ﾉｻﾞｷ ｼｽﾞｶ</v>
      </c>
      <c r="D342">
        <v>17</v>
      </c>
      <c r="E342" t="s">
        <v>662</v>
      </c>
      <c r="F342" s="1">
        <f>IFERROR(VLOOKUP(纏め表計算用!B342,入社年月日ふりがな!B:F,5,FALSE),"")</f>
        <v>44123</v>
      </c>
      <c r="G342" t="str">
        <f>IFERROR(VLOOKUP($B342,職務担当!$A:$E,3,FALSE),"")</f>
        <v>保育補助</v>
      </c>
      <c r="H342" t="str">
        <f>IFERROR(IF(VLOOKUP($B342,職務担当!$A:$E,4,FALSE)="","",VLOOKUP($B342,職務担当!$A:$E,4,FALSE)),"")</f>
        <v>フリー保育担当</v>
      </c>
      <c r="J342" t="str">
        <f>IFERROR(IF(VLOOKUP($B342,職務担当!$A:$E,5,FALSE)="","非常勤",VLOOKUP($B342,職務担当!$A:$E,5,FALSE)),"")</f>
        <v>非常勤</v>
      </c>
      <c r="K342" s="2"/>
      <c r="L342" s="2"/>
      <c r="N342" s="6">
        <v>18</v>
      </c>
      <c r="P342" s="4" t="s">
        <v>1002</v>
      </c>
      <c r="R342">
        <f>COUNTIF(入社年月日ふりがな!B:B,纏め表計算用!B342)</f>
        <v>1</v>
      </c>
      <c r="S342" s="4">
        <f>COUNTIF(職務担当!A:A,纏め表計算用!B342)</f>
        <v>1</v>
      </c>
    </row>
    <row r="343" spans="1:19">
      <c r="A343">
        <f>IFERROR(INDEX(入社年月日ふりがな!$A:$B,MATCH(B343,入社年月日ふりがな!B:B,0),1),"")</f>
        <v>9000895</v>
      </c>
      <c r="B343" s="4" t="s">
        <v>787</v>
      </c>
      <c r="C343" t="str">
        <f>IFERROR(IF(VLOOKUP(B343,入社年月日ふりがな!B:C,2,FALSE)="","",VLOOKUP(B343,入社年月日ふりがな!B:C,2,FALSE)),"")</f>
        <v>ｲﾄｳﾚｲｺ</v>
      </c>
      <c r="D343">
        <v>17</v>
      </c>
      <c r="E343" t="s">
        <v>662</v>
      </c>
      <c r="F343" s="1">
        <f>IFERROR(VLOOKUP(纏め表計算用!B343,入社年月日ふりがな!B:F,5,FALSE),"")</f>
        <v>44136</v>
      </c>
      <c r="G343" t="str">
        <f>IFERROR(VLOOKUP($B343,職務担当!$A:$E,3,FALSE),"")</f>
        <v>保育補助</v>
      </c>
      <c r="H343" t="str">
        <f>IFERROR(IF(VLOOKUP($B343,職務担当!$A:$E,4,FALSE)="","",VLOOKUP($B343,職務担当!$A:$E,4,FALSE)),"")</f>
        <v>保育補助
業務　</v>
      </c>
      <c r="J343" t="str">
        <f>IFERROR(IF(VLOOKUP($B343,職務担当!$A:$E,5,FALSE)="","非常勤",VLOOKUP($B343,職務担当!$A:$E,5,FALSE)),"")</f>
        <v>非常勤</v>
      </c>
      <c r="K343" s="2"/>
      <c r="L343" s="2"/>
      <c r="N343" s="6">
        <v>8</v>
      </c>
      <c r="P343" s="4" t="s">
        <v>1002</v>
      </c>
      <c r="R343">
        <f>COUNTIF(入社年月日ふりがな!B:B,纏め表計算用!B343)</f>
        <v>1</v>
      </c>
      <c r="S343" s="4">
        <f>COUNTIF(職務担当!A:A,纏め表計算用!B343)</f>
        <v>1</v>
      </c>
    </row>
    <row r="344" spans="1:19">
      <c r="A344">
        <f>IFERROR(INDEX(入社年月日ふりがな!$A:$B,MATCH(B344,入社年月日ふりがな!B:B,0),1),"")</f>
        <v>9000953</v>
      </c>
      <c r="B344" s="4" t="s">
        <v>1016</v>
      </c>
      <c r="C344" t="str">
        <f>IFERROR(IF(VLOOKUP(B344,入社年月日ふりがな!B:C,2,FALSE)="","",VLOOKUP(B344,入社年月日ふりがな!B:C,2,FALSE)),"")</f>
        <v>ｲｹﾉﾋﾅ</v>
      </c>
      <c r="D344">
        <v>17</v>
      </c>
      <c r="E344" t="s">
        <v>662</v>
      </c>
      <c r="F344" s="1">
        <f>IFERROR(VLOOKUP(纏め表計算用!B344,入社年月日ふりがな!B:F,5,FALSE),"")</f>
        <v>44368</v>
      </c>
      <c r="G344" t="str">
        <f>IFERROR(VLOOKUP($B344,職務担当!$A:$E,3,FALSE),"")</f>
        <v>保育士</v>
      </c>
      <c r="H344" t="str">
        <f>IFERROR(IF(VLOOKUP($B344,職務担当!$A:$E,4,FALSE)="","",VLOOKUP($B344,職務担当!$A:$E,4,FALSE)),"")</f>
        <v>フリー保育担当</v>
      </c>
      <c r="I344" s="4" t="s">
        <v>1685</v>
      </c>
      <c r="J344" t="str">
        <f>IFERROR(IF(VLOOKUP($B344,職務担当!$A:$E,5,FALSE)="","非常勤",VLOOKUP($B344,職務担当!$A:$E,5,FALSE)),"")</f>
        <v>非常勤</v>
      </c>
      <c r="K344" s="2"/>
      <c r="L344" s="2"/>
      <c r="N344" s="6">
        <v>40</v>
      </c>
      <c r="P344" s="4" t="s">
        <v>1002</v>
      </c>
      <c r="R344">
        <f>COUNTIF(入社年月日ふりがな!B:B,纏め表計算用!B344)</f>
        <v>1</v>
      </c>
      <c r="S344" s="4">
        <f>COUNTIF(職務担当!A:A,纏め表計算用!B344)</f>
        <v>1</v>
      </c>
    </row>
    <row r="345" spans="1:19">
      <c r="A345">
        <f>IFERROR(INDEX(入社年月日ふりがな!$A:$B,MATCH(B345,入社年月日ふりがな!B:B,0),1),"")</f>
        <v>9000972</v>
      </c>
      <c r="B345" s="4" t="s">
        <v>1017</v>
      </c>
      <c r="C345" t="str">
        <f>IFERROR(IF(VLOOKUP(B345,入社年月日ふりがな!B:C,2,FALSE)="","",VLOOKUP(B345,入社年月日ふりがな!B:C,2,FALSE)),"")</f>
        <v>ｺｼﾞﾏﾊﾙﾅ</v>
      </c>
      <c r="D345">
        <v>17</v>
      </c>
      <c r="E345" t="s">
        <v>662</v>
      </c>
      <c r="F345" s="1">
        <f>IFERROR(VLOOKUP(纏め表計算用!B345,入社年月日ふりがな!B:F,5,FALSE),"")</f>
        <v>44445</v>
      </c>
      <c r="G345" t="str">
        <f>IFERROR(VLOOKUP($B345,職務担当!$A:$E,3,FALSE),"")</f>
        <v>保育士</v>
      </c>
      <c r="H345" t="str">
        <f>IFERROR(IF(VLOOKUP($B345,職務担当!$A:$E,4,FALSE)="","",VLOOKUP($B345,職務担当!$A:$E,4,FALSE)),"")</f>
        <v>2歳児クラス担当</v>
      </c>
      <c r="I345" s="4" t="s">
        <v>1685</v>
      </c>
      <c r="J345" t="str">
        <f>IFERROR(IF(VLOOKUP($B345,職務担当!$A:$E,5,FALSE)="","非常勤",VLOOKUP($B345,職務担当!$A:$E,5,FALSE)),"")</f>
        <v>非常勤</v>
      </c>
      <c r="K345" s="2"/>
      <c r="L345" s="2"/>
      <c r="N345" s="6">
        <v>40</v>
      </c>
      <c r="P345" s="4" t="s">
        <v>1002</v>
      </c>
      <c r="R345">
        <f>COUNTIF(入社年月日ふりがな!B:B,纏め表計算用!B345)</f>
        <v>1</v>
      </c>
      <c r="S345" s="4">
        <f>COUNTIF(職務担当!A:A,纏め表計算用!B345)</f>
        <v>1</v>
      </c>
    </row>
    <row r="346" spans="1:19">
      <c r="A346">
        <f>IFERROR(INDEX(入社年月日ふりがな!$A:$B,MATCH(B346,入社年月日ふりがな!B:B,0),1),"")</f>
        <v>9000070</v>
      </c>
      <c r="B346" s="4" t="s">
        <v>1271</v>
      </c>
      <c r="C346" t="str">
        <f>IFERROR(IF(VLOOKUP(B346,入社年月日ふりがな!B:C,2,FALSE)="","",VLOOKUP(B346,入社年月日ふりがな!B:C,2,FALSE)),"")</f>
        <v>ｵｸﾉｶﾖ</v>
      </c>
      <c r="D346">
        <v>18</v>
      </c>
      <c r="E346" t="s">
        <v>791</v>
      </c>
      <c r="F346" s="1">
        <f>IFERROR(VLOOKUP(纏め表計算用!B346,入社年月日ふりがな!B:F,5,FALSE),"")</f>
        <v>30773</v>
      </c>
      <c r="G346" t="str">
        <f>IFERROR(VLOOKUP($B346,職務担当!$A:$E,3,FALSE),"")</f>
        <v>施設長</v>
      </c>
      <c r="H346" t="str">
        <f>IFERROR(IF(VLOOKUP($B346,職務担当!$A:$E,4,FALSE)="","",VLOOKUP($B346,職務担当!$A:$E,4,FALSE)),"")</f>
        <v/>
      </c>
      <c r="J346" t="str">
        <f>IFERROR(IF(VLOOKUP($B346,職務担当!$A:$E,5,FALSE)="","非常勤",VLOOKUP($B346,職務担当!$A:$E,5,FALSE)),"")</f>
        <v>常勤</v>
      </c>
      <c r="K346" s="2">
        <v>3</v>
      </c>
      <c r="L346" s="2">
        <v>38</v>
      </c>
      <c r="P346" s="4" t="s">
        <v>1681</v>
      </c>
      <c r="R346">
        <f>COUNTIF(入社年月日ふりがな!B:B,纏め表計算用!B346)</f>
        <v>1</v>
      </c>
      <c r="S346" s="4">
        <f>COUNTIF(職務担当!A:A,纏め表計算用!B346)</f>
        <v>1</v>
      </c>
    </row>
    <row r="347" spans="1:19">
      <c r="A347">
        <f>IFERROR(INDEX(入社年月日ふりがな!$A:$B,MATCH(B347,入社年月日ふりがな!B:B,0),1),"")</f>
        <v>9000464</v>
      </c>
      <c r="B347" s="4" t="s">
        <v>1272</v>
      </c>
      <c r="C347" t="str">
        <f>IFERROR(IF(VLOOKUP(B347,入社年月日ふりがな!B:C,2,FALSE)="","",VLOOKUP(B347,入社年月日ふりがな!B:C,2,FALSE)),"")</f>
        <v>ﾀﾊﾗﾖｼｴ</v>
      </c>
      <c r="D347">
        <v>18</v>
      </c>
      <c r="E347" t="s">
        <v>791</v>
      </c>
      <c r="F347" s="1">
        <f>IFERROR(VLOOKUP(纏め表計算用!B347,入社年月日ふりがな!B:F,5,FALSE),"")</f>
        <v>42826</v>
      </c>
      <c r="G347" t="str">
        <f>IFERROR(VLOOKUP($B347,職務担当!$A:$E,3,FALSE),"")</f>
        <v>副施設長</v>
      </c>
      <c r="H347" t="str">
        <f>IFERROR(IF(VLOOKUP($B347,職務担当!$A:$E,4,FALSE)="","",VLOOKUP($B347,職務担当!$A:$E,4,FALSE)),"")</f>
        <v/>
      </c>
      <c r="J347" t="str">
        <f>IFERROR(IF(VLOOKUP($B347,職務担当!$A:$E,5,FALSE)="","非常勤",VLOOKUP($B347,職務担当!$A:$E,5,FALSE)),"")</f>
        <v>常勤</v>
      </c>
      <c r="K347" s="2">
        <v>3</v>
      </c>
      <c r="L347" s="2">
        <v>5</v>
      </c>
      <c r="P347" s="4" t="s">
        <v>1681</v>
      </c>
      <c r="R347">
        <f>COUNTIF(入社年月日ふりがな!B:B,纏め表計算用!B347)</f>
        <v>1</v>
      </c>
      <c r="S347" s="4">
        <f>COUNTIF(職務担当!A:A,纏め表計算用!B347)</f>
        <v>1</v>
      </c>
    </row>
    <row r="348" spans="1:19">
      <c r="A348">
        <f>IFERROR(INDEX(入社年月日ふりがな!$A:$B,MATCH(B348,入社年月日ふりがな!B:B,0),1),"")</f>
        <v>9000452</v>
      </c>
      <c r="B348" s="4" t="s">
        <v>1283</v>
      </c>
      <c r="C348" t="str">
        <f>IFERROR(IF(VLOOKUP(B348,入社年月日ふりがな!B:C,2,FALSE)="","",VLOOKUP(B348,入社年月日ふりがな!B:C,2,FALSE)),"")</f>
        <v>ｽｷﾞｳﾗﾘｶ</v>
      </c>
      <c r="D348">
        <v>18</v>
      </c>
      <c r="E348" t="s">
        <v>791</v>
      </c>
      <c r="F348" s="1">
        <f>IFERROR(VLOOKUP(纏め表計算用!B348,入社年月日ふりがな!B:F,5,FALSE),"")</f>
        <v>42826</v>
      </c>
      <c r="G348" t="str">
        <f>IFERROR(VLOOKUP($B348,職務担当!$A:$E,3,FALSE),"")</f>
        <v>常勤看護師</v>
      </c>
      <c r="H348" t="str">
        <f>IFERROR(IF(VLOOKUP($B348,職務担当!$A:$E,4,FALSE)="","",VLOOKUP($B348,職務担当!$A:$E,4,FALSE)),"")</f>
        <v/>
      </c>
      <c r="I348" s="4" t="s">
        <v>993</v>
      </c>
      <c r="J348" t="str">
        <f>IFERROR(IF(VLOOKUP($B348,職務担当!$A:$E,5,FALSE)="","非常勤",VLOOKUP($B348,職務担当!$A:$E,5,FALSE)),"")</f>
        <v>常勤</v>
      </c>
      <c r="K348" s="2">
        <v>3</v>
      </c>
      <c r="L348" s="2">
        <v>16</v>
      </c>
      <c r="M348" s="6">
        <v>37.5</v>
      </c>
      <c r="P348" s="4" t="s">
        <v>1681</v>
      </c>
      <c r="R348">
        <f>COUNTIF(入社年月日ふりがな!B:B,纏め表計算用!B348)</f>
        <v>1</v>
      </c>
      <c r="S348" s="4">
        <f>COUNTIF(職務担当!A:A,纏め表計算用!B348)</f>
        <v>1</v>
      </c>
    </row>
    <row r="349" spans="1:19">
      <c r="A349">
        <f>IFERROR(INDEX(入社年月日ふりがな!$A:$B,MATCH(B349,入社年月日ふりがな!B:B,0),1),"")</f>
        <v>9000450</v>
      </c>
      <c r="B349" s="4" t="s">
        <v>798</v>
      </c>
      <c r="C349" t="str">
        <f>IFERROR(IF(VLOOKUP(B349,入社年月日ふりがな!B:C,2,FALSE)="","",VLOOKUP(B349,入社年月日ふりがな!B:C,2,FALSE)),"")</f>
        <v>ｶﾝﾉｻﾄﾐ</v>
      </c>
      <c r="D349">
        <v>18</v>
      </c>
      <c r="E349" t="s">
        <v>791</v>
      </c>
      <c r="F349" s="1">
        <f>IFERROR(VLOOKUP(纏め表計算用!B349,入社年月日ふりがな!B:F,5,FALSE),"")</f>
        <v>42826</v>
      </c>
      <c r="G349" t="str">
        <f>IFERROR(VLOOKUP($B349,職務担当!$A:$E,3,FALSE),"")</f>
        <v>指導職（副主任）</v>
      </c>
      <c r="H349" t="str">
        <f>IFERROR(IF(VLOOKUP($B349,職務担当!$A:$E,4,FALSE)="","",VLOOKUP($B349,職務担当!$A:$E,4,FALSE)),"")</f>
        <v/>
      </c>
      <c r="I349" s="4" t="s">
        <v>1688</v>
      </c>
      <c r="J349" t="str">
        <f>IFERROR(IF(VLOOKUP($B349,職務担当!$A:$E,5,FALSE)="","非常勤",VLOOKUP($B349,職務担当!$A:$E,5,FALSE)),"")</f>
        <v>常勤</v>
      </c>
      <c r="K349" s="2">
        <v>3</v>
      </c>
      <c r="L349" s="2">
        <v>12</v>
      </c>
      <c r="P349" s="4" t="s">
        <v>1681</v>
      </c>
      <c r="R349">
        <f>COUNTIF(入社年月日ふりがな!B:B,纏め表計算用!B349)</f>
        <v>1</v>
      </c>
      <c r="S349" s="4">
        <f>COUNTIF(職務担当!A:A,纏め表計算用!B349)</f>
        <v>1</v>
      </c>
    </row>
    <row r="350" spans="1:19">
      <c r="A350">
        <f>IFERROR(INDEX(入社年月日ふりがな!$A:$B,MATCH(B350,入社年月日ふりがな!B:B,0),1),"")</f>
        <v>9000301</v>
      </c>
      <c r="B350" s="4" t="s">
        <v>831</v>
      </c>
      <c r="C350" t="str">
        <f>IFERROR(IF(VLOOKUP(B350,入社年月日ふりがな!B:C,2,FALSE)="","",VLOOKUP(B350,入社年月日ふりがな!B:C,2,FALSE)),"")</f>
        <v>ｺﾏﾂｶｽﾐ</v>
      </c>
      <c r="D350">
        <v>18</v>
      </c>
      <c r="E350" t="s">
        <v>791</v>
      </c>
      <c r="F350" s="1">
        <f>IFERROR(VLOOKUP(纏め表計算用!B350,入社年月日ふりがな!B:F,5,FALSE),"")</f>
        <v>42095</v>
      </c>
      <c r="G350" t="str">
        <f>IFERROR(VLOOKUP($B350,職務担当!$A:$E,3,FALSE),"")</f>
        <v>常勤管理栄養士</v>
      </c>
      <c r="H350" t="str">
        <f>IFERROR(IF(VLOOKUP($B350,職務担当!$A:$E,4,FALSE)="","",VLOOKUP($B350,職務担当!$A:$E,4,FALSE)),"")</f>
        <v/>
      </c>
      <c r="I350" s="4" t="s">
        <v>1688</v>
      </c>
      <c r="J350" t="str">
        <f>IFERROR(IF(VLOOKUP($B350,職務担当!$A:$E,5,FALSE)="","非常勤",VLOOKUP($B350,職務担当!$A:$E,5,FALSE)),"")</f>
        <v>常勤</v>
      </c>
      <c r="K350" s="2">
        <v>3</v>
      </c>
      <c r="L350" s="2">
        <v>7</v>
      </c>
      <c r="P350" s="4" t="s">
        <v>1681</v>
      </c>
      <c r="R350">
        <f>COUNTIF(入社年月日ふりがな!B:B,纏め表計算用!B350)</f>
        <v>1</v>
      </c>
      <c r="S350" s="4">
        <f>COUNTIF(職務担当!A:A,纏め表計算用!B350)</f>
        <v>1</v>
      </c>
    </row>
    <row r="351" spans="1:19">
      <c r="A351">
        <f>IFERROR(INDEX(入社年月日ふりがな!$A:$B,MATCH(B351,入社年月日ふりがな!B:B,0),1),"")</f>
        <v>9000805</v>
      </c>
      <c r="B351" s="4" t="s">
        <v>833</v>
      </c>
      <c r="C351" t="str">
        <f>IFERROR(IF(VLOOKUP(B351,入社年月日ふりがな!B:C,2,FALSE)="","",VLOOKUP(B351,入社年月日ふりがな!B:C,2,FALSE)),"")</f>
        <v>ｱﾝｻﾞﾜﾐｷ</v>
      </c>
      <c r="D351">
        <v>18</v>
      </c>
      <c r="E351" t="s">
        <v>791</v>
      </c>
      <c r="F351" s="1">
        <f>IFERROR(VLOOKUP(纏め表計算用!B351,入社年月日ふりがな!B:F,5,FALSE),"")</f>
        <v>43922</v>
      </c>
      <c r="G351" t="str">
        <f>IFERROR(VLOOKUP($B351,職務担当!$A:$E,3,FALSE),"")</f>
        <v>常勤栄養士</v>
      </c>
      <c r="H351" t="str">
        <f>IFERROR(IF(VLOOKUP($B351,職務担当!$A:$E,4,FALSE)="","",VLOOKUP($B351,職務担当!$A:$E,4,FALSE)),"")</f>
        <v/>
      </c>
      <c r="I351" s="4" t="s">
        <v>1688</v>
      </c>
      <c r="J351" t="str">
        <f>IFERROR(IF(VLOOKUP($B351,職務担当!$A:$E,5,FALSE)="","非常勤",VLOOKUP($B351,職務担当!$A:$E,5,FALSE)),"")</f>
        <v>常勤</v>
      </c>
      <c r="K351" s="2">
        <v>2</v>
      </c>
      <c r="L351" s="2">
        <v>5</v>
      </c>
      <c r="M351" s="6">
        <v>37.5</v>
      </c>
      <c r="P351" s="4" t="s">
        <v>1681</v>
      </c>
      <c r="R351">
        <f>COUNTIF(入社年月日ふりがな!B:B,纏め表計算用!B351)</f>
        <v>1</v>
      </c>
      <c r="S351" s="4">
        <f>COUNTIF(職務担当!A:A,纏め表計算用!B351)</f>
        <v>1</v>
      </c>
    </row>
    <row r="352" spans="1:19">
      <c r="A352">
        <f>IFERROR(INDEX(入社年月日ふりがな!$A:$B,MATCH(B352,入社年月日ふりがな!B:B,0),1),"")</f>
        <v>9000008</v>
      </c>
      <c r="B352" s="4" t="s">
        <v>1273</v>
      </c>
      <c r="C352" t="str">
        <f>IFERROR(IF(VLOOKUP(B352,入社年月日ふりがな!B:C,2,FALSE)="","",VLOOKUP(B352,入社年月日ふりがな!B:C,2,FALSE)),"")</f>
        <v>ﾉﾑﾗﾒｸﾞﾐ</v>
      </c>
      <c r="D352">
        <v>18</v>
      </c>
      <c r="E352" t="s">
        <v>791</v>
      </c>
      <c r="F352" s="1">
        <f>IFERROR(VLOOKUP(纏め表計算用!B352,入社年月日ふりがな!B:F,5,FALSE),"")</f>
        <v>39539</v>
      </c>
      <c r="G352" t="str">
        <f>IFERROR(VLOOKUP($B352,職務担当!$A:$E,3,FALSE),"")</f>
        <v>指導職（主任）</v>
      </c>
      <c r="H352" t="str">
        <f>IFERROR(IF(VLOOKUP($B352,職務担当!$A:$E,4,FALSE)="","",VLOOKUP($B352,職務担当!$A:$E,4,FALSE)),"")</f>
        <v/>
      </c>
      <c r="I352" s="4" t="s">
        <v>1689</v>
      </c>
      <c r="J352" t="str">
        <f>IFERROR(IF(VLOOKUP($B352,職務担当!$A:$E,5,FALSE)="","非常勤",VLOOKUP($B352,職務担当!$A:$E,5,FALSE)),"")</f>
        <v>常勤</v>
      </c>
      <c r="K352" s="2">
        <v>3</v>
      </c>
      <c r="L352" s="2">
        <v>23</v>
      </c>
      <c r="O352" s="4" t="s">
        <v>1678</v>
      </c>
      <c r="P352" s="4" t="s">
        <v>1680</v>
      </c>
      <c r="R352">
        <f>COUNTIF(入社年月日ふりがな!B:B,纏め表計算用!B352)</f>
        <v>1</v>
      </c>
      <c r="S352" s="4">
        <f>COUNTIF(職務担当!A:A,纏め表計算用!B352)</f>
        <v>1</v>
      </c>
    </row>
    <row r="353" spans="1:20">
      <c r="A353">
        <f>IFERROR(INDEX(入社年月日ふりがな!$A:$B,MATCH(B353,入社年月日ふりがな!B:B,0),1),"")</f>
        <v>9000021</v>
      </c>
      <c r="B353" s="4" t="s">
        <v>796</v>
      </c>
      <c r="C353" t="str">
        <f>IFERROR(IF(VLOOKUP(B353,入社年月日ふりがな!B:C,2,FALSE)="","",VLOOKUP(B353,入社年月日ふりがな!B:C,2,FALSE)),"")</f>
        <v>ｵｸﾔﾏﾄﾓﾐ</v>
      </c>
      <c r="D353">
        <v>18</v>
      </c>
      <c r="E353" t="s">
        <v>791</v>
      </c>
      <c r="F353" s="1">
        <f>IFERROR(VLOOKUP(纏め表計算用!B353,入社年月日ふりがな!B:F,5,FALSE),"")</f>
        <v>41000</v>
      </c>
      <c r="G353" t="str">
        <f>IFERROR(VLOOKUP($B353,職務担当!$A:$E,3,FALSE),"")</f>
        <v>指導職（副主任）</v>
      </c>
      <c r="H353" t="str">
        <f>IFERROR(IF(VLOOKUP($B353,職務担当!$A:$E,4,FALSE)="","",VLOOKUP($B353,職務担当!$A:$E,4,FALSE)),"")</f>
        <v>3歳児加配担当</v>
      </c>
      <c r="I353" s="4" t="s">
        <v>1685</v>
      </c>
      <c r="J353" t="str">
        <f>IFERROR(IF(VLOOKUP($B353,職務担当!$A:$E,5,FALSE)="","非常勤",VLOOKUP($B353,職務担当!$A:$E,5,FALSE)),"")</f>
        <v>常勤</v>
      </c>
      <c r="K353" s="2">
        <v>2</v>
      </c>
      <c r="L353" s="2">
        <v>13</v>
      </c>
      <c r="P353" s="4" t="s">
        <v>1681</v>
      </c>
      <c r="R353">
        <f>COUNTIF(入社年月日ふりがな!B:B,纏め表計算用!B353)</f>
        <v>1</v>
      </c>
      <c r="S353" s="4">
        <f>COUNTIF(職務担当!A:A,纏め表計算用!B353)</f>
        <v>1</v>
      </c>
    </row>
    <row r="354" spans="1:20">
      <c r="A354">
        <f>IFERROR(INDEX(入社年月日ふりがな!$A:$B,MATCH(B354,入社年月日ふりがな!B:B,0),1),"")</f>
        <v>9000105</v>
      </c>
      <c r="B354" s="4" t="s">
        <v>1274</v>
      </c>
      <c r="C354" t="str">
        <f>IFERROR(IF(VLOOKUP(B354,入社年月日ふりがな!B:C,2,FALSE)="","",VLOOKUP(B354,入社年月日ふりがな!B:C,2,FALSE)),"")</f>
        <v>ｺﾝﾄﾞｳｹｲｺ</v>
      </c>
      <c r="D354">
        <v>18</v>
      </c>
      <c r="E354" t="s">
        <v>791</v>
      </c>
      <c r="F354" s="1">
        <f>IFERROR(VLOOKUP(纏め表計算用!B354,入社年月日ふりがな!B:F,5,FALSE),"")</f>
        <v>41000</v>
      </c>
      <c r="G354" t="str">
        <f>IFERROR(VLOOKUP($B354,職務担当!$A:$E,3,FALSE),"")</f>
        <v>常勤保育士</v>
      </c>
      <c r="H354" t="str">
        <f>IFERROR(IF(VLOOKUP($B354,職務担当!$A:$E,4,FALSE)="","",VLOOKUP($B354,職務担当!$A:$E,4,FALSE)),"")</f>
        <v>一時保育室担任</v>
      </c>
      <c r="I354" s="4" t="s">
        <v>1685</v>
      </c>
      <c r="J354" t="str">
        <f>IFERROR(IF(VLOOKUP($B354,職務担当!$A:$E,5,FALSE)="","非常勤",VLOOKUP($B354,職務担当!$A:$E,5,FALSE)),"")</f>
        <v>常勤</v>
      </c>
      <c r="K354" s="2">
        <v>3</v>
      </c>
      <c r="L354" s="2">
        <v>24</v>
      </c>
      <c r="P354" s="4" t="s">
        <v>1681</v>
      </c>
      <c r="R354">
        <f>COUNTIF(入社年月日ふりがな!B:B,纏め表計算用!B354)</f>
        <v>1</v>
      </c>
      <c r="S354" s="4">
        <f>COUNTIF(職務担当!A:A,纏め表計算用!B354)</f>
        <v>1</v>
      </c>
    </row>
    <row r="355" spans="1:20">
      <c r="A355">
        <f>IFERROR(INDEX(入社年月日ふりがな!$A:$B,MATCH(B355,入社年月日ふりがな!B:B,0),1),"")</f>
        <v>9000047</v>
      </c>
      <c r="B355" s="4" t="s">
        <v>1284</v>
      </c>
      <c r="C355" t="str">
        <f>IFERROR(IF(VLOOKUP(B355,入社年月日ふりがな!B:C,2,FALSE)="","",VLOOKUP(B355,入社年月日ふりがな!B:C,2,FALSE)),"")</f>
        <v>ﾋﾗｲﾃﾞﾐﾕｷ</v>
      </c>
      <c r="D355">
        <v>18</v>
      </c>
      <c r="E355" t="s">
        <v>791</v>
      </c>
      <c r="F355" s="1">
        <f>IFERROR(VLOOKUP(纏め表計算用!B355,入社年月日ふりがな!B:F,5,FALSE),"")</f>
        <v>39539</v>
      </c>
      <c r="G355" t="str">
        <f>IFERROR(VLOOKUP($B355,職務担当!$A:$E,3,FALSE),"")</f>
        <v>常勤保育士</v>
      </c>
      <c r="H355" t="str">
        <f>IFERROR(IF(VLOOKUP($B355,職務担当!$A:$E,4,FALSE)="","",VLOOKUP($B355,職務担当!$A:$E,4,FALSE)),"")</f>
        <v>0歳児担任・クラスリーダー</v>
      </c>
      <c r="I355" s="4" t="s">
        <v>1685</v>
      </c>
      <c r="J355" t="str">
        <f>IFERROR(IF(VLOOKUP($B355,職務担当!$A:$E,5,FALSE)="","非常勤",VLOOKUP($B355,職務担当!$A:$E,5,FALSE)),"")</f>
        <v>常勤</v>
      </c>
      <c r="K355" s="2">
        <v>1</v>
      </c>
      <c r="L355" s="2">
        <v>20</v>
      </c>
      <c r="P355" s="4" t="s">
        <v>1681</v>
      </c>
      <c r="R355">
        <f>COUNTIF(入社年月日ふりがな!B:B,纏め表計算用!B355)</f>
        <v>1</v>
      </c>
      <c r="S355" s="4">
        <f>COUNTIF(職務担当!A:A,纏め表計算用!B355)</f>
        <v>1</v>
      </c>
    </row>
    <row r="356" spans="1:20">
      <c r="A356">
        <f>IFERROR(INDEX(入社年月日ふりがな!$A:$B,MATCH(B356,入社年月日ふりがな!B:B,0),1),"")</f>
        <v>9000014</v>
      </c>
      <c r="B356" s="4" t="s">
        <v>800</v>
      </c>
      <c r="C356" t="str">
        <f>IFERROR(IF(VLOOKUP(B356,入社年月日ふりがな!B:C,2,FALSE)="","",VLOOKUP(B356,入社年月日ふりがな!B:C,2,FALSE)),"")</f>
        <v>ﾉﾄﾔﾏｻｺ</v>
      </c>
      <c r="D356">
        <v>18</v>
      </c>
      <c r="E356" t="s">
        <v>791</v>
      </c>
      <c r="F356" s="1">
        <f>IFERROR(VLOOKUP(纏め表計算用!B356,入社年月日ふりがな!B:F,5,FALSE),"")</f>
        <v>39539</v>
      </c>
      <c r="G356" t="str">
        <f>IFERROR(VLOOKUP($B356,職務担当!$A:$E,3,FALSE),"")</f>
        <v>常勤保育士</v>
      </c>
      <c r="H356" t="str">
        <f>IFERROR(IF(VLOOKUP($B356,職務担当!$A:$E,4,FALSE)="","",VLOOKUP($B356,職務担当!$A:$E,4,FALSE)),"")</f>
        <v>1歳児担任・クラスリーダー</v>
      </c>
      <c r="I356" s="4" t="s">
        <v>1685</v>
      </c>
      <c r="J356" t="str">
        <f>IFERROR(IF(VLOOKUP($B356,職務担当!$A:$E,5,FALSE)="","非常勤",VLOOKUP($B356,職務担当!$A:$E,5,FALSE)),"")</f>
        <v>常勤</v>
      </c>
      <c r="K356" s="2">
        <v>3</v>
      </c>
      <c r="L356" s="2">
        <v>19</v>
      </c>
      <c r="P356" s="4" t="s">
        <v>1681</v>
      </c>
      <c r="R356">
        <f>COUNTIF(入社年月日ふりがな!B:B,纏め表計算用!B356)</f>
        <v>1</v>
      </c>
      <c r="S356" s="4">
        <f>COUNTIF(職務担当!A:A,纏め表計算用!B356)</f>
        <v>1</v>
      </c>
    </row>
    <row r="357" spans="1:20">
      <c r="A357">
        <f>IFERROR(INDEX(入社年月日ふりがな!$A:$B,MATCH(B357,入社年月日ふりがな!B:B,0),1),"")</f>
        <v>9000078</v>
      </c>
      <c r="B357" s="4" t="s">
        <v>804</v>
      </c>
      <c r="C357" t="str">
        <f>IFERROR(IF(VLOOKUP(B357,入社年月日ふりがな!B:C,2,FALSE)="","",VLOOKUP(B357,入社年月日ふりがな!B:C,2,FALSE)),"")</f>
        <v>ｻﾄｳｻﾁｺ</v>
      </c>
      <c r="D357">
        <v>18</v>
      </c>
      <c r="E357" t="s">
        <v>791</v>
      </c>
      <c r="F357" s="1">
        <f>IFERROR(VLOOKUP(纏め表計算用!B357,入社年月日ふりがな!B:F,5,FALSE),"")</f>
        <v>39539</v>
      </c>
      <c r="G357" t="str">
        <f>IFERROR(VLOOKUP($B357,職務担当!$A:$E,3,FALSE),"")</f>
        <v>常勤保育士</v>
      </c>
      <c r="H357" t="str">
        <f>IFERROR(IF(VLOOKUP($B357,職務担当!$A:$E,4,FALSE)="","",VLOOKUP($B357,職務担当!$A:$E,4,FALSE)),"")</f>
        <v>4歳児加配担当</v>
      </c>
      <c r="I357" s="4" t="s">
        <v>1685</v>
      </c>
      <c r="J357" t="str">
        <f>IFERROR(IF(VLOOKUP($B357,職務担当!$A:$E,5,FALSE)="","非常勤",VLOOKUP($B357,職務担当!$A:$E,5,FALSE)),"")</f>
        <v>常勤</v>
      </c>
      <c r="K357" s="2">
        <v>3</v>
      </c>
      <c r="L357" s="2">
        <v>14</v>
      </c>
      <c r="P357" s="4" t="s">
        <v>1681</v>
      </c>
      <c r="R357">
        <f>COUNTIF(入社年月日ふりがな!B:B,纏め表計算用!B357)</f>
        <v>1</v>
      </c>
      <c r="S357" s="4">
        <f>COUNTIF(職務担当!A:A,纏め表計算用!B357)</f>
        <v>1</v>
      </c>
    </row>
    <row r="358" spans="1:20">
      <c r="A358">
        <f>IFERROR(INDEX(入社年月日ふりがな!$A:$B,MATCH(B358,入社年月日ふりがな!B:B,0),1),"")</f>
        <v>9000704</v>
      </c>
      <c r="B358" s="4" t="s">
        <v>1275</v>
      </c>
      <c r="C358" t="str">
        <f>IFERROR(IF(VLOOKUP(B358,入社年月日ふりがな!B:C,2,FALSE)="","",VLOOKUP(B358,入社年月日ふりがな!B:C,2,FALSE)),"")</f>
        <v>ｱﾍﾞﾕｳｶ</v>
      </c>
      <c r="D358">
        <v>18</v>
      </c>
      <c r="E358" t="s">
        <v>791</v>
      </c>
      <c r="F358" s="1">
        <f>IFERROR(VLOOKUP(纏め表計算用!B358,入社年月日ふりがな!B:F,5,FALSE),"")</f>
        <v>43556</v>
      </c>
      <c r="G358" t="str">
        <f>IFERROR(VLOOKUP($B358,職務担当!$A:$E,3,FALSE),"")</f>
        <v>常勤保育士</v>
      </c>
      <c r="H358" t="str">
        <f>IFERROR(IF(VLOOKUP($B358,職務担当!$A:$E,4,FALSE)="","",VLOOKUP($B358,職務担当!$A:$E,4,FALSE)),"")</f>
        <v>4歳児担任・クラスリーダー</v>
      </c>
      <c r="I358" s="4" t="s">
        <v>1685</v>
      </c>
      <c r="J358" t="str">
        <f>IFERROR(IF(VLOOKUP($B358,職務担当!$A:$E,5,FALSE)="","非常勤",VLOOKUP($B358,職務担当!$A:$E,5,FALSE)),"")</f>
        <v>常勤</v>
      </c>
      <c r="K358" s="2">
        <v>3</v>
      </c>
      <c r="L358" s="2">
        <v>9</v>
      </c>
      <c r="P358" s="4" t="s">
        <v>1681</v>
      </c>
      <c r="R358">
        <f>COUNTIF(入社年月日ふりがな!B:B,纏め表計算用!B358)</f>
        <v>1</v>
      </c>
      <c r="S358" s="4">
        <f>COUNTIF(職務担当!A:A,纏め表計算用!B358)</f>
        <v>1</v>
      </c>
    </row>
    <row r="359" spans="1:20">
      <c r="A359">
        <f>IFERROR(INDEX(入社年月日ふりがな!$A:$B,MATCH(B359,入社年月日ふりがな!B:B,0),1),"")</f>
        <v>9000364</v>
      </c>
      <c r="B359" s="4" t="s">
        <v>808</v>
      </c>
      <c r="C359" t="str">
        <f>IFERROR(IF(VLOOKUP(B359,入社年月日ふりがな!B:C,2,FALSE)="","",VLOOKUP(B359,入社年月日ふりがな!B:C,2,FALSE)),"")</f>
        <v>ﾔﾏｶﾜﾋｶﾙ</v>
      </c>
      <c r="D359">
        <v>18</v>
      </c>
      <c r="E359" t="s">
        <v>791</v>
      </c>
      <c r="F359" s="1">
        <f>IFERROR(VLOOKUP(纏め表計算用!B359,入社年月日ふりがな!B:F,5,FALSE),"")</f>
        <v>42461</v>
      </c>
      <c r="G359" t="str">
        <f>IFERROR(VLOOKUP($B359,職務担当!$A:$E,3,FALSE),"")</f>
        <v>常勤保育士</v>
      </c>
      <c r="H359" t="str">
        <f>IFERROR(IF(VLOOKUP($B359,職務担当!$A:$E,4,FALSE)="","",VLOOKUP($B359,職務担当!$A:$E,4,FALSE)),"")</f>
        <v>2歳児担任・クラスリーダー</v>
      </c>
      <c r="I359" s="4" t="s">
        <v>1685</v>
      </c>
      <c r="J359" t="str">
        <f>IFERROR(IF(VLOOKUP($B359,職務担当!$A:$E,5,FALSE)="","非常勤",VLOOKUP($B359,職務担当!$A:$E,5,FALSE)),"")</f>
        <v>常勤</v>
      </c>
      <c r="K359" s="2">
        <v>3</v>
      </c>
      <c r="L359" s="2">
        <v>6</v>
      </c>
      <c r="P359" s="4" t="s">
        <v>1036</v>
      </c>
      <c r="R359">
        <f>COUNTIF(入社年月日ふりがな!B:B,纏め表計算用!B359)</f>
        <v>1</v>
      </c>
      <c r="S359" s="4">
        <f>COUNTIF(職務担当!A:A,纏め表計算用!B359)</f>
        <v>1</v>
      </c>
    </row>
    <row r="360" spans="1:20">
      <c r="A360">
        <f>IFERROR(INDEX(入社年月日ふりがな!$A:$B,MATCH(B360,入社年月日ふりがな!B:B,0),1),"")</f>
        <v>9000694</v>
      </c>
      <c r="B360" s="4" t="str">
        <f>Q360</f>
        <v>濱口梓乃</v>
      </c>
      <c r="C360" t="str">
        <f>IFERROR(IF(VLOOKUP(B360,入社年月日ふりがな!B:C,2,FALSE)="","",VLOOKUP(B360,入社年月日ふりがな!B:C,2,FALSE)),"")</f>
        <v>ﾊﾏｸﾞﾁｼﾉ</v>
      </c>
      <c r="D360">
        <v>18</v>
      </c>
      <c r="E360" t="s">
        <v>791</v>
      </c>
      <c r="F360" s="1">
        <f>IFERROR(VLOOKUP(纏め表計算用!B360,入社年月日ふりがな!B:F,5,FALSE),"")</f>
        <v>43556</v>
      </c>
      <c r="G360" t="str">
        <f>IFERROR(VLOOKUP($B360,職務担当!$A:$E,3,FALSE),"")</f>
        <v>常勤保育士</v>
      </c>
      <c r="H360" t="str">
        <f>IFERROR(IF(VLOOKUP($B360,職務担当!$A:$E,4,FALSE)="","",VLOOKUP($B360,職務担当!$A:$E,4,FALSE)),"")</f>
        <v>3歳児担任・クラスリーダー</v>
      </c>
      <c r="I360" s="4" t="s">
        <v>1685</v>
      </c>
      <c r="J360" t="str">
        <f>IFERROR(IF(VLOOKUP($B360,職務担当!$A:$E,5,FALSE)="","非常勤",VLOOKUP($B360,職務担当!$A:$E,5,FALSE)),"")</f>
        <v>常勤</v>
      </c>
      <c r="K360" s="2">
        <v>3</v>
      </c>
      <c r="L360" s="2">
        <v>6</v>
      </c>
      <c r="P360" s="4" t="s">
        <v>1681</v>
      </c>
      <c r="Q360" s="3" t="s">
        <v>1276</v>
      </c>
      <c r="R360">
        <f>COUNTIF(入社年月日ふりがな!B:B,纏め表計算用!B360)</f>
        <v>1</v>
      </c>
      <c r="S360" s="4">
        <f>COUNTIF(職務担当!A:A,纏め表計算用!B360)</f>
        <v>1</v>
      </c>
      <c r="T360" t="s">
        <v>1276</v>
      </c>
    </row>
    <row r="361" spans="1:20">
      <c r="A361">
        <f>IFERROR(INDEX(入社年月日ふりがな!$A:$B,MATCH(B361,入社年月日ふりがな!B:B,0),1),"")</f>
        <v>9000806</v>
      </c>
      <c r="B361" s="4" t="s">
        <v>1277</v>
      </c>
      <c r="C361" t="str">
        <f>IFERROR(IF(VLOOKUP(B361,入社年月日ふりがな!B:C,2,FALSE)="","",VLOOKUP(B361,入社年月日ふりがな!B:C,2,FALSE)),"")</f>
        <v>ﾆｲｸﾗｱﾐ</v>
      </c>
      <c r="D361">
        <v>18</v>
      </c>
      <c r="E361" t="s">
        <v>791</v>
      </c>
      <c r="F361" s="1">
        <f>IFERROR(VLOOKUP(纏め表計算用!B361,入社年月日ふりがな!B:F,5,FALSE),"")</f>
        <v>43922</v>
      </c>
      <c r="G361" t="str">
        <f>IFERROR(VLOOKUP($B361,職務担当!$A:$E,3,FALSE),"")</f>
        <v>常勤保育士</v>
      </c>
      <c r="H361" t="str">
        <f>IFERROR(IF(VLOOKUP($B361,職務担当!$A:$E,4,FALSE)="","",VLOOKUP($B361,職務担当!$A:$E,4,FALSE)),"")</f>
        <v>5歳児担任・クラスリーダー</v>
      </c>
      <c r="I361" s="4" t="s">
        <v>1685</v>
      </c>
      <c r="J361" t="str">
        <f>IFERROR(IF(VLOOKUP($B361,職務担当!$A:$E,5,FALSE)="","非常勤",VLOOKUP($B361,職務担当!$A:$E,5,FALSE)),"")</f>
        <v>常勤</v>
      </c>
      <c r="K361" s="2">
        <v>2.1</v>
      </c>
      <c r="L361" s="2">
        <v>6</v>
      </c>
      <c r="P361" s="4" t="s">
        <v>1681</v>
      </c>
      <c r="R361">
        <f>COUNTIF(入社年月日ふりがな!B:B,纏め表計算用!B361)</f>
        <v>1</v>
      </c>
      <c r="S361" s="4">
        <f>COUNTIF(職務担当!A:A,纏め表計算用!B361)</f>
        <v>1</v>
      </c>
    </row>
    <row r="362" spans="1:20">
      <c r="A362">
        <f>IFERROR(INDEX(入社年月日ふりがな!$A:$B,MATCH(B362,入社年月日ふりがな!B:B,0),1),"")</f>
        <v>9000966</v>
      </c>
      <c r="B362" s="4" t="s">
        <v>1082</v>
      </c>
      <c r="C362" t="str">
        <f>IFERROR(IF(VLOOKUP(B362,入社年月日ふりがな!B:C,2,FALSE)="","",VLOOKUP(B362,入社年月日ふりがな!B:C,2,FALSE)),"")</f>
        <v>ﾌｸﾅｶﾞﾓﾓﾉ</v>
      </c>
      <c r="D362">
        <v>18</v>
      </c>
      <c r="E362" t="s">
        <v>791</v>
      </c>
      <c r="F362" s="1">
        <f>IFERROR(VLOOKUP(纏め表計算用!B362,入社年月日ふりがな!B:F,5,FALSE),"")</f>
        <v>44409</v>
      </c>
      <c r="G362" t="str">
        <f>IFERROR(VLOOKUP($B362,職務担当!$A:$E,3,FALSE),"")</f>
        <v>常勤保育士</v>
      </c>
      <c r="H362" t="str">
        <f>IFERROR(IF(VLOOKUP($B362,職務担当!$A:$E,4,FALSE)="","",VLOOKUP($B362,職務担当!$A:$E,4,FALSE)),"")</f>
        <v/>
      </c>
      <c r="I362" s="4" t="s">
        <v>1685</v>
      </c>
      <c r="J362" t="str">
        <f>IFERROR(IF(VLOOKUP($B362,職務担当!$A:$E,5,FALSE)="","非常勤",VLOOKUP($B362,職務担当!$A:$E,5,FALSE)),"")</f>
        <v>常勤</v>
      </c>
      <c r="K362" s="2">
        <v>1</v>
      </c>
      <c r="L362" s="2">
        <v>5</v>
      </c>
      <c r="P362" s="4" t="s">
        <v>1681</v>
      </c>
      <c r="R362">
        <f>COUNTIF(入社年月日ふりがな!B:B,纏め表計算用!B362)</f>
        <v>1</v>
      </c>
      <c r="S362" s="4">
        <f>COUNTIF(職務担当!A:A,纏め表計算用!B362)</f>
        <v>1</v>
      </c>
    </row>
    <row r="363" spans="1:20">
      <c r="A363">
        <f>IFERROR(INDEX(入社年月日ふりがな!$A:$B,MATCH(B363,入社年月日ふりがな!B:B,0),1),"")</f>
        <v>9000605</v>
      </c>
      <c r="B363" s="4" t="s">
        <v>1278</v>
      </c>
      <c r="C363" t="str">
        <f>IFERROR(IF(VLOOKUP(B363,入社年月日ふりがな!B:C,2,FALSE)="","",VLOOKUP(B363,入社年月日ふりがな!B:C,2,FALSE)),"")</f>
        <v>ｳｴﾑﾗﾒｸﾞﾐ</v>
      </c>
      <c r="D363">
        <v>18</v>
      </c>
      <c r="E363" t="s">
        <v>791</v>
      </c>
      <c r="F363" s="1">
        <f>IFERROR(VLOOKUP(纏め表計算用!B363,入社年月日ふりがな!B:F,5,FALSE),"")</f>
        <v>43191</v>
      </c>
      <c r="G363" t="str">
        <f>IFERROR(VLOOKUP($B363,職務担当!$A:$E,3,FALSE),"")</f>
        <v>常勤保育士</v>
      </c>
      <c r="H363" t="str">
        <f>IFERROR(IF(VLOOKUP($B363,職務担当!$A:$E,4,FALSE)="","",VLOOKUP($B363,職務担当!$A:$E,4,FALSE)),"")</f>
        <v>0歳児担任</v>
      </c>
      <c r="I363" s="4" t="s">
        <v>1685</v>
      </c>
      <c r="J363" t="str">
        <f>IFERROR(IF(VLOOKUP($B363,職務担当!$A:$E,5,FALSE)="","非常勤",VLOOKUP($B363,職務担当!$A:$E,5,FALSE)),"")</f>
        <v>常勤</v>
      </c>
      <c r="K363" s="2">
        <v>3</v>
      </c>
      <c r="L363" s="2">
        <v>4</v>
      </c>
      <c r="P363" s="4" t="s">
        <v>1681</v>
      </c>
      <c r="R363">
        <f>COUNTIF(入社年月日ふりがな!B:B,纏め表計算用!B363)</f>
        <v>1</v>
      </c>
      <c r="S363" s="4">
        <f>COUNTIF(職務担当!A:A,纏め表計算用!B363)</f>
        <v>1</v>
      </c>
    </row>
    <row r="364" spans="1:20">
      <c r="A364">
        <f>IFERROR(INDEX(入社年月日ふりがな!$A:$B,MATCH(B364,入社年月日ふりがな!B:B,0),1),"")</f>
        <v>9000682</v>
      </c>
      <c r="B364" s="4" t="s">
        <v>1279</v>
      </c>
      <c r="C364" t="str">
        <f>IFERROR(IF(VLOOKUP(B364,入社年月日ふりがな!B:C,2,FALSE)="","",VLOOKUP(B364,入社年月日ふりがな!B:C,2,FALSE)),"")</f>
        <v>ﾏﾂﾀﾞﾘｻ</v>
      </c>
      <c r="D364">
        <v>18</v>
      </c>
      <c r="E364" t="s">
        <v>791</v>
      </c>
      <c r="F364" s="1">
        <f>IFERROR(VLOOKUP(纏め表計算用!B364,入社年月日ふりがな!B:F,5,FALSE),"")</f>
        <v>43556</v>
      </c>
      <c r="G364" t="str">
        <f>IFERROR(VLOOKUP($B364,職務担当!$A:$E,3,FALSE),"")</f>
        <v>常勤保育士</v>
      </c>
      <c r="H364" t="str">
        <f>IFERROR(IF(VLOOKUP($B364,職務担当!$A:$E,4,FALSE)="","",VLOOKUP($B364,職務担当!$A:$E,4,FALSE)),"")</f>
        <v>1歳児担任</v>
      </c>
      <c r="I364" s="4" t="s">
        <v>1685</v>
      </c>
      <c r="J364" t="str">
        <f>IFERROR(IF(VLOOKUP($B364,職務担当!$A:$E,5,FALSE)="","非常勤",VLOOKUP($B364,職務担当!$A:$E,5,FALSE)),"")</f>
        <v>常勤</v>
      </c>
      <c r="K364" s="2">
        <v>3</v>
      </c>
      <c r="L364" s="2">
        <v>3</v>
      </c>
      <c r="P364" s="4" t="s">
        <v>1681</v>
      </c>
      <c r="R364">
        <f>COUNTIF(入社年月日ふりがな!B:B,纏め表計算用!B364)</f>
        <v>1</v>
      </c>
      <c r="S364" s="4">
        <f>COUNTIF(職務担当!A:A,纏め表計算用!B364)</f>
        <v>1</v>
      </c>
    </row>
    <row r="365" spans="1:20">
      <c r="A365">
        <f>IFERROR(INDEX(入社年月日ふりがな!$A:$B,MATCH(B365,入社年月日ふりがな!B:B,0),1),"")</f>
        <v>9000688</v>
      </c>
      <c r="B365" s="4" t="s">
        <v>1280</v>
      </c>
      <c r="C365" t="str">
        <f>IFERROR(IF(VLOOKUP(B365,入社年月日ふりがな!B:C,2,FALSE)="","",VLOOKUP(B365,入社年月日ふりがな!B:C,2,FALSE)),"")</f>
        <v>ｼﾉｻﾞｷﾅﾅ</v>
      </c>
      <c r="D365">
        <v>18</v>
      </c>
      <c r="E365" t="s">
        <v>791</v>
      </c>
      <c r="F365" s="1">
        <f>IFERROR(VLOOKUP(纏め表計算用!B365,入社年月日ふりがな!B:F,5,FALSE),"")</f>
        <v>43556</v>
      </c>
      <c r="G365" t="str">
        <f>IFERROR(VLOOKUP($B365,職務担当!$A:$E,3,FALSE),"")</f>
        <v>常勤保育士</v>
      </c>
      <c r="H365" t="str">
        <f>IFERROR(IF(VLOOKUP($B365,職務担当!$A:$E,4,FALSE)="","",VLOOKUP($B365,職務担当!$A:$E,4,FALSE)),"")</f>
        <v>1歳児担任</v>
      </c>
      <c r="I365" s="4" t="s">
        <v>1685</v>
      </c>
      <c r="J365" t="str">
        <f>IFERROR(IF(VLOOKUP($B365,職務担当!$A:$E,5,FALSE)="","非常勤",VLOOKUP($B365,職務担当!$A:$E,5,FALSE)),"")</f>
        <v>常勤</v>
      </c>
      <c r="K365" s="2">
        <v>3</v>
      </c>
      <c r="L365" s="2">
        <v>3</v>
      </c>
      <c r="P365" s="4" t="s">
        <v>1681</v>
      </c>
      <c r="R365">
        <f>COUNTIF(入社年月日ふりがな!B:B,纏め表計算用!B365)</f>
        <v>1</v>
      </c>
      <c r="S365" s="4">
        <f>COUNTIF(職務担当!A:A,纏め表計算用!B365)</f>
        <v>1</v>
      </c>
    </row>
    <row r="366" spans="1:20">
      <c r="A366">
        <f>IFERROR(INDEX(入社年月日ふりがな!$A:$B,MATCH(B366,入社年月日ふりがな!B:B,0),1),"")</f>
        <v>9000941</v>
      </c>
      <c r="B366" s="4" t="s">
        <v>1079</v>
      </c>
      <c r="C366" t="str">
        <f>IFERROR(IF(VLOOKUP(B366,入社年月日ふりがな!B:C,2,FALSE)="","",VLOOKUP(B366,入社年月日ふりがな!B:C,2,FALSE)),"")</f>
        <v>ｲｶﾞﾗｼﾐﾎ</v>
      </c>
      <c r="D366">
        <v>18</v>
      </c>
      <c r="E366" t="s">
        <v>791</v>
      </c>
      <c r="F366" s="1">
        <f>IFERROR(VLOOKUP(纏め表計算用!B366,入社年月日ふりがな!B:F,5,FALSE),"")</f>
        <v>44378</v>
      </c>
      <c r="G366" t="str">
        <f>IFERROR(VLOOKUP($B366,職務担当!$A:$E,3,FALSE),"")</f>
        <v>常勤保育士</v>
      </c>
      <c r="H366" t="str">
        <f>IFERROR(IF(VLOOKUP($B366,職務担当!$A:$E,4,FALSE)="","",VLOOKUP($B366,職務担当!$A:$E,4,FALSE)),"")</f>
        <v/>
      </c>
      <c r="I366" s="4" t="s">
        <v>1685</v>
      </c>
      <c r="J366" t="str">
        <f>IFERROR(IF(VLOOKUP($B366,職務担当!$A:$E,5,FALSE)="","非常勤",VLOOKUP($B366,職務担当!$A:$E,5,FALSE)),"")</f>
        <v>常勤</v>
      </c>
      <c r="K366" s="2">
        <v>1</v>
      </c>
      <c r="L366" s="2">
        <v>3</v>
      </c>
      <c r="P366" s="4" t="s">
        <v>1681</v>
      </c>
      <c r="R366">
        <f>COUNTIF(入社年月日ふりがな!B:B,纏め表計算用!B366)</f>
        <v>1</v>
      </c>
      <c r="S366" s="4">
        <f>COUNTIF(職務担当!A:A,纏め表計算用!B366)</f>
        <v>2</v>
      </c>
    </row>
    <row r="367" spans="1:20">
      <c r="A367">
        <f>IFERROR(INDEX(入社年月日ふりがな!$A:$B,MATCH(B367,入社年月日ふりがな!B:B,0),1),"")</f>
        <v>9000807</v>
      </c>
      <c r="B367" s="4" t="s">
        <v>821</v>
      </c>
      <c r="C367" t="str">
        <f>IFERROR(IF(VLOOKUP(B367,入社年月日ふりがな!B:C,2,FALSE)="","",VLOOKUP(B367,入社年月日ふりがな!B:C,2,FALSE)),"")</f>
        <v>ｼﾉﾂｶﾏﾔ</v>
      </c>
      <c r="D367">
        <v>18</v>
      </c>
      <c r="E367" t="s">
        <v>791</v>
      </c>
      <c r="F367" s="1">
        <f>IFERROR(VLOOKUP(纏め表計算用!B367,入社年月日ふりがな!B:F,5,FALSE),"")</f>
        <v>43922</v>
      </c>
      <c r="G367" t="str">
        <f>IFERROR(VLOOKUP($B367,職務担当!$A:$E,3,FALSE),"")</f>
        <v>常勤保育士</v>
      </c>
      <c r="H367" t="str">
        <f>IFERROR(IF(VLOOKUP($B367,職務担当!$A:$E,4,FALSE)="","",VLOOKUP($B367,職務担当!$A:$E,4,FALSE)),"")</f>
        <v>3歳児担任</v>
      </c>
      <c r="I367" s="4" t="s">
        <v>1685</v>
      </c>
      <c r="J367" t="str">
        <f>IFERROR(IF(VLOOKUP($B367,職務担当!$A:$E,5,FALSE)="","非常勤",VLOOKUP($B367,職務担当!$A:$E,5,FALSE)),"")</f>
        <v>常勤</v>
      </c>
      <c r="K367" s="2">
        <v>2</v>
      </c>
      <c r="L367" s="2">
        <v>2.1</v>
      </c>
      <c r="P367" s="4" t="s">
        <v>1681</v>
      </c>
      <c r="R367">
        <f>COUNTIF(入社年月日ふりがな!B:B,纏め表計算用!B367)</f>
        <v>1</v>
      </c>
      <c r="S367" s="4">
        <f>COUNTIF(職務担当!A:A,纏め表計算用!B367)</f>
        <v>1</v>
      </c>
    </row>
    <row r="368" spans="1:20">
      <c r="A368">
        <f>IFERROR(INDEX(入社年月日ふりがな!$A:$B,MATCH(B368,入社年月日ふりがな!B:B,0),1),"")</f>
        <v>9000808</v>
      </c>
      <c r="B368" s="4" t="s">
        <v>823</v>
      </c>
      <c r="C368" t="str">
        <f>IFERROR(IF(VLOOKUP(B368,入社年月日ふりがな!B:C,2,FALSE)="","",VLOOKUP(B368,入社年月日ふりがな!B:C,2,FALSE)),"")</f>
        <v>ﾑﾗｻﾜｻﾔｶ</v>
      </c>
      <c r="D368">
        <v>18</v>
      </c>
      <c r="E368" t="s">
        <v>791</v>
      </c>
      <c r="F368" s="1">
        <f>IFERROR(VLOOKUP(纏め表計算用!B368,入社年月日ふりがな!B:F,5,FALSE),"")</f>
        <v>43922</v>
      </c>
      <c r="G368" t="str">
        <f>IFERROR(VLOOKUP($B368,職務担当!$A:$E,3,FALSE),"")</f>
        <v>常勤保育士</v>
      </c>
      <c r="H368" t="str">
        <f>IFERROR(IF(VLOOKUP($B368,職務担当!$A:$E,4,FALSE)="","",VLOOKUP($B368,職務担当!$A:$E,4,FALSE)),"")</f>
        <v>2歳児担任</v>
      </c>
      <c r="I368" s="4" t="s">
        <v>1685</v>
      </c>
      <c r="J368" t="str">
        <f>IFERROR(IF(VLOOKUP($B368,職務担当!$A:$E,5,FALSE)="","非常勤",VLOOKUP($B368,職務担当!$A:$E,5,FALSE)),"")</f>
        <v>常勤</v>
      </c>
      <c r="K368" s="2">
        <v>2</v>
      </c>
      <c r="L368" s="2">
        <v>2.1</v>
      </c>
      <c r="P368" s="4" t="s">
        <v>1681</v>
      </c>
      <c r="R368">
        <f>COUNTIF(入社年月日ふりがな!B:B,纏め表計算用!B368)</f>
        <v>1</v>
      </c>
      <c r="S368" s="4">
        <f>COUNTIF(職務担当!A:A,纏め表計算用!B368)</f>
        <v>1</v>
      </c>
    </row>
    <row r="369" spans="1:19">
      <c r="A369">
        <f>IFERROR(INDEX(入社年月日ふりがな!$A:$B,MATCH(B369,入社年月日ふりがな!B:B,0),1),"")</f>
        <v>9000832</v>
      </c>
      <c r="B369" s="4" t="s">
        <v>1285</v>
      </c>
      <c r="C369" t="str">
        <f>IFERROR(IF(VLOOKUP(B369,入社年月日ふりがな!B:C,2,FALSE)="","",VLOOKUP(B369,入社年月日ふりがな!B:C,2,FALSE)),"")</f>
        <v>ﾐｶﾐﾌｷｺ</v>
      </c>
      <c r="D369">
        <v>18</v>
      </c>
      <c r="E369" t="s">
        <v>791</v>
      </c>
      <c r="F369" s="1">
        <f>IFERROR(VLOOKUP(纏め表計算用!B369,入社年月日ふりがな!B:F,5,FALSE),"")</f>
        <v>43922</v>
      </c>
      <c r="G369" t="str">
        <f>IFERROR(VLOOKUP($B369,職務担当!$A:$E,3,FALSE),"")</f>
        <v>保育士</v>
      </c>
      <c r="H369" t="str">
        <f>IFERROR(IF(VLOOKUP($B369,職務担当!$A:$E,4,FALSE)="","",VLOOKUP($B369,職務担当!$A:$E,4,FALSE)),"")</f>
        <v>2歳児担任</v>
      </c>
      <c r="I369" s="4" t="s">
        <v>1685</v>
      </c>
      <c r="J369" t="str">
        <f>IFERROR(IF(VLOOKUP($B369,職務担当!$A:$E,5,FALSE)="","非常勤",VLOOKUP($B369,職務担当!$A:$E,5,FALSE)),"")</f>
        <v>非常勤</v>
      </c>
      <c r="N369" s="6">
        <v>40</v>
      </c>
      <c r="P369" s="4" t="s">
        <v>1681</v>
      </c>
      <c r="R369">
        <f>COUNTIF(入社年月日ふりがな!B:B,纏め表計算用!B369)</f>
        <v>1</v>
      </c>
      <c r="S369" s="4">
        <f>COUNTIF(職務担当!A:A,纏め表計算用!B369)</f>
        <v>1</v>
      </c>
    </row>
    <row r="370" spans="1:19">
      <c r="A370">
        <f>IFERROR(INDEX(入社年月日ふりがな!$A:$B,MATCH(B370,入社年月日ふりがな!B:B,0),1),"")</f>
        <v>9000386</v>
      </c>
      <c r="B370" s="4" t="s">
        <v>835</v>
      </c>
      <c r="C370" t="str">
        <f>IFERROR(IF(VLOOKUP(B370,入社年月日ふりがな!B:C,2,FALSE)="","",VLOOKUP(B370,入社年月日ふりがな!B:C,2,FALSE)),"")</f>
        <v>ｼﾀﾞﾗﾉﾘｺ</v>
      </c>
      <c r="D370">
        <v>18</v>
      </c>
      <c r="E370" t="s">
        <v>791</v>
      </c>
      <c r="F370" s="1">
        <f>IFERROR(VLOOKUP(纏め表計算用!B370,入社年月日ふりがな!B:F,5,FALSE),"")</f>
        <v>42461</v>
      </c>
      <c r="G370" t="str">
        <f>IFERROR(VLOOKUP($B370,職務担当!$A:$E,3,FALSE),"")</f>
        <v>保育補助</v>
      </c>
      <c r="H370" t="str">
        <f>IFERROR(IF(VLOOKUP($B370,職務担当!$A:$E,4,FALSE)="","",VLOOKUP($B370,職務担当!$A:$E,4,FALSE)),"")</f>
        <v>朝特例保育担当</v>
      </c>
      <c r="J370" t="str">
        <f>IFERROR(IF(VLOOKUP($B370,職務担当!$A:$E,5,FALSE)="","非常勤",VLOOKUP($B370,職務担当!$A:$E,5,FALSE)),"")</f>
        <v>非常勤</v>
      </c>
      <c r="N370" s="6">
        <v>37.5</v>
      </c>
      <c r="P370" s="4" t="s">
        <v>1681</v>
      </c>
      <c r="R370">
        <f>COUNTIF(入社年月日ふりがな!B:B,纏め表計算用!B370)</f>
        <v>1</v>
      </c>
      <c r="S370" s="4">
        <f>COUNTIF(職務担当!A:A,纏め表計算用!B370)</f>
        <v>1</v>
      </c>
    </row>
    <row r="371" spans="1:19">
      <c r="A371">
        <f>IFERROR(INDEX(入社年月日ふりがな!$A:$B,MATCH(B371,入社年月日ふりがな!B:B,0),1),"")</f>
        <v>9000831</v>
      </c>
      <c r="B371" s="4" t="s">
        <v>837</v>
      </c>
      <c r="C371" t="str">
        <f>IFERROR(IF(VLOOKUP(B371,入社年月日ふりがな!B:C,2,FALSE)="","",VLOOKUP(B371,入社年月日ふりがな!B:C,2,FALSE)),"")</f>
        <v>ｽｽﾞｷｶｵﾘ</v>
      </c>
      <c r="D371">
        <v>18</v>
      </c>
      <c r="E371" t="s">
        <v>791</v>
      </c>
      <c r="F371" s="1">
        <f>IFERROR(VLOOKUP(纏め表計算用!B371,入社年月日ふりがな!B:F,5,FALSE),"")</f>
        <v>43922</v>
      </c>
      <c r="G371" t="str">
        <f>IFERROR(VLOOKUP($B371,職務担当!$A:$E,3,FALSE),"")</f>
        <v>保育補助</v>
      </c>
      <c r="H371" t="str">
        <f>IFERROR(IF(VLOOKUP($B371,職務担当!$A:$E,4,FALSE)="","",VLOOKUP($B371,職務担当!$A:$E,4,FALSE)),"")</f>
        <v>保育補助</v>
      </c>
      <c r="J371" t="str">
        <f>IFERROR(IF(VLOOKUP($B371,職務担当!$A:$E,5,FALSE)="","非常勤",VLOOKUP($B371,職務担当!$A:$E,5,FALSE)),"")</f>
        <v>非常勤</v>
      </c>
      <c r="N371" s="6">
        <v>4.5</v>
      </c>
      <c r="P371" s="4" t="s">
        <v>1681</v>
      </c>
      <c r="R371">
        <f>COUNTIF(入社年月日ふりがな!B:B,纏め表計算用!B371)</f>
        <v>1</v>
      </c>
      <c r="S371" s="4">
        <f>COUNTIF(職務担当!A:A,纏め表計算用!B371)</f>
        <v>1</v>
      </c>
    </row>
    <row r="372" spans="1:19">
      <c r="A372">
        <f>IFERROR(INDEX(入社年月日ふりがな!$A:$B,MATCH(B372,入社年月日ふりがな!B:B,0),1),"")</f>
        <v>9000879</v>
      </c>
      <c r="B372" s="4" t="s">
        <v>1286</v>
      </c>
      <c r="C372" t="str">
        <f>IFERROR(IF(VLOOKUP(B372,入社年月日ふりがな!B:C,2,FALSE)="","",VLOOKUP(B372,入社年月日ふりがな!B:C,2,FALSE)),"")</f>
        <v>ｵｷﾞﾉｼｵﾘ</v>
      </c>
      <c r="D372">
        <v>18</v>
      </c>
      <c r="E372" t="s">
        <v>791</v>
      </c>
      <c r="F372" s="1">
        <f>IFERROR(VLOOKUP(纏め表計算用!B372,入社年月日ふりがな!B:F,5,FALSE),"")</f>
        <v>44040</v>
      </c>
      <c r="G372" t="str">
        <f>IFERROR(VLOOKUP($B372,職務担当!$A:$E,3,FALSE),"")</f>
        <v>保育補助</v>
      </c>
      <c r="H372" t="str">
        <f>IFERROR(IF(VLOOKUP($B372,職務担当!$A:$E,4,FALSE)="","",VLOOKUP($B372,職務担当!$A:$E,4,FALSE)),"")</f>
        <v>保育補助</v>
      </c>
      <c r="J372" t="str">
        <f>IFERROR(IF(VLOOKUP($B372,職務担当!$A:$E,5,FALSE)="","非常勤",VLOOKUP($B372,職務担当!$A:$E,5,FALSE)),"")</f>
        <v>非常勤</v>
      </c>
      <c r="N372" s="6">
        <v>10</v>
      </c>
      <c r="P372" s="4" t="s">
        <v>1681</v>
      </c>
      <c r="R372">
        <f>COUNTIF(入社年月日ふりがな!B:B,纏め表計算用!B372)</f>
        <v>1</v>
      </c>
      <c r="S372" s="4">
        <f>COUNTIF(職務担当!A:A,纏め表計算用!B372)</f>
        <v>1</v>
      </c>
    </row>
    <row r="373" spans="1:19">
      <c r="A373">
        <f>IFERROR(INDEX(入社年月日ふりがな!$A:$B,MATCH(B373,入社年月日ふりがな!B:B,0),1),"")</f>
        <v>9000898</v>
      </c>
      <c r="B373" s="4" t="s">
        <v>1281</v>
      </c>
      <c r="C373" t="str">
        <f>IFERROR(IF(VLOOKUP(B373,入社年月日ふりがな!B:C,2,FALSE)="","",VLOOKUP(B373,入社年月日ふりがな!B:C,2,FALSE)),"")</f>
        <v>ﾐｳﾗｸﾐｺ</v>
      </c>
      <c r="D373">
        <v>18</v>
      </c>
      <c r="E373" t="s">
        <v>791</v>
      </c>
      <c r="F373" s="1">
        <f>IFERROR(VLOOKUP(纏め表計算用!B373,入社年月日ふりがな!B:F,5,FALSE),"")</f>
        <v>44144</v>
      </c>
      <c r="G373" t="str">
        <f>IFERROR(VLOOKUP($B373,職務担当!$A:$E,3,FALSE),"")</f>
        <v>保育補助</v>
      </c>
      <c r="H373" t="str">
        <f>IFERROR(IF(VLOOKUP($B373,職務担当!$A:$E,4,FALSE)="","",VLOOKUP($B373,職務担当!$A:$E,4,FALSE)),"")</f>
        <v>保育補助</v>
      </c>
      <c r="J373" t="str">
        <f>IFERROR(IF(VLOOKUP($B373,職務担当!$A:$E,5,FALSE)="","非常勤",VLOOKUP($B373,職務担当!$A:$E,5,FALSE)),"")</f>
        <v>非常勤</v>
      </c>
      <c r="N373" s="6">
        <v>20</v>
      </c>
      <c r="P373" s="4" t="s">
        <v>1681</v>
      </c>
      <c r="R373">
        <f>COUNTIF(入社年月日ふりがな!B:B,纏め表計算用!B373)</f>
        <v>1</v>
      </c>
      <c r="S373" s="4">
        <f>COUNTIF(職務担当!A:A,纏め表計算用!B373)</f>
        <v>1</v>
      </c>
    </row>
    <row r="374" spans="1:19">
      <c r="A374">
        <f>IFERROR(INDEX(入社年月日ふりがな!$A:$B,MATCH(B374,入社年月日ふりがな!B:B,0),1),"")</f>
        <v>9000899</v>
      </c>
      <c r="B374" s="4" t="s">
        <v>1282</v>
      </c>
      <c r="C374" t="str">
        <f>IFERROR(IF(VLOOKUP(B374,入社年月日ふりがな!B:C,2,FALSE)="","",VLOOKUP(B374,入社年月日ふりがな!B:C,2,FALSE)),"")</f>
        <v>ﾓﾁﾂﾞｷﾉﾘｺ</v>
      </c>
      <c r="D374">
        <v>18</v>
      </c>
      <c r="E374" t="s">
        <v>791</v>
      </c>
      <c r="F374" s="1">
        <f>IFERROR(VLOOKUP(纏め表計算用!B374,入社年月日ふりがな!B:F,5,FALSE),"")</f>
        <v>44145</v>
      </c>
      <c r="G374" t="str">
        <f>IFERROR(VLOOKUP($B374,職務担当!$A:$E,3,FALSE),"")</f>
        <v>保育補助</v>
      </c>
      <c r="H374" t="str">
        <f>IFERROR(IF(VLOOKUP($B374,職務担当!$A:$E,4,FALSE)="","",VLOOKUP($B374,職務担当!$A:$E,4,FALSE)),"")</f>
        <v>保育補助</v>
      </c>
      <c r="J374" t="str">
        <f>IFERROR(IF(VLOOKUP($B374,職務担当!$A:$E,5,FALSE)="","非常勤",VLOOKUP($B374,職務担当!$A:$E,5,FALSE)),"")</f>
        <v>非常勤</v>
      </c>
      <c r="N374" s="6">
        <v>11</v>
      </c>
      <c r="P374" s="4" t="s">
        <v>1681</v>
      </c>
      <c r="R374">
        <f>COUNTIF(入社年月日ふりがな!B:B,纏め表計算用!B374)</f>
        <v>1</v>
      </c>
      <c r="S374" s="4">
        <f>COUNTIF(職務担当!A:A,纏め表計算用!B374)</f>
        <v>1</v>
      </c>
    </row>
    <row r="375" spans="1:19">
      <c r="A375">
        <f>IFERROR(INDEX(入社年月日ふりがな!$A:$B,MATCH(B375,入社年月日ふりがな!B:B,0),1),"")</f>
        <v>9000900</v>
      </c>
      <c r="B375" s="4" t="str">
        <f>Q375</f>
        <v>斉田梢</v>
      </c>
      <c r="C375" t="str">
        <f>IFERROR(IF(VLOOKUP(B375,入社年月日ふりがな!B:C,2,FALSE)="","",VLOOKUP(B375,入社年月日ふりがな!B:C,2,FALSE)),"")</f>
        <v>ｻｲﾀｺｽﾞｴ</v>
      </c>
      <c r="D375">
        <v>18</v>
      </c>
      <c r="E375" t="s">
        <v>791</v>
      </c>
      <c r="F375" s="1">
        <f>IFERROR(VLOOKUP(纏め表計算用!B375,入社年月日ふりがな!B:F,5,FALSE),"")</f>
        <v>44166</v>
      </c>
      <c r="G375" t="str">
        <f>IFERROR(VLOOKUP($B375,職務担当!$A:$E,3,FALSE),"")</f>
        <v>保育士</v>
      </c>
      <c r="H375" t="str">
        <f>IFERROR(IF(VLOOKUP($B375,職務担当!$A:$E,4,FALSE)="","",VLOOKUP($B375,職務担当!$A:$E,4,FALSE)),"")</f>
        <v>2歳児加配担当</v>
      </c>
      <c r="J375" t="str">
        <f>IFERROR(IF(VLOOKUP($B375,職務担当!$A:$E,5,FALSE)="","非常勤",VLOOKUP($B375,職務担当!$A:$E,5,FALSE)),"")</f>
        <v>非常勤</v>
      </c>
      <c r="N375" s="6">
        <v>20</v>
      </c>
      <c r="P375" s="4" t="s">
        <v>1681</v>
      </c>
      <c r="Q375" s="3" t="s">
        <v>2052</v>
      </c>
      <c r="R375">
        <f>COUNTIF(入社年月日ふりがな!B:B,纏め表計算用!B375)</f>
        <v>1</v>
      </c>
      <c r="S375" s="4">
        <f>COUNTIF(職務担当!A:A,纏め表計算用!B375)</f>
        <v>1</v>
      </c>
    </row>
    <row r="376" spans="1:19">
      <c r="A376">
        <f>IFERROR(INDEX(入社年月日ふりがな!$A:$B,MATCH(B376,入社年月日ふりがな!B:B,0),1),"")</f>
        <v>9000934</v>
      </c>
      <c r="B376" s="4" t="s">
        <v>1288</v>
      </c>
      <c r="C376" t="str">
        <f>IFERROR(IF(VLOOKUP(B376,入社年月日ふりがな!B:C,2,FALSE)="","",VLOOKUP(B376,入社年月日ふりがな!B:C,2,FALSE)),"")</f>
        <v>ｾｷﾓﾘｴﾐ</v>
      </c>
      <c r="D376">
        <v>18</v>
      </c>
      <c r="E376" t="s">
        <v>791</v>
      </c>
      <c r="F376" s="1">
        <f>IFERROR(VLOOKUP(纏め表計算用!B376,入社年月日ふりがな!B:F,5,FALSE),"")</f>
        <v>44299</v>
      </c>
      <c r="G376" t="str">
        <f>IFERROR(VLOOKUP($B376,職務担当!$A:$E,3,FALSE),"")</f>
        <v>保育士</v>
      </c>
      <c r="H376" t="str">
        <f>IFERROR(IF(VLOOKUP($B376,職務担当!$A:$E,4,FALSE)="","",VLOOKUP($B376,職務担当!$A:$E,4,FALSE)),"")</f>
        <v>夕方特例保育担当</v>
      </c>
      <c r="I376" s="4" t="s">
        <v>1685</v>
      </c>
      <c r="J376" t="str">
        <f>IFERROR(IF(VLOOKUP($B376,職務担当!$A:$E,5,FALSE)="","非常勤",VLOOKUP($B376,職務担当!$A:$E,5,FALSE)),"")</f>
        <v>非常勤</v>
      </c>
      <c r="N376" s="6">
        <v>40</v>
      </c>
      <c r="P376" s="4" t="s">
        <v>1681</v>
      </c>
      <c r="R376">
        <f>COUNTIF(入社年月日ふりがな!B:B,纏め表計算用!B376)</f>
        <v>1</v>
      </c>
      <c r="S376" s="4">
        <f>COUNTIF(職務担当!A:A,纏め表計算用!B376)</f>
        <v>1</v>
      </c>
    </row>
    <row r="377" spans="1:19">
      <c r="A377">
        <f>IFERROR(INDEX(入社年月日ふりがな!$A:$B,MATCH(B377,入社年月日ふりがな!B:B,0),1),"")</f>
        <v>9000935</v>
      </c>
      <c r="B377" s="4" t="s">
        <v>1289</v>
      </c>
      <c r="C377" t="str">
        <f>IFERROR(IF(VLOOKUP(B377,入社年月日ふりがな!B:C,2,FALSE)="","",VLOOKUP(B377,入社年月日ふりがな!B:C,2,FALSE)),"")</f>
        <v>ｲｹﾉﾒｸﾞﾐ</v>
      </c>
      <c r="D377">
        <v>18</v>
      </c>
      <c r="E377" t="s">
        <v>791</v>
      </c>
      <c r="F377" s="1">
        <f>IFERROR(VLOOKUP(纏め表計算用!B377,入社年月日ふりがな!B:F,5,FALSE),"")</f>
        <v>44323</v>
      </c>
      <c r="G377" t="str">
        <f>IFERROR(VLOOKUP($B377,職務担当!$A:$E,3,FALSE),"")</f>
        <v>保育士</v>
      </c>
      <c r="H377" t="str">
        <f>IFERROR(IF(VLOOKUP($B377,職務担当!$A:$E,4,FALSE)="","",VLOOKUP($B377,職務担当!$A:$E,4,FALSE)),"")</f>
        <v>フリー</v>
      </c>
      <c r="I377" s="4" t="s">
        <v>1685</v>
      </c>
      <c r="J377" t="str">
        <f>IFERROR(IF(VLOOKUP($B377,職務担当!$A:$E,5,FALSE)="","非常勤",VLOOKUP($B377,職務担当!$A:$E,5,FALSE)),"")</f>
        <v>非常勤</v>
      </c>
      <c r="N377" s="6">
        <v>22</v>
      </c>
      <c r="P377" s="4" t="s">
        <v>1681</v>
      </c>
      <c r="R377">
        <f>COUNTIF(入社年月日ふりがな!B:B,纏め表計算用!B377)</f>
        <v>1</v>
      </c>
      <c r="S377" s="4">
        <f>COUNTIF(職務担当!A:A,纏め表計算用!B377)</f>
        <v>1</v>
      </c>
    </row>
    <row r="378" spans="1:19">
      <c r="A378">
        <f>IFERROR(INDEX(入社年月日ふりがな!$A:$B,MATCH(B378,入社年月日ふりがな!B:B,0),1),"")</f>
        <v>9000936</v>
      </c>
      <c r="B378" s="4" t="s">
        <v>1290</v>
      </c>
      <c r="C378" t="str">
        <f>IFERROR(IF(VLOOKUP(B378,入社年月日ふりがな!B:C,2,FALSE)="","",VLOOKUP(B378,入社年月日ふりがな!B:C,2,FALSE)),"")</f>
        <v>ﾆｼｶﾜｶｵﾙ</v>
      </c>
      <c r="D378">
        <v>18</v>
      </c>
      <c r="E378" t="s">
        <v>791</v>
      </c>
      <c r="F378" s="1">
        <f>IFERROR(VLOOKUP(纏め表計算用!B378,入社年月日ふりがな!B:F,5,FALSE),"")</f>
        <v>44326</v>
      </c>
      <c r="G378" t="str">
        <f>IFERROR(VLOOKUP($B378,職務担当!$A:$E,3,FALSE),"")</f>
        <v>保育士</v>
      </c>
      <c r="H378" t="str">
        <f>IFERROR(IF(VLOOKUP($B378,職務担当!$A:$E,4,FALSE)="","",VLOOKUP($B378,職務担当!$A:$E,4,FALSE)),"")</f>
        <v>夕方特例保育担当</v>
      </c>
      <c r="I378" s="4" t="s">
        <v>1685</v>
      </c>
      <c r="J378" t="str">
        <f>IFERROR(IF(VLOOKUP($B378,職務担当!$A:$E,5,FALSE)="","非常勤",VLOOKUP($B378,職務担当!$A:$E,5,FALSE)),"")</f>
        <v>非常勤</v>
      </c>
      <c r="N378" s="6">
        <v>40</v>
      </c>
      <c r="P378" s="4" t="s">
        <v>1681</v>
      </c>
      <c r="R378">
        <f>COUNTIF(入社年月日ふりがな!B:B,纏め表計算用!B378)</f>
        <v>1</v>
      </c>
      <c r="S378" s="4">
        <f>COUNTIF(職務担当!A:A,纏め表計算用!B378)</f>
        <v>1</v>
      </c>
    </row>
    <row r="379" spans="1:19">
      <c r="A379">
        <f>IFERROR(INDEX(入社年月日ふりがな!$A:$B,MATCH(B379,入社年月日ふりがな!B:B,0),1),"")</f>
        <v>9000929</v>
      </c>
      <c r="B379" s="4" t="s">
        <v>1291</v>
      </c>
      <c r="C379" t="str">
        <f>IFERROR(IF(VLOOKUP(B379,入社年月日ふりがな!B:C,2,FALSE)="","",VLOOKUP(B379,入社年月日ふりがな!B:C,2,FALSE)),"")</f>
        <v>ﾊﾏﾓﾄﾏﾘｺ</v>
      </c>
      <c r="D379">
        <v>18</v>
      </c>
      <c r="E379" t="s">
        <v>791</v>
      </c>
      <c r="F379" s="1">
        <f>IFERROR(VLOOKUP(纏め表計算用!B379,入社年月日ふりがな!B:F,5,FALSE),"")</f>
        <v>44287</v>
      </c>
      <c r="G379" t="str">
        <f>IFERROR(VLOOKUP($B379,職務担当!$A:$E,3,FALSE),"")</f>
        <v>保育士</v>
      </c>
      <c r="H379" t="str">
        <f>IFERROR(IF(VLOOKUP($B379,職務担当!$A:$E,4,FALSE)="","",VLOOKUP($B379,職務担当!$A:$E,4,FALSE)),"")</f>
        <v>3歳児加配担当</v>
      </c>
      <c r="I379" s="4" t="s">
        <v>1685</v>
      </c>
      <c r="J379" t="str">
        <f>IFERROR(IF(VLOOKUP($B379,職務担当!$A:$E,5,FALSE)="","非常勤",VLOOKUP($B379,職務担当!$A:$E,5,FALSE)),"")</f>
        <v>非常勤</v>
      </c>
      <c r="N379" s="6">
        <v>20</v>
      </c>
      <c r="P379" s="4" t="s">
        <v>1681</v>
      </c>
      <c r="R379">
        <f>COUNTIF(入社年月日ふりがな!B:B,纏め表計算用!B379)</f>
        <v>1</v>
      </c>
      <c r="S379" s="4">
        <f>COUNTIF(職務担当!A:A,纏め表計算用!B379)</f>
        <v>1</v>
      </c>
    </row>
    <row r="380" spans="1:19">
      <c r="A380">
        <f>IFERROR(INDEX(入社年月日ふりがな!$A:$B,MATCH(B380,入社年月日ふりがな!B:B,0),1),"")</f>
        <v>9000103</v>
      </c>
      <c r="B380" s="4" t="s">
        <v>865</v>
      </c>
      <c r="C380" t="str">
        <f>IFERROR(IF(VLOOKUP(B380,入社年月日ふりがな!B:C,2,FALSE)="","",VLOOKUP(B380,入社年月日ふりがな!B:C,2,FALSE)),"")</f>
        <v>ｶﾄｳﾕﾐｺ</v>
      </c>
      <c r="D380">
        <v>19</v>
      </c>
      <c r="E380" t="s">
        <v>867</v>
      </c>
      <c r="F380" s="1">
        <f>IFERROR(VLOOKUP(纏め表計算用!B380,入社年月日ふりがな!B:F,5,FALSE),"")</f>
        <v>35886</v>
      </c>
      <c r="G380" t="str">
        <f>IFERROR(VLOOKUP($B380,職務担当!$A:$E,3,FALSE),"")</f>
        <v>施設長</v>
      </c>
      <c r="H380" t="str">
        <f>IFERROR(IF(VLOOKUP($B380,職務担当!$A:$E,4,FALSE)="","",VLOOKUP($B380,職務担当!$A:$E,4,FALSE)),"")</f>
        <v/>
      </c>
      <c r="J380" t="str">
        <f>IFERROR(IF(VLOOKUP($B380,職務担当!$A:$E,5,FALSE)="","非常勤",VLOOKUP($B380,職務担当!$A:$E,5,FALSE)),"")</f>
        <v>常勤</v>
      </c>
      <c r="K380" s="2">
        <v>2</v>
      </c>
      <c r="L380" s="2">
        <v>30</v>
      </c>
      <c r="P380" s="4" t="s">
        <v>1681</v>
      </c>
      <c r="R380">
        <f>COUNTIF(入社年月日ふりがな!B:B,纏め表計算用!B380)</f>
        <v>1</v>
      </c>
      <c r="S380" s="4">
        <f>COUNTIF(職務担当!A:A,纏め表計算用!B380)</f>
        <v>1</v>
      </c>
    </row>
    <row r="381" spans="1:19">
      <c r="A381">
        <f>IFERROR(INDEX(入社年月日ふりがな!$A:$B,MATCH(B381,入社年月日ふりがな!B:B,0),1),"")</f>
        <v>9000477</v>
      </c>
      <c r="B381" s="4" t="s">
        <v>1139</v>
      </c>
      <c r="C381" t="str">
        <f>IFERROR(IF(VLOOKUP(B381,入社年月日ふりがな!B:C,2,FALSE)="","",VLOOKUP(B381,入社年月日ふりがな!B:C,2,FALSE)),"")</f>
        <v>ｷｼﾀﾞﾕｷﾉﾘ</v>
      </c>
      <c r="D381">
        <v>19</v>
      </c>
      <c r="E381" t="s">
        <v>867</v>
      </c>
      <c r="F381" s="1">
        <f>IFERROR(VLOOKUP(纏め表計算用!B381,入社年月日ふりがな!B:F,5,FALSE),"")</f>
        <v>42826</v>
      </c>
      <c r="G381" t="str">
        <f>IFERROR(VLOOKUP($B381,職務担当!$A:$E,3,FALSE),"")</f>
        <v>副施設長</v>
      </c>
      <c r="H381" t="str">
        <f>IFERROR(IF(VLOOKUP($B381,職務担当!$A:$E,4,FALSE)="","",VLOOKUP($B381,職務担当!$A:$E,4,FALSE)),"")</f>
        <v>施設整備責任者</v>
      </c>
      <c r="J381" t="str">
        <f>IFERROR(IF(VLOOKUP($B381,職務担当!$A:$E,5,FALSE)="","非常勤",VLOOKUP($B381,職務担当!$A:$E,5,FALSE)),"")</f>
        <v>常勤</v>
      </c>
      <c r="K381" s="2">
        <v>2</v>
      </c>
      <c r="L381" s="2">
        <v>3</v>
      </c>
      <c r="P381" s="4" t="s">
        <v>1036</v>
      </c>
      <c r="R381">
        <f>COUNTIF(入社年月日ふりがな!B:B,纏め表計算用!B381)</f>
        <v>1</v>
      </c>
      <c r="S381" s="4">
        <f>COUNTIF(職務担当!A:A,纏め表計算用!B381)</f>
        <v>1</v>
      </c>
    </row>
    <row r="382" spans="1:19">
      <c r="A382">
        <f>IFERROR(INDEX(入社年月日ふりがな!$A:$B,MATCH(B382,入社年月日ふりがな!B:B,0),1),"")</f>
        <v>9000003</v>
      </c>
      <c r="B382" s="4" t="s">
        <v>868</v>
      </c>
      <c r="C382" t="str">
        <f>IFERROR(IF(VLOOKUP(B382,入社年月日ふりがな!B:C,2,FALSE)="","",VLOOKUP(B382,入社年月日ふりがな!B:C,2,FALSE)),"")</f>
        <v>ﾁﾊﾞﾐﾄﾞﾘ</v>
      </c>
      <c r="D382">
        <v>19</v>
      </c>
      <c r="E382" t="s">
        <v>867</v>
      </c>
      <c r="F382" s="1">
        <f>IFERROR(VLOOKUP(纏め表計算用!B382,入社年月日ふりがな!B:F,5,FALSE),"")</f>
        <v>39539</v>
      </c>
      <c r="G382" t="str">
        <f>IFERROR(VLOOKUP($B382,職務担当!$A:$E,3,FALSE),"")</f>
        <v>副施設長</v>
      </c>
      <c r="H382" t="str">
        <f>IFERROR(IF(VLOOKUP($B382,職務担当!$A:$E,4,FALSE)="","",VLOOKUP($B382,職務担当!$A:$E,4,FALSE)),"")</f>
        <v/>
      </c>
      <c r="J382" t="str">
        <f>IFERROR(IF(VLOOKUP($B382,職務担当!$A:$E,5,FALSE)="","非常勤",VLOOKUP($B382,職務担当!$A:$E,5,FALSE)),"")</f>
        <v>常勤</v>
      </c>
      <c r="K382" s="2">
        <v>1</v>
      </c>
      <c r="L382" s="2">
        <v>34</v>
      </c>
      <c r="P382" s="4" t="s">
        <v>1681</v>
      </c>
      <c r="R382">
        <f>COUNTIF(入社年月日ふりがな!B:B,纏め表計算用!B382)</f>
        <v>1</v>
      </c>
      <c r="S382" s="4">
        <f>COUNTIF(職務担当!A:A,纏め表計算用!B382)</f>
        <v>1</v>
      </c>
    </row>
    <row r="383" spans="1:19">
      <c r="A383">
        <f>IFERROR(INDEX(入社年月日ふりがな!$A:$B,MATCH(B383,入社年月日ふりがな!B:B,0),1),"")</f>
        <v>9000192</v>
      </c>
      <c r="B383" s="4" t="s">
        <v>1259</v>
      </c>
      <c r="C383" t="str">
        <f>IFERROR(IF(VLOOKUP(B383,入社年月日ふりがな!B:C,2,FALSE)="","",VLOOKUP(B383,入社年月日ふりがな!B:C,2,FALSE)),"")</f>
        <v>ﾆｷﾉﾘｺ</v>
      </c>
      <c r="D383">
        <v>19</v>
      </c>
      <c r="E383" t="s">
        <v>867</v>
      </c>
      <c r="F383" s="1">
        <f>IFERROR(VLOOKUP(纏め表計算用!B383,入社年月日ふりがな!B:F,5,FALSE),"")</f>
        <v>41365</v>
      </c>
      <c r="G383" t="str">
        <f>IFERROR(VLOOKUP($B383,職務担当!$A:$E,3,FALSE),"")</f>
        <v>常勤看護師</v>
      </c>
      <c r="H383" t="str">
        <f>IFERROR(IF(VLOOKUP($B383,職務担当!$A:$E,4,FALSE)="","",VLOOKUP($B383,職務担当!$A:$E,4,FALSE)),"")</f>
        <v/>
      </c>
      <c r="I383" s="4" t="s">
        <v>993</v>
      </c>
      <c r="J383" t="str">
        <f>IFERROR(IF(VLOOKUP($B383,職務担当!$A:$E,5,FALSE)="","非常勤",VLOOKUP($B383,職務担当!$A:$E,5,FALSE)),"")</f>
        <v>常勤</v>
      </c>
      <c r="K383" s="2">
        <v>2</v>
      </c>
      <c r="L383" s="2">
        <v>11</v>
      </c>
      <c r="P383" s="4" t="s">
        <v>1681</v>
      </c>
      <c r="R383">
        <f>COUNTIF(入社年月日ふりがな!B:B,纏め表計算用!B383)</f>
        <v>1</v>
      </c>
      <c r="S383" s="4">
        <f>COUNTIF(職務担当!A:A,纏め表計算用!B383)</f>
        <v>1</v>
      </c>
    </row>
    <row r="384" spans="1:19">
      <c r="A384">
        <f>IFERROR(INDEX(入社年月日ふりがな!$A:$B,MATCH(B384,入社年月日ふりがな!B:B,0),1),"")</f>
        <v>9000889</v>
      </c>
      <c r="B384" s="4" t="s">
        <v>1260</v>
      </c>
      <c r="C384" t="str">
        <f>IFERROR(IF(VLOOKUP(B384,入社年月日ふりがな!B:C,2,FALSE)="","",VLOOKUP(B384,入社年月日ふりがな!B:C,2,FALSE)),"")</f>
        <v>ﾏｴｶﾜﾖｼﾐ</v>
      </c>
      <c r="D384">
        <v>19</v>
      </c>
      <c r="E384" t="s">
        <v>867</v>
      </c>
      <c r="F384" s="1">
        <f>IFERROR(VLOOKUP(纏め表計算用!B384,入社年月日ふりがな!B:F,5,FALSE),"")</f>
        <v>44089</v>
      </c>
      <c r="G384" t="str">
        <f>IFERROR(VLOOKUP($B384,職務担当!$A:$E,3,FALSE),"")</f>
        <v>常勤看護師</v>
      </c>
      <c r="H384" t="str">
        <f>IFERROR(IF(VLOOKUP($B384,職務担当!$A:$E,4,FALSE)="","",VLOOKUP($B384,職務担当!$A:$E,4,FALSE)),"")</f>
        <v/>
      </c>
      <c r="I384" s="4" t="s">
        <v>993</v>
      </c>
      <c r="J384" t="str">
        <f>IFERROR(IF(VLOOKUP($B384,職務担当!$A:$E,5,FALSE)="","非常勤",VLOOKUP($B384,職務担当!$A:$E,5,FALSE)),"")</f>
        <v>常勤</v>
      </c>
      <c r="K384" s="2">
        <v>1</v>
      </c>
      <c r="L384" s="2">
        <v>3</v>
      </c>
      <c r="P384" s="4" t="s">
        <v>1681</v>
      </c>
      <c r="R384">
        <f>COUNTIF(入社年月日ふりがな!B:B,纏め表計算用!B384)</f>
        <v>1</v>
      </c>
      <c r="S384" s="4">
        <f>COUNTIF(職務担当!A:A,纏め表計算用!B384)</f>
        <v>1</v>
      </c>
    </row>
    <row r="385" spans="1:20">
      <c r="A385">
        <f>IFERROR(INDEX(入社年月日ふりがな!$A:$B,MATCH(B385,入社年月日ふりがな!B:B,0),1),"")</f>
        <v>9000194</v>
      </c>
      <c r="B385" s="4" t="s">
        <v>1261</v>
      </c>
      <c r="C385" t="str">
        <f>IFERROR(IF(VLOOKUP(B385,入社年月日ふりがな!B:C,2,FALSE)="","",VLOOKUP(B385,入社年月日ふりがな!B:C,2,FALSE)),"")</f>
        <v>ﾋｻｵｶﾏﾘｶ</v>
      </c>
      <c r="D385">
        <v>19</v>
      </c>
      <c r="E385" t="s">
        <v>867</v>
      </c>
      <c r="F385" s="1">
        <f>IFERROR(VLOOKUP(纏め表計算用!B385,入社年月日ふりがな!B:F,5,FALSE),"")</f>
        <v>41365</v>
      </c>
      <c r="G385" t="str">
        <f>IFERROR(VLOOKUP($B385,職務担当!$A:$E,3,FALSE),"")</f>
        <v>指導職（副主任）</v>
      </c>
      <c r="H385" t="str">
        <f>IFERROR(IF(VLOOKUP($B385,職務担当!$A:$E,4,FALSE)="","",VLOOKUP($B385,職務担当!$A:$E,4,FALSE)),"")</f>
        <v/>
      </c>
      <c r="I385" s="4" t="s">
        <v>1688</v>
      </c>
      <c r="J385" t="str">
        <f>IFERROR(IF(VLOOKUP($B385,職務担当!$A:$E,5,FALSE)="","非常勤",VLOOKUP($B385,職務担当!$A:$E,5,FALSE)),"")</f>
        <v>常勤</v>
      </c>
      <c r="K385" s="2">
        <v>2</v>
      </c>
      <c r="L385" s="2">
        <v>9</v>
      </c>
      <c r="O385" s="4" t="s">
        <v>1679</v>
      </c>
      <c r="P385" s="4" t="s">
        <v>1680</v>
      </c>
      <c r="R385">
        <f>COUNTIF(入社年月日ふりがな!B:B,纏め表計算用!B385)</f>
        <v>1</v>
      </c>
      <c r="S385" s="4">
        <f>COUNTIF(職務担当!A:A,纏め表計算用!B385)</f>
        <v>1</v>
      </c>
    </row>
    <row r="386" spans="1:20">
      <c r="A386">
        <f>IFERROR(INDEX(入社年月日ふりがな!$A:$B,MATCH(B386,入社年月日ふりがな!B:B,0),1),"")</f>
        <v>9000783</v>
      </c>
      <c r="B386" s="4" t="s">
        <v>1262</v>
      </c>
      <c r="C386" t="str">
        <f>IFERROR(IF(VLOOKUP(B386,入社年月日ふりがな!B:C,2,FALSE)="","",VLOOKUP(B386,入社年月日ふりがな!B:C,2,FALSE)),"")</f>
        <v>ﾇﾏｵﾉﾘｴ</v>
      </c>
      <c r="D386">
        <v>19</v>
      </c>
      <c r="E386" t="s">
        <v>867</v>
      </c>
      <c r="F386" s="1">
        <f>IFERROR(VLOOKUP(纏め表計算用!B386,入社年月日ふりがな!B:F,5,FALSE),"")</f>
        <v>43862</v>
      </c>
      <c r="G386" t="str">
        <f>IFERROR(VLOOKUP($B386,職務担当!$A:$E,3,FALSE),"")</f>
        <v>常勤管理栄養士</v>
      </c>
      <c r="H386" t="str">
        <f>IFERROR(IF(VLOOKUP($B386,職務担当!$A:$E,4,FALSE)="","",VLOOKUP($B386,職務担当!$A:$E,4,FALSE)),"")</f>
        <v/>
      </c>
      <c r="I386" s="4" t="s">
        <v>1688</v>
      </c>
      <c r="J386" t="str">
        <f>IFERROR(IF(VLOOKUP($B386,職務担当!$A:$E,5,FALSE)="","非常勤",VLOOKUP($B386,職務担当!$A:$E,5,FALSE)),"")</f>
        <v>常勤</v>
      </c>
      <c r="K386" s="2">
        <v>2</v>
      </c>
      <c r="L386" s="2">
        <v>12</v>
      </c>
      <c r="P386" s="4" t="s">
        <v>1681</v>
      </c>
      <c r="R386">
        <f>COUNTIF(入社年月日ふりがな!B:B,纏め表計算用!B386)</f>
        <v>1</v>
      </c>
      <c r="S386" s="4">
        <f>COUNTIF(職務担当!A:A,纏め表計算用!B386)</f>
        <v>1</v>
      </c>
    </row>
    <row r="387" spans="1:20">
      <c r="A387">
        <f>IFERROR(INDEX(入社年月日ふりがな!$A:$B,MATCH(B387,入社年月日ふりがな!B:B,0),1),"")</f>
        <v>9000641</v>
      </c>
      <c r="B387" s="4" t="s">
        <v>1263</v>
      </c>
      <c r="C387" t="str">
        <f>IFERROR(IF(VLOOKUP(B387,入社年月日ふりがな!B:C,2,FALSE)="","",VLOOKUP(B387,入社年月日ふりがな!B:C,2,FALSE)),"")</f>
        <v>ｴﾝﾄﾞｳﾁﾋﾛ</v>
      </c>
      <c r="D387">
        <v>19</v>
      </c>
      <c r="E387" t="s">
        <v>867</v>
      </c>
      <c r="F387" s="1">
        <f>IFERROR(VLOOKUP(纏め表計算用!B387,入社年月日ふりがな!B:F,5,FALSE),"")</f>
        <v>43191</v>
      </c>
      <c r="G387" t="str">
        <f>IFERROR(VLOOKUP($B387,職務担当!$A:$E,3,FALSE),"")</f>
        <v>常勤栄養士</v>
      </c>
      <c r="H387" t="str">
        <f>IFERROR(IF(VLOOKUP($B387,職務担当!$A:$E,4,FALSE)="","",VLOOKUP($B387,職務担当!$A:$E,4,FALSE)),"")</f>
        <v/>
      </c>
      <c r="I387" s="4" t="s">
        <v>1688</v>
      </c>
      <c r="J387" t="str">
        <f>IFERROR(IF(VLOOKUP($B387,職務担当!$A:$E,5,FALSE)="","非常勤",VLOOKUP($B387,職務担当!$A:$E,5,FALSE)),"")</f>
        <v>常勤</v>
      </c>
      <c r="K387" s="2">
        <v>2</v>
      </c>
      <c r="L387" s="2">
        <v>4</v>
      </c>
      <c r="P387" s="4" t="s">
        <v>1681</v>
      </c>
      <c r="R387">
        <f>COUNTIF(入社年月日ふりがな!B:B,纏め表計算用!B387)</f>
        <v>1</v>
      </c>
      <c r="S387" s="4">
        <f>COUNTIF(職務担当!A:A,纏め表計算用!B387)</f>
        <v>1</v>
      </c>
    </row>
    <row r="388" spans="1:20">
      <c r="A388">
        <f>IFERROR(INDEX(入社年月日ふりがな!$A:$B,MATCH(B388,入社年月日ふりがな!B:B,0),1),"")</f>
        <v>9000789</v>
      </c>
      <c r="B388" s="4" t="s">
        <v>1264</v>
      </c>
      <c r="C388" t="str">
        <f>IFERROR(IF(VLOOKUP(B388,入社年月日ふりがな!B:C,2,FALSE)="","",VLOOKUP(B388,入社年月日ふりがな!B:C,2,FALSE)),"")</f>
        <v>ｱｵｷﾉﾘｼｹﾞ</v>
      </c>
      <c r="D388">
        <v>19</v>
      </c>
      <c r="E388" t="s">
        <v>867</v>
      </c>
      <c r="F388" s="1">
        <f>IFERROR(VLOOKUP(纏め表計算用!B388,入社年月日ふりがな!B:F,5,FALSE),"")</f>
        <v>43862</v>
      </c>
      <c r="G388" t="str">
        <f>IFERROR(VLOOKUP($B388,職務担当!$A:$E,3,FALSE),"")</f>
        <v>常勤調理師</v>
      </c>
      <c r="H388" t="str">
        <f>IFERROR(IF(VLOOKUP($B388,職務担当!$A:$E,4,FALSE)="","",VLOOKUP($B388,職務担当!$A:$E,4,FALSE)),"")</f>
        <v/>
      </c>
      <c r="I388" s="4" t="s">
        <v>1688</v>
      </c>
      <c r="J388" t="str">
        <f>IFERROR(IF(VLOOKUP($B388,職務担当!$A:$E,5,FALSE)="","非常勤",VLOOKUP($B388,職務担当!$A:$E,5,FALSE)),"")</f>
        <v>常勤</v>
      </c>
      <c r="K388" s="2">
        <v>2</v>
      </c>
      <c r="L388" s="2">
        <v>7</v>
      </c>
      <c r="P388" s="4" t="s">
        <v>1036</v>
      </c>
      <c r="R388">
        <f>COUNTIF(入社年月日ふりがな!B:B,纏め表計算用!B388)</f>
        <v>1</v>
      </c>
      <c r="S388" s="4">
        <f>COUNTIF(職務担当!A:A,纏め表計算用!B388)</f>
        <v>1</v>
      </c>
    </row>
    <row r="389" spans="1:20">
      <c r="A389">
        <f>IFERROR(INDEX(入社年月日ふりがな!$A:$B,MATCH(B389,入社年月日ふりがな!B:B,0),1),"")</f>
        <v>9000794</v>
      </c>
      <c r="B389" s="4" t="s">
        <v>923</v>
      </c>
      <c r="C389" t="str">
        <f>IFERROR(IF(VLOOKUP(B389,入社年月日ふりがな!B:C,2,FALSE)="","",VLOOKUP(B389,入社年月日ふりがな!B:C,2,FALSE)),"")</f>
        <v>ｵﾔﾏﾀｶﾖ</v>
      </c>
      <c r="D389">
        <v>19</v>
      </c>
      <c r="E389" t="s">
        <v>867</v>
      </c>
      <c r="F389" s="1">
        <f>IFERROR(VLOOKUP(纏め表計算用!B389,入社年月日ふりがな!B:F,5,FALSE),"")</f>
        <v>43891</v>
      </c>
      <c r="G389" t="str">
        <f>IFERROR(VLOOKUP($B389,職務担当!$A:$E,3,FALSE),"")</f>
        <v>常勤調理師</v>
      </c>
      <c r="H389" t="str">
        <f>IFERROR(IF(VLOOKUP($B389,職務担当!$A:$E,4,FALSE)="","",VLOOKUP($B389,職務担当!$A:$E,4,FALSE)),"")</f>
        <v/>
      </c>
      <c r="I389" s="4" t="s">
        <v>1688</v>
      </c>
      <c r="J389" t="str">
        <f>IFERROR(IF(VLOOKUP($B389,職務担当!$A:$E,5,FALSE)="","非常勤",VLOOKUP($B389,職務担当!$A:$E,5,FALSE)),"")</f>
        <v>常勤</v>
      </c>
      <c r="K389" s="2">
        <v>1</v>
      </c>
      <c r="L389" s="2">
        <v>8</v>
      </c>
      <c r="P389" s="4" t="s">
        <v>1681</v>
      </c>
      <c r="R389">
        <f>COUNTIF(入社年月日ふりがな!B:B,纏め表計算用!B389)</f>
        <v>1</v>
      </c>
      <c r="S389" s="4">
        <f>COUNTIF(職務担当!A:A,纏め表計算用!B389)</f>
        <v>1</v>
      </c>
    </row>
    <row r="390" spans="1:20">
      <c r="A390">
        <f>IFERROR(INDEX(入社年月日ふりがな!$A:$B,MATCH(B390,入社年月日ふりがな!B:B,0),1),"")</f>
        <v>9000912</v>
      </c>
      <c r="B390" s="4" t="s">
        <v>1140</v>
      </c>
      <c r="C390" t="str">
        <f>IFERROR(IF(VLOOKUP(B390,入社年月日ふりがな!B:C,2,FALSE)="","",VLOOKUP(B390,入社年月日ふりがな!B:C,2,FALSE)),"")</f>
        <v>ﾌｸﾆｼﾓﾓｺ</v>
      </c>
      <c r="D390">
        <v>19</v>
      </c>
      <c r="E390" t="s">
        <v>867</v>
      </c>
      <c r="F390" s="1">
        <f>IFERROR(VLOOKUP(纏め表計算用!B390,入社年月日ふりがな!B:F,5,FALSE),"")</f>
        <v>44287</v>
      </c>
      <c r="G390" t="str">
        <f>IFERROR(VLOOKUP($B390,職務担当!$A:$E,3,FALSE),"")</f>
        <v>常勤栄養士</v>
      </c>
      <c r="H390" t="str">
        <f>IFERROR(IF(VLOOKUP($B390,職務担当!$A:$E,4,FALSE)="","",VLOOKUP($B390,職務担当!$A:$E,4,FALSE)),"")</f>
        <v/>
      </c>
      <c r="I390" s="4" t="s">
        <v>1688</v>
      </c>
      <c r="J390" t="str">
        <f>IFERROR(IF(VLOOKUP($B390,職務担当!$A:$E,5,FALSE)="","非常勤",VLOOKUP($B390,職務担当!$A:$E,5,FALSE)),"")</f>
        <v>常勤</v>
      </c>
      <c r="K390" s="2">
        <v>1</v>
      </c>
      <c r="L390" s="2">
        <v>1</v>
      </c>
      <c r="O390" s="4" t="s">
        <v>1679</v>
      </c>
      <c r="P390" s="4" t="s">
        <v>1680</v>
      </c>
      <c r="R390">
        <f>COUNTIF(入社年月日ふりがな!B:B,纏め表計算用!B390)</f>
        <v>1</v>
      </c>
      <c r="S390" s="4">
        <f>COUNTIF(職務担当!A:A,纏め表計算用!B390)</f>
        <v>1</v>
      </c>
    </row>
    <row r="391" spans="1:20">
      <c r="A391">
        <f>IFERROR(INDEX(入社年月日ふりがな!$A:$B,MATCH(B391,入社年月日ふりがな!B:B,0),1),"")</f>
        <v>9000796</v>
      </c>
      <c r="B391" s="4" t="s">
        <v>1141</v>
      </c>
      <c r="C391" t="str">
        <f>IFERROR(IF(VLOOKUP(B391,入社年月日ふりがな!B:C,2,FALSE)="","",VLOOKUP(B391,入社年月日ふりがな!B:C,2,FALSE)),"")</f>
        <v>ｼﾗｲﾋｻｼ</v>
      </c>
      <c r="D391">
        <v>19</v>
      </c>
      <c r="E391" t="s">
        <v>867</v>
      </c>
      <c r="F391" s="1">
        <f>IFERROR(VLOOKUP(纏め表計算用!B391,入社年月日ふりがな!B:F,5,FALSE),"")</f>
        <v>43891</v>
      </c>
      <c r="G391" t="str">
        <f>IFERROR(VLOOKUP($B391,職務担当!$A:$E,3,FALSE),"")</f>
        <v>常勤用務員</v>
      </c>
      <c r="H391" t="str">
        <f>IFERROR(IF(VLOOKUP($B391,職務担当!$A:$E,4,FALSE)="","",VLOOKUP($B391,職務担当!$A:$E,4,FALSE)),"")</f>
        <v/>
      </c>
      <c r="I391" s="4" t="s">
        <v>1691</v>
      </c>
      <c r="J391" t="str">
        <f>IFERROR(IF(VLOOKUP($B391,職務担当!$A:$E,5,FALSE)="","非常勤",VLOOKUP($B391,職務担当!$A:$E,5,FALSE)),"")</f>
        <v>常勤</v>
      </c>
      <c r="K391" s="2">
        <v>2</v>
      </c>
      <c r="L391" s="2">
        <v>2</v>
      </c>
      <c r="P391" s="4" t="s">
        <v>1036</v>
      </c>
      <c r="R391">
        <f>COUNTIF(入社年月日ふりがな!B:B,纏め表計算用!B391)</f>
        <v>1</v>
      </c>
      <c r="S391" s="4">
        <f>COUNTIF(職務担当!A:A,纏め表計算用!B391)</f>
        <v>1</v>
      </c>
    </row>
    <row r="392" spans="1:20">
      <c r="A392">
        <f>IFERROR(INDEX(入社年月日ふりがな!$A:$B,MATCH(B392,入社年月日ふりがな!B:B,0),1),"")</f>
        <v>9000468</v>
      </c>
      <c r="B392" s="4" t="s">
        <v>874</v>
      </c>
      <c r="C392" t="str">
        <f>IFERROR(IF(VLOOKUP(B392,入社年月日ふりがな!B:C,2,FALSE)="","",VLOOKUP(B392,入社年月日ふりがな!B:C,2,FALSE)),"")</f>
        <v>ｲｼｲﾀｸﾔ</v>
      </c>
      <c r="D392">
        <v>19</v>
      </c>
      <c r="E392" t="s">
        <v>867</v>
      </c>
      <c r="F392" s="1">
        <f>IFERROR(VLOOKUP(纏め表計算用!B392,入社年月日ふりがな!B:F,5,FALSE),"")</f>
        <v>42826</v>
      </c>
      <c r="G392" t="str">
        <f>IFERROR(VLOOKUP($B392,職務担当!$A:$E,3,FALSE),"")</f>
        <v>指導職（主任）</v>
      </c>
      <c r="H392" t="str">
        <f>IFERROR(IF(VLOOKUP($B392,職務担当!$A:$E,4,FALSE)="","",VLOOKUP($B392,職務担当!$A:$E,4,FALSE)),"")</f>
        <v/>
      </c>
      <c r="I392" s="4" t="s">
        <v>1689</v>
      </c>
      <c r="J392" t="str">
        <f>IFERROR(IF(VLOOKUP($B392,職務担当!$A:$E,5,FALSE)="","非常勤",VLOOKUP($B392,職務担当!$A:$E,5,FALSE)),"")</f>
        <v>常勤</v>
      </c>
      <c r="K392" s="2">
        <v>2</v>
      </c>
      <c r="L392" s="2">
        <v>12</v>
      </c>
      <c r="P392" s="4" t="s">
        <v>1036</v>
      </c>
      <c r="R392">
        <f>COUNTIF(入社年月日ふりがな!B:B,纏め表計算用!B392)</f>
        <v>1</v>
      </c>
      <c r="S392" s="4">
        <f>COUNTIF(職務担当!A:A,纏め表計算用!B392)</f>
        <v>1</v>
      </c>
    </row>
    <row r="393" spans="1:20">
      <c r="A393">
        <f>IFERROR(INDEX(入社年月日ふりがな!$A:$B,MATCH(B393,入社年月日ふりがな!B:B,0),1),"")</f>
        <v>9000002</v>
      </c>
      <c r="B393" s="4" t="s">
        <v>872</v>
      </c>
      <c r="C393" t="str">
        <f>IFERROR(IF(VLOOKUP(B393,入社年月日ふりがな!B:C,2,FALSE)="","",VLOOKUP(B393,入社年月日ふりがな!B:C,2,FALSE)),"")</f>
        <v>ｵｵﾊﾞﾄﾓｺ</v>
      </c>
      <c r="D393">
        <v>19</v>
      </c>
      <c r="E393" t="s">
        <v>867</v>
      </c>
      <c r="F393" s="1">
        <f>IFERROR(VLOOKUP(纏め表計算用!B393,入社年月日ふりがな!B:F,5,FALSE),"")</f>
        <v>40269</v>
      </c>
      <c r="G393" t="str">
        <f>IFERROR(VLOOKUP($B393,職務担当!$A:$E,3,FALSE),"")</f>
        <v>指導職（主任）</v>
      </c>
      <c r="H393" t="str">
        <f>IFERROR(IF(VLOOKUP($B393,職務担当!$A:$E,4,FALSE)="","",VLOOKUP($B393,職務担当!$A:$E,4,FALSE)),"")</f>
        <v/>
      </c>
      <c r="I393" s="4" t="s">
        <v>1685</v>
      </c>
      <c r="J393" t="str">
        <f>IFERROR(IF(VLOOKUP($B393,職務担当!$A:$E,5,FALSE)="","非常勤",VLOOKUP($B393,職務担当!$A:$E,5,FALSE)),"")</f>
        <v>常勤</v>
      </c>
      <c r="K393" s="2">
        <v>2</v>
      </c>
      <c r="L393" s="2">
        <v>37</v>
      </c>
      <c r="P393" s="4" t="s">
        <v>1681</v>
      </c>
      <c r="R393">
        <f>COUNTIF(入社年月日ふりがな!B:B,纏め表計算用!B393)</f>
        <v>1</v>
      </c>
      <c r="S393" s="4">
        <f>COUNTIF(職務担当!A:A,纏め表計算用!B393)</f>
        <v>1</v>
      </c>
    </row>
    <row r="394" spans="1:20">
      <c r="A394">
        <f>IFERROR(INDEX(入社年月日ふりがな!$A:$B,MATCH(B394,入社年月日ふりがな!B:B,0),1),"")</f>
        <v>9000815</v>
      </c>
      <c r="B394" s="4" t="s">
        <v>1142</v>
      </c>
      <c r="C394" t="str">
        <f>IFERROR(IF(VLOOKUP(B394,入社年月日ふりがな!B:C,2,FALSE)="","",VLOOKUP(B394,入社年月日ふりがな!B:C,2,FALSE)),"")</f>
        <v>ｵｵｶﾝﾀﾞｲｸｺ</v>
      </c>
      <c r="D394">
        <v>19</v>
      </c>
      <c r="E394" t="s">
        <v>867</v>
      </c>
      <c r="F394" s="1">
        <f>IFERROR(VLOOKUP(纏め表計算用!B394,入社年月日ふりがな!B:F,5,FALSE),"")</f>
        <v>43922</v>
      </c>
      <c r="G394" t="str">
        <f>IFERROR(VLOOKUP($B394,職務担当!$A:$E,3,FALSE),"")</f>
        <v>常勤保育士</v>
      </c>
      <c r="H394" t="str">
        <f>IFERROR(IF(VLOOKUP($B394,職務担当!$A:$E,4,FALSE)="","",VLOOKUP($B394,職務担当!$A:$E,4,FALSE)),"")</f>
        <v>4歳児リーダー</v>
      </c>
      <c r="I394" s="4" t="s">
        <v>1685</v>
      </c>
      <c r="J394" t="str">
        <f>IFERROR(IF(VLOOKUP($B394,職務担当!$A:$E,5,FALSE)="","非常勤",VLOOKUP($B394,職務担当!$A:$E,5,FALSE)),"")</f>
        <v>常勤</v>
      </c>
      <c r="K394" s="2">
        <v>2</v>
      </c>
      <c r="L394" s="2">
        <v>22</v>
      </c>
      <c r="P394" s="4" t="s">
        <v>1681</v>
      </c>
      <c r="R394">
        <f>COUNTIF(入社年月日ふりがな!B:B,纏め表計算用!B394)</f>
        <v>1</v>
      </c>
      <c r="S394" s="4">
        <f>COUNTIF(職務担当!A:A,纏め表計算用!B394)</f>
        <v>1</v>
      </c>
    </row>
    <row r="395" spans="1:20">
      <c r="A395">
        <f>IFERROR(INDEX(入社年月日ふりがな!$A:$B,MATCH(B395,入社年月日ふりがな!B:B,0),1),"")</f>
        <v>9000247</v>
      </c>
      <c r="B395" s="4" t="s">
        <v>1265</v>
      </c>
      <c r="C395" t="str">
        <f>IFERROR(IF(VLOOKUP(B395,入社年月日ふりがな!B:C,2,FALSE)="","",VLOOKUP(B395,入社年月日ふりがな!B:C,2,FALSE)),"")</f>
        <v>ｻｸﾗﾊﾞｼﾞﾕﾝｺ</v>
      </c>
      <c r="D395">
        <v>19</v>
      </c>
      <c r="E395" t="s">
        <v>867</v>
      </c>
      <c r="F395" s="1">
        <f>IFERROR(VLOOKUP(纏め表計算用!B395,入社年月日ふりがな!B:F,5,FALSE),"")</f>
        <v>41730</v>
      </c>
      <c r="G395" t="str">
        <f>IFERROR(VLOOKUP($B395,職務担当!$A:$E,3,FALSE),"")</f>
        <v>常勤保育士</v>
      </c>
      <c r="H395" t="str">
        <f>IFERROR(IF(VLOOKUP($B395,職務担当!$A:$E,4,FALSE)="","",VLOOKUP($B395,職務担当!$A:$E,4,FALSE)),"")</f>
        <v>0歳児リーダー</v>
      </c>
      <c r="I395" s="4" t="s">
        <v>1685</v>
      </c>
      <c r="J395" t="str">
        <f>IFERROR(IF(VLOOKUP($B395,職務担当!$A:$E,5,FALSE)="","非常勤",VLOOKUP($B395,職務担当!$A:$E,5,FALSE)),"")</f>
        <v>常勤</v>
      </c>
      <c r="K395" s="2">
        <v>1</v>
      </c>
      <c r="L395" s="2">
        <v>22</v>
      </c>
      <c r="P395" s="4" t="s">
        <v>1681</v>
      </c>
      <c r="R395">
        <f>COUNTIF(入社年月日ふりがな!B:B,纏め表計算用!B395)</f>
        <v>1</v>
      </c>
      <c r="S395" s="4">
        <f>COUNTIF(職務担当!A:A,纏め表計算用!B395)</f>
        <v>1</v>
      </c>
    </row>
    <row r="396" spans="1:20">
      <c r="A396">
        <f>IFERROR(INDEX(入社年月日ふりがな!$A:$B,MATCH(B396,入社年月日ふりがな!B:B,0),1),"")</f>
        <v>9000279</v>
      </c>
      <c r="B396" s="4" t="s">
        <v>885</v>
      </c>
      <c r="C396" t="str">
        <f>IFERROR(IF(VLOOKUP(B396,入社年月日ふりがな!B:C,2,FALSE)="","",VLOOKUP(B396,入社年月日ふりがな!B:C,2,FALSE)),"")</f>
        <v>ﾌﾙｻﾄﾏﾘ</v>
      </c>
      <c r="D396">
        <v>19</v>
      </c>
      <c r="E396" t="s">
        <v>867</v>
      </c>
      <c r="F396" s="1">
        <f>IFERROR(VLOOKUP(纏め表計算用!B396,入社年月日ふりがな!B:F,5,FALSE),"")</f>
        <v>42005</v>
      </c>
      <c r="G396" t="str">
        <f>IFERROR(VLOOKUP($B396,職務担当!$A:$E,3,FALSE),"")</f>
        <v>常勤保育士</v>
      </c>
      <c r="H396" t="str">
        <f>IFERROR(IF(VLOOKUP($B396,職務担当!$A:$E,4,FALSE)="","",VLOOKUP($B396,職務担当!$A:$E,4,FALSE)),"")</f>
        <v>3歳児リーダー</v>
      </c>
      <c r="I396" s="4" t="s">
        <v>1685</v>
      </c>
      <c r="J396" t="str">
        <f>IFERROR(IF(VLOOKUP($B396,職務担当!$A:$E,5,FALSE)="","非常勤",VLOOKUP($B396,職務担当!$A:$E,5,FALSE)),"")</f>
        <v>常勤</v>
      </c>
      <c r="K396" s="2">
        <v>2</v>
      </c>
      <c r="L396" s="2">
        <v>19</v>
      </c>
      <c r="P396" s="4" t="s">
        <v>1681</v>
      </c>
      <c r="R396">
        <f>COUNTIF(入社年月日ふりがな!B:B,纏め表計算用!B396)</f>
        <v>1</v>
      </c>
      <c r="S396" s="4">
        <f>COUNTIF(職務担当!A:A,纏め表計算用!B396)</f>
        <v>1</v>
      </c>
    </row>
    <row r="397" spans="1:20">
      <c r="A397">
        <f>IFERROR(INDEX(入社年月日ふりがな!$A:$B,MATCH(B397,入社年月日ふりがな!B:B,0),1),"")</f>
        <v>9000816</v>
      </c>
      <c r="B397" s="4" t="str">
        <f>Q397</f>
        <v>渡邉多恵美</v>
      </c>
      <c r="C397" t="str">
        <f>IFERROR(IF(VLOOKUP(B397,入社年月日ふりがな!B:C,2,FALSE)="","",VLOOKUP(B397,入社年月日ふりがな!B:C,2,FALSE)),"")</f>
        <v>ﾜﾀﾅﾍﾞﾀｴﾐ</v>
      </c>
      <c r="D397">
        <v>19</v>
      </c>
      <c r="E397" t="s">
        <v>867</v>
      </c>
      <c r="F397" s="1">
        <f>IFERROR(VLOOKUP(纏め表計算用!B397,入社年月日ふりがな!B:F,5,FALSE),"")</f>
        <v>43922</v>
      </c>
      <c r="G397" t="str">
        <f>IFERROR(VLOOKUP($B397,職務担当!$A:$E,3,FALSE),"")</f>
        <v>常勤保育士</v>
      </c>
      <c r="H397" t="str">
        <f>IFERROR(IF(VLOOKUP($B397,職務担当!$A:$E,4,FALSE)="","",VLOOKUP($B397,職務担当!$A:$E,4,FALSE)),"")</f>
        <v>0歳児担任</v>
      </c>
      <c r="I397" s="4" t="s">
        <v>1685</v>
      </c>
      <c r="J397" t="str">
        <f>IFERROR(IF(VLOOKUP($B397,職務担当!$A:$E,5,FALSE)="","非常勤",VLOOKUP($B397,職務担当!$A:$E,5,FALSE)),"")</f>
        <v>常勤</v>
      </c>
      <c r="K397" s="2">
        <v>2</v>
      </c>
      <c r="L397" s="2">
        <v>16</v>
      </c>
      <c r="P397" s="4" t="s">
        <v>1681</v>
      </c>
      <c r="Q397" s="3" t="s">
        <v>899</v>
      </c>
      <c r="R397">
        <f>COUNTIF(入社年月日ふりがな!B:B,纏め表計算用!B397)</f>
        <v>1</v>
      </c>
      <c r="S397" s="4">
        <f>COUNTIF(職務担当!A:A,纏め表計算用!B397)</f>
        <v>1</v>
      </c>
      <c r="T397" t="s">
        <v>899</v>
      </c>
    </row>
    <row r="398" spans="1:20">
      <c r="A398">
        <f>IFERROR(INDEX(入社年月日ふりがな!$A:$B,MATCH(B398,入社年月日ふりがな!B:B,0),1),"")</f>
        <v>9000305</v>
      </c>
      <c r="B398" s="4" t="s">
        <v>887</v>
      </c>
      <c r="C398" t="str">
        <f>IFERROR(IF(VLOOKUP(B398,入社年月日ふりがな!B:C,2,FALSE)="","",VLOOKUP(B398,入社年月日ふりがな!B:C,2,FALSE)),"")</f>
        <v>ｲｸﾀﾕｷｺ</v>
      </c>
      <c r="D398">
        <v>19</v>
      </c>
      <c r="E398" t="s">
        <v>867</v>
      </c>
      <c r="F398" s="1">
        <f>IFERROR(VLOOKUP(纏め表計算用!B398,入社年月日ふりがな!B:F,5,FALSE),"")</f>
        <v>42095</v>
      </c>
      <c r="G398" t="str">
        <f>IFERROR(VLOOKUP($B398,職務担当!$A:$E,3,FALSE),"")</f>
        <v>常勤保育士</v>
      </c>
      <c r="H398" t="str">
        <f>IFERROR(IF(VLOOKUP($B398,職務担当!$A:$E,4,FALSE)="","",VLOOKUP($B398,職務担当!$A:$E,4,FALSE)),"")</f>
        <v>4歳児担任</v>
      </c>
      <c r="I398" s="4" t="s">
        <v>1685</v>
      </c>
      <c r="J398" t="str">
        <f>IFERROR(IF(VLOOKUP($B398,職務担当!$A:$E,5,FALSE)="","非常勤",VLOOKUP($B398,職務担当!$A:$E,5,FALSE)),"")</f>
        <v>常勤</v>
      </c>
      <c r="K398" s="2">
        <v>2</v>
      </c>
      <c r="L398" s="2">
        <v>14</v>
      </c>
      <c r="P398" s="4" t="s">
        <v>1681</v>
      </c>
      <c r="R398">
        <f>COUNTIF(入社年月日ふりがな!B:B,纏め表計算用!B398)</f>
        <v>1</v>
      </c>
      <c r="S398" s="4">
        <f>COUNTIF(職務担当!A:A,纏め表計算用!B398)</f>
        <v>1</v>
      </c>
    </row>
    <row r="399" spans="1:20">
      <c r="A399">
        <f>IFERROR(INDEX(入社年月日ふりがな!$A:$B,MATCH(B399,入社年月日ふりがな!B:B,0),1),"")</f>
        <v>9000698</v>
      </c>
      <c r="B399" s="4" t="str">
        <f>Q399</f>
        <v xml:space="preserve">田口奈緒 </v>
      </c>
      <c r="C399" t="str">
        <f>IFERROR(IF(VLOOKUP(B399,入社年月日ふりがな!B:C,2,FALSE)="","",VLOOKUP(B399,入社年月日ふりがな!B:C,2,FALSE)),"")</f>
        <v>ﾀｸﾞﾁﾅｵ</v>
      </c>
      <c r="D399">
        <v>19</v>
      </c>
      <c r="E399" t="s">
        <v>867</v>
      </c>
      <c r="F399" s="1">
        <f>IFERROR(VLOOKUP(纏め表計算用!B399,入社年月日ふりがな!B:F,5,FALSE),"")</f>
        <v>43556</v>
      </c>
      <c r="G399" t="str">
        <f>IFERROR(VLOOKUP($B399,職務担当!$A:$E,3,FALSE),"")</f>
        <v>常勤保育士</v>
      </c>
      <c r="H399" t="str">
        <f>IFERROR(IF(VLOOKUP($B399,職務担当!$A:$E,4,FALSE)="","",VLOOKUP($B399,職務担当!$A:$E,4,FALSE)),"")</f>
        <v>2歳児リーダー</v>
      </c>
      <c r="I399" s="4" t="s">
        <v>1685</v>
      </c>
      <c r="J399" t="str">
        <f>IFERROR(IF(VLOOKUP($B399,職務担当!$A:$E,5,FALSE)="","非常勤",VLOOKUP($B399,職務担当!$A:$E,5,FALSE)),"")</f>
        <v>常勤</v>
      </c>
      <c r="K399" s="2">
        <v>2</v>
      </c>
      <c r="L399" s="2">
        <v>13</v>
      </c>
      <c r="M399" s="6">
        <v>30</v>
      </c>
      <c r="P399" s="4" t="s">
        <v>1681</v>
      </c>
      <c r="Q399" s="3" t="s">
        <v>1143</v>
      </c>
      <c r="R399">
        <f>COUNTIF(入社年月日ふりがな!B:B,纏め表計算用!B399)</f>
        <v>1</v>
      </c>
      <c r="S399" s="4">
        <f>COUNTIF(職務担当!A:A,纏め表計算用!B399)</f>
        <v>1</v>
      </c>
      <c r="T399" t="s">
        <v>1143</v>
      </c>
    </row>
    <row r="400" spans="1:20">
      <c r="A400">
        <f>IFERROR(INDEX(入社年月日ふりがな!$A:$B,MATCH(B400,入社年月日ふりがな!B:B,0),1),"")</f>
        <v>9000714</v>
      </c>
      <c r="B400" s="4" t="s">
        <v>890</v>
      </c>
      <c r="C400" t="str">
        <f>IFERROR(IF(VLOOKUP(B400,入社年月日ふりがな!B:C,2,FALSE)="","",VLOOKUP(B400,入社年月日ふりがな!B:C,2,FALSE)),"")</f>
        <v>ﾀｹﾀﾞﾐｻｷ</v>
      </c>
      <c r="D400">
        <v>19</v>
      </c>
      <c r="E400" t="s">
        <v>867</v>
      </c>
      <c r="F400" s="1">
        <f>IFERROR(VLOOKUP(纏め表計算用!B400,入社年月日ふりがな!B:F,5,FALSE),"")</f>
        <v>43556</v>
      </c>
      <c r="G400" t="str">
        <f>IFERROR(VLOOKUP($B400,職務担当!$A:$E,3,FALSE),"")</f>
        <v>常勤保育士</v>
      </c>
      <c r="H400" t="str">
        <f>IFERROR(IF(VLOOKUP($B400,職務担当!$A:$E,4,FALSE)="","",VLOOKUP($B400,職務担当!$A:$E,4,FALSE)),"")</f>
        <v>1歳児リーダー</v>
      </c>
      <c r="I400" s="4" t="s">
        <v>1685</v>
      </c>
      <c r="J400" t="str">
        <f>IFERROR(IF(VLOOKUP($B400,職務担当!$A:$E,5,FALSE)="","非常勤",VLOOKUP($B400,職務担当!$A:$E,5,FALSE)),"")</f>
        <v>常勤</v>
      </c>
      <c r="K400" s="2">
        <v>2</v>
      </c>
      <c r="L400" s="2">
        <v>12</v>
      </c>
      <c r="P400" s="4" t="s">
        <v>1681</v>
      </c>
      <c r="R400">
        <f>COUNTIF(入社年月日ふりがな!B:B,纏め表計算用!B400)</f>
        <v>1</v>
      </c>
      <c r="S400" s="4">
        <f>COUNTIF(職務担当!A:A,纏め表計算用!B400)</f>
        <v>1</v>
      </c>
    </row>
    <row r="401" spans="1:20">
      <c r="A401">
        <f>IFERROR(INDEX(入社年月日ふりがな!$A:$B,MATCH(B401,入社年月日ふりがな!B:B,0),1),"")</f>
        <v>9000175</v>
      </c>
      <c r="B401" s="4" t="str">
        <f t="shared" ref="B401:B402" si="1">Q401</f>
        <v>三好かよ子</v>
      </c>
      <c r="C401" t="str">
        <f>IFERROR(IF(VLOOKUP(B401,入社年月日ふりがな!B:C,2,FALSE)="","",VLOOKUP(B401,入社年月日ふりがな!B:C,2,FALSE)),"")</f>
        <v>ﾐﾖｼｶﾖｺ</v>
      </c>
      <c r="D401">
        <v>19</v>
      </c>
      <c r="E401" t="s">
        <v>867</v>
      </c>
      <c r="F401" s="1">
        <f>IFERROR(VLOOKUP(纏め表計算用!B401,入社年月日ふりがな!B:F,5,FALSE),"")</f>
        <v>41365</v>
      </c>
      <c r="G401" t="str">
        <f>IFERROR(VLOOKUP($B401,職務担当!$A:$E,3,FALSE),"")</f>
        <v>常勤保育士</v>
      </c>
      <c r="H401" t="str">
        <f>IFERROR(IF(VLOOKUP($B401,職務担当!$A:$E,4,FALSE)="","",VLOOKUP($B401,職務担当!$A:$E,4,FALSE)),"")</f>
        <v>2歳児担任</v>
      </c>
      <c r="I401" s="4" t="s">
        <v>1685</v>
      </c>
      <c r="J401" t="str">
        <f>IFERROR(IF(VLOOKUP($B401,職務担当!$A:$E,5,FALSE)="","非常勤",VLOOKUP($B401,職務担当!$A:$E,5,FALSE)),"")</f>
        <v>常勤</v>
      </c>
      <c r="K401" s="2">
        <v>2</v>
      </c>
      <c r="L401" s="2">
        <v>9</v>
      </c>
      <c r="P401" s="4" t="s">
        <v>1681</v>
      </c>
      <c r="Q401" s="3" t="s">
        <v>1144</v>
      </c>
      <c r="R401">
        <f>COUNTIF(入社年月日ふりがな!B:B,纏め表計算用!B401)</f>
        <v>1</v>
      </c>
      <c r="S401" s="4">
        <f>COUNTIF(職務担当!A:A,纏め表計算用!B401)</f>
        <v>1</v>
      </c>
      <c r="T401" t="s">
        <v>1144</v>
      </c>
    </row>
    <row r="402" spans="1:20">
      <c r="A402">
        <f>IFERROR(INDEX(入社年月日ふりがな!$A:$B,MATCH(B402,入社年月日ふりがな!B:B,0),1),"")</f>
        <v>9000782</v>
      </c>
      <c r="B402" s="4" t="str">
        <f t="shared" si="1"/>
        <v>助崎恵美子</v>
      </c>
      <c r="C402" t="str">
        <f>IFERROR(IF(VLOOKUP(B402,入社年月日ふりがな!B:C,2,FALSE)="","",VLOOKUP(B402,入社年月日ふりがな!B:C,2,FALSE)),"")</f>
        <v>ｽｹｻﾞｷｴﾐｺ</v>
      </c>
      <c r="D402">
        <v>19</v>
      </c>
      <c r="E402" t="s">
        <v>867</v>
      </c>
      <c r="F402" s="1">
        <f>IFERROR(VLOOKUP(纏め表計算用!B402,入社年月日ふりがな!B:F,5,FALSE),"")</f>
        <v>43862</v>
      </c>
      <c r="G402" t="str">
        <f>IFERROR(VLOOKUP($B402,職務担当!$A:$E,3,FALSE),"")</f>
        <v>常勤保育士</v>
      </c>
      <c r="H402" t="str">
        <f>IFERROR(IF(VLOOKUP($B402,職務担当!$A:$E,4,FALSE)="","",VLOOKUP($B402,職務担当!$A:$E,4,FALSE)),"")</f>
        <v>フリー</v>
      </c>
      <c r="I402" s="4" t="s">
        <v>1685</v>
      </c>
      <c r="J402" t="str">
        <f>IFERROR(IF(VLOOKUP($B402,職務担当!$A:$E,5,FALSE)="","非常勤",VLOOKUP($B402,職務担当!$A:$E,5,FALSE)),"")</f>
        <v>常勤</v>
      </c>
      <c r="K402" s="2">
        <v>2</v>
      </c>
      <c r="L402" s="2">
        <v>9</v>
      </c>
      <c r="P402" s="4" t="s">
        <v>1681</v>
      </c>
      <c r="Q402" s="3" t="s">
        <v>1145</v>
      </c>
      <c r="R402">
        <f>COUNTIF(入社年月日ふりがな!B:B,纏め表計算用!B402)</f>
        <v>1</v>
      </c>
      <c r="S402" s="4">
        <f>COUNTIF(職務担当!A:A,纏め表計算用!B402)</f>
        <v>1</v>
      </c>
      <c r="T402" t="s">
        <v>1145</v>
      </c>
    </row>
    <row r="403" spans="1:20">
      <c r="A403">
        <f>IFERROR(INDEX(入社年月日ふりがな!$A:$B,MATCH(B403,入社年月日ふりがな!B:B,0),1),"")</f>
        <v>9000257</v>
      </c>
      <c r="B403" s="4" t="s">
        <v>883</v>
      </c>
      <c r="C403" t="str">
        <f>IFERROR(IF(VLOOKUP(B403,入社年月日ふりがな!B:C,2,FALSE)="","",VLOOKUP(B403,入社年月日ふりがな!B:C,2,FALSE)),"")</f>
        <v>ﾓﾁﾂﾞｷﾕｲ</v>
      </c>
      <c r="D403">
        <v>19</v>
      </c>
      <c r="E403" t="s">
        <v>867</v>
      </c>
      <c r="F403" s="1">
        <f>IFERROR(VLOOKUP(纏め表計算用!B403,入社年月日ふりがな!B:F,5,FALSE),"")</f>
        <v>41730</v>
      </c>
      <c r="G403" t="str">
        <f>IFERROR(VLOOKUP($B403,職務担当!$A:$E,3,FALSE),"")</f>
        <v>常勤保育士</v>
      </c>
      <c r="H403" t="str">
        <f>IFERROR(IF(VLOOKUP($B403,職務担当!$A:$E,4,FALSE)="","",VLOOKUP($B403,職務担当!$A:$E,4,FALSE)),"")</f>
        <v>5歳児リーダー</v>
      </c>
      <c r="I403" s="4" t="s">
        <v>1685</v>
      </c>
      <c r="J403" t="str">
        <f>IFERROR(IF(VLOOKUP($B403,職務担当!$A:$E,5,FALSE)="","非常勤",VLOOKUP($B403,職務担当!$A:$E,5,FALSE)),"")</f>
        <v>常勤</v>
      </c>
      <c r="K403" s="2">
        <v>2</v>
      </c>
      <c r="L403" s="2">
        <v>8</v>
      </c>
      <c r="P403" s="4" t="s">
        <v>1681</v>
      </c>
      <c r="R403">
        <f>COUNTIF(入社年月日ふりがな!B:B,纏め表計算用!B403)</f>
        <v>1</v>
      </c>
      <c r="S403" s="4">
        <f>COUNTIF(職務担当!A:A,纏め表計算用!B403)</f>
        <v>1</v>
      </c>
    </row>
    <row r="404" spans="1:20">
      <c r="A404">
        <f>IFERROR(INDEX(入社年月日ふりがな!$A:$B,MATCH(B404,入社年月日ふりがな!B:B,0),1),"")</f>
        <v>9000226</v>
      </c>
      <c r="B404" s="4" t="s">
        <v>879</v>
      </c>
      <c r="C404" t="str">
        <f>IFERROR(IF(VLOOKUP(B404,入社年月日ふりがな!B:C,2,FALSE)="","",VLOOKUP(B404,入社年月日ふりがな!B:C,2,FALSE)),"")</f>
        <v>ｺｼｲｼｹﾝｼﾞ</v>
      </c>
      <c r="D404">
        <v>19</v>
      </c>
      <c r="E404" t="s">
        <v>867</v>
      </c>
      <c r="F404" s="1">
        <f>IFERROR(VLOOKUP(纏め表計算用!B404,入社年月日ふりがな!B:F,5,FALSE),"")</f>
        <v>41730</v>
      </c>
      <c r="G404" t="str">
        <f>IFERROR(VLOOKUP($B404,職務担当!$A:$E,3,FALSE),"")</f>
        <v>常勤保育士</v>
      </c>
      <c r="H404" t="str">
        <f>IFERROR(IF(VLOOKUP($B404,職務担当!$A:$E,4,FALSE)="","",VLOOKUP($B404,職務担当!$A:$E,4,FALSE)),"")</f>
        <v>5歳児担任</v>
      </c>
      <c r="I404" s="4" t="s">
        <v>1685</v>
      </c>
      <c r="J404" t="str">
        <f>IFERROR(IF(VLOOKUP($B404,職務担当!$A:$E,5,FALSE)="","非常勤",VLOOKUP($B404,職務担当!$A:$E,5,FALSE)),"")</f>
        <v>常勤</v>
      </c>
      <c r="K404" s="2">
        <v>2</v>
      </c>
      <c r="L404" s="2">
        <v>8</v>
      </c>
      <c r="P404" s="4" t="s">
        <v>1036</v>
      </c>
      <c r="R404">
        <f>COUNTIF(入社年月日ふりがな!B:B,纏め表計算用!B404)</f>
        <v>1</v>
      </c>
      <c r="S404" s="4">
        <f>COUNTIF(職務担当!A:A,纏め表計算用!B404)</f>
        <v>1</v>
      </c>
    </row>
    <row r="405" spans="1:20">
      <c r="A405">
        <f>IFERROR(INDEX(入社年月日ふりがな!$A:$B,MATCH(B405,入社年月日ふりがな!B:B,0),1),"")</f>
        <v>9000905</v>
      </c>
      <c r="B405" s="4" t="s">
        <v>1266</v>
      </c>
      <c r="C405" t="str">
        <f>IFERROR(IF(VLOOKUP(B405,入社年月日ふりがな!B:C,2,FALSE)="","",VLOOKUP(B405,入社年月日ふりがな!B:C,2,FALSE)),"")</f>
        <v>ﾀｶﾊｼﾏｻｺ</v>
      </c>
      <c r="D405">
        <v>19</v>
      </c>
      <c r="E405" t="s">
        <v>867</v>
      </c>
      <c r="F405" s="1">
        <f>IFERROR(VLOOKUP(纏め表計算用!B405,入社年月日ふりがな!B:F,5,FALSE),"")</f>
        <v>44228</v>
      </c>
      <c r="G405" t="str">
        <f>IFERROR(VLOOKUP($B405,職務担当!$A:$E,3,FALSE),"")</f>
        <v>常勤保育士</v>
      </c>
      <c r="H405" t="str">
        <f>IFERROR(IF(VLOOKUP($B405,職務担当!$A:$E,4,FALSE)="","",VLOOKUP($B405,職務担当!$A:$E,4,FALSE)),"")</f>
        <v>0歳児担任</v>
      </c>
      <c r="I405" s="4" t="s">
        <v>1685</v>
      </c>
      <c r="J405" t="str">
        <f>IFERROR(IF(VLOOKUP($B405,職務担当!$A:$E,5,FALSE)="","非常勤",VLOOKUP($B405,職務担当!$A:$E,5,FALSE)),"")</f>
        <v>常勤</v>
      </c>
      <c r="K405" s="2">
        <v>1</v>
      </c>
      <c r="L405" s="2">
        <v>8</v>
      </c>
      <c r="P405" s="4" t="s">
        <v>1681</v>
      </c>
      <c r="R405">
        <f>COUNTIF(入社年月日ふりがな!B:B,纏め表計算用!B405)</f>
        <v>1</v>
      </c>
      <c r="S405" s="4">
        <f>COUNTIF(職務担当!A:A,纏め表計算用!B405)</f>
        <v>1</v>
      </c>
    </row>
    <row r="406" spans="1:20">
      <c r="A406">
        <f>IFERROR(INDEX(入社年月日ふりがな!$A:$B,MATCH(B406,入社年月日ふりがな!B:B,0),1),"")</f>
        <v>9000716</v>
      </c>
      <c r="B406" s="4" t="s">
        <v>1146</v>
      </c>
      <c r="C406" t="str">
        <f>IFERROR(IF(VLOOKUP(B406,入社年月日ふりがな!B:C,2,FALSE)="","",VLOOKUP(B406,入社年月日ふりがな!B:C,2,FALSE)),"")</f>
        <v>ﾌｸﾔｴﾘ</v>
      </c>
      <c r="D406">
        <v>19</v>
      </c>
      <c r="E406" t="s">
        <v>867</v>
      </c>
      <c r="F406" s="1">
        <f>IFERROR(VLOOKUP(纏め表計算用!B406,入社年月日ふりがな!B:F,5,FALSE),"")</f>
        <v>43556</v>
      </c>
      <c r="G406" t="str">
        <f>IFERROR(VLOOKUP($B406,職務担当!$A:$E,3,FALSE),"")</f>
        <v>常勤保育士</v>
      </c>
      <c r="H406" t="str">
        <f>IFERROR(IF(VLOOKUP($B406,職務担当!$A:$E,4,FALSE)="","",VLOOKUP($B406,職務担当!$A:$E,4,FALSE)),"")</f>
        <v>1歳児担任</v>
      </c>
      <c r="I406" s="4" t="s">
        <v>1685</v>
      </c>
      <c r="J406" t="str">
        <f>IFERROR(IF(VLOOKUP($B406,職務担当!$A:$E,5,FALSE)="","非常勤",VLOOKUP($B406,職務担当!$A:$E,5,FALSE)),"")</f>
        <v>常勤</v>
      </c>
      <c r="K406" s="2">
        <v>2</v>
      </c>
      <c r="L406" s="2">
        <v>6</v>
      </c>
      <c r="P406" s="4" t="s">
        <v>1681</v>
      </c>
      <c r="R406">
        <f>COUNTIF(入社年月日ふりがな!B:B,纏め表計算用!B406)</f>
        <v>1</v>
      </c>
      <c r="S406" s="4">
        <f>COUNTIF(職務担当!A:A,纏め表計算用!B406)</f>
        <v>1</v>
      </c>
    </row>
    <row r="407" spans="1:20">
      <c r="A407">
        <f>IFERROR(INDEX(入社年月日ふりがな!$A:$B,MATCH(B407,入社年月日ふりがな!B:B,0),1),"")</f>
        <v>9000752</v>
      </c>
      <c r="B407" s="4" t="s">
        <v>894</v>
      </c>
      <c r="C407" t="str">
        <f>IFERROR(IF(VLOOKUP(B407,入社年月日ふりがな!B:C,2,FALSE)="","",VLOOKUP(B407,入社年月日ふりがな!B:C,2,FALSE)),"")</f>
        <v>ﾐﾅﾐｱｷｺ</v>
      </c>
      <c r="D407">
        <v>19</v>
      </c>
      <c r="E407" t="s">
        <v>867</v>
      </c>
      <c r="F407" s="1">
        <f>IFERROR(VLOOKUP(纏め表計算用!B407,入社年月日ふりがな!B:F,5,FALSE),"")</f>
        <v>43800</v>
      </c>
      <c r="G407" t="str">
        <f>IFERROR(VLOOKUP($B407,職務担当!$A:$E,3,FALSE),"")</f>
        <v>常勤保育士</v>
      </c>
      <c r="H407" t="str">
        <f>IFERROR(IF(VLOOKUP($B407,職務担当!$A:$E,4,FALSE)="","",VLOOKUP($B407,職務担当!$A:$E,4,FALSE)),"")</f>
        <v>3歳児担任</v>
      </c>
      <c r="I407" s="4" t="s">
        <v>1685</v>
      </c>
      <c r="J407" t="str">
        <f>IFERROR(IF(VLOOKUP($B407,職務担当!$A:$E,5,FALSE)="","非常勤",VLOOKUP($B407,職務担当!$A:$E,5,FALSE)),"")</f>
        <v>常勤</v>
      </c>
      <c r="K407" s="2">
        <v>2</v>
      </c>
      <c r="L407" s="2">
        <v>2.2999999999999998</v>
      </c>
      <c r="P407" s="4" t="s">
        <v>1681</v>
      </c>
      <c r="R407">
        <f>COUNTIF(入社年月日ふりがな!B:B,纏め表計算用!B407)</f>
        <v>1</v>
      </c>
      <c r="S407" s="4">
        <f>COUNTIF(職務担当!A:A,纏め表計算用!B407)</f>
        <v>1</v>
      </c>
    </row>
    <row r="408" spans="1:20">
      <c r="A408">
        <f>IFERROR(INDEX(入社年月日ふりがな!$A:$B,MATCH(B408,入社年月日ふりがな!B:B,0),1),"")</f>
        <v>9000818</v>
      </c>
      <c r="B408" s="4" t="s">
        <v>1147</v>
      </c>
      <c r="C408" t="str">
        <f>IFERROR(IF(VLOOKUP(B408,入社年月日ふりがな!B:C,2,FALSE)="","",VLOOKUP(B408,入社年月日ふりがな!B:C,2,FALSE)),"")</f>
        <v>ﾐｽﾞｶﾐﾙﾅ</v>
      </c>
      <c r="D408">
        <v>19</v>
      </c>
      <c r="E408" t="s">
        <v>867</v>
      </c>
      <c r="F408" s="1">
        <f>IFERROR(VLOOKUP(纏め表計算用!B408,入社年月日ふりがな!B:F,5,FALSE),"")</f>
        <v>43922</v>
      </c>
      <c r="G408" t="str">
        <f>IFERROR(VLOOKUP($B408,職務担当!$A:$E,3,FALSE),"")</f>
        <v>常勤保育士</v>
      </c>
      <c r="H408" t="str">
        <f>IFERROR(IF(VLOOKUP($B408,職務担当!$A:$E,4,FALSE)="","",VLOOKUP($B408,職務担当!$A:$E,4,FALSE)),"")</f>
        <v>2歳児担任</v>
      </c>
      <c r="I408" s="4" t="s">
        <v>1685</v>
      </c>
      <c r="J408" t="str">
        <f>IFERROR(IF(VLOOKUP($B408,職務担当!$A:$E,5,FALSE)="","非常勤",VLOOKUP($B408,職務担当!$A:$E,5,FALSE)),"")</f>
        <v>常勤</v>
      </c>
      <c r="K408" s="2">
        <v>2</v>
      </c>
      <c r="L408" s="2">
        <v>2.1</v>
      </c>
      <c r="P408" s="4" t="s">
        <v>1681</v>
      </c>
      <c r="R408">
        <f>COUNTIF(入社年月日ふりがな!B:B,纏め表計算用!B408)</f>
        <v>1</v>
      </c>
      <c r="S408" s="4">
        <f>COUNTIF(職務担当!A:A,纏め表計算用!B408)</f>
        <v>1</v>
      </c>
    </row>
    <row r="409" spans="1:20">
      <c r="A409">
        <f>IFERROR(INDEX(入社年月日ふりがな!$A:$B,MATCH(B409,入社年月日ふりがな!B:B,0),1),"")</f>
        <v>9000819</v>
      </c>
      <c r="B409" s="4" t="s">
        <v>1148</v>
      </c>
      <c r="C409" t="str">
        <f>IFERROR(IF(VLOOKUP(B409,入社年月日ふりがな!B:C,2,FALSE)="","",VLOOKUP(B409,入社年月日ふりがな!B:C,2,FALSE)),"")</f>
        <v>ｼﾑﾗﾘﾅ</v>
      </c>
      <c r="D409">
        <v>19</v>
      </c>
      <c r="E409" t="s">
        <v>867</v>
      </c>
      <c r="F409" s="1">
        <f>IFERROR(VLOOKUP(纏め表計算用!B409,入社年月日ふりがな!B:F,5,FALSE),"")</f>
        <v>43922</v>
      </c>
      <c r="G409" t="str">
        <f>IFERROR(VLOOKUP($B409,職務担当!$A:$E,3,FALSE),"")</f>
        <v>常勤保育士</v>
      </c>
      <c r="H409" t="str">
        <f>IFERROR(IF(VLOOKUP($B409,職務担当!$A:$E,4,FALSE)="","",VLOOKUP($B409,職務担当!$A:$E,4,FALSE)),"")</f>
        <v>1歳児担任</v>
      </c>
      <c r="I409" s="4" t="s">
        <v>1685</v>
      </c>
      <c r="J409" t="str">
        <f>IFERROR(IF(VLOOKUP($B409,職務担当!$A:$E,5,FALSE)="","非常勤",VLOOKUP($B409,職務担当!$A:$E,5,FALSE)),"")</f>
        <v>常勤</v>
      </c>
      <c r="K409" s="2">
        <v>2</v>
      </c>
      <c r="L409" s="2">
        <v>2.1</v>
      </c>
      <c r="P409" s="4" t="s">
        <v>1681</v>
      </c>
      <c r="R409">
        <f>COUNTIF(入社年月日ふりがな!B:B,纏め表計算用!B409)</f>
        <v>1</v>
      </c>
      <c r="S409" s="4">
        <f>COUNTIF(職務担当!A:A,纏め表計算用!B409)</f>
        <v>1</v>
      </c>
    </row>
    <row r="410" spans="1:20">
      <c r="A410">
        <f>IFERROR(INDEX(入社年月日ふりがな!$A:$B,MATCH(B410,入社年月日ふりがな!B:B,0),1),"")</f>
        <v>9000820</v>
      </c>
      <c r="B410" s="4" t="s">
        <v>1149</v>
      </c>
      <c r="C410" t="str">
        <f>IFERROR(IF(VLOOKUP(B410,入社年月日ふりがな!B:C,2,FALSE)="","",VLOOKUP(B410,入社年月日ふりがな!B:C,2,FALSE)),"")</f>
        <v>ﾏｴﾀﾞﾊﾙﾄ</v>
      </c>
      <c r="D410">
        <v>19</v>
      </c>
      <c r="E410" t="s">
        <v>867</v>
      </c>
      <c r="F410" s="1">
        <f>IFERROR(VLOOKUP(纏め表計算用!B410,入社年月日ふりがな!B:F,5,FALSE),"")</f>
        <v>43922</v>
      </c>
      <c r="G410" t="str">
        <f>IFERROR(VLOOKUP($B410,職務担当!$A:$E,3,FALSE),"")</f>
        <v>常勤保育士</v>
      </c>
      <c r="H410" t="str">
        <f>IFERROR(IF(VLOOKUP($B410,職務担当!$A:$E,4,FALSE)="","",VLOOKUP($B410,職務担当!$A:$E,4,FALSE)),"")</f>
        <v>1歳児担任</v>
      </c>
      <c r="I410" s="4" t="s">
        <v>1685</v>
      </c>
      <c r="J410" t="str">
        <f>IFERROR(IF(VLOOKUP($B410,職務担当!$A:$E,5,FALSE)="","非常勤",VLOOKUP($B410,職務担当!$A:$E,5,FALSE)),"")</f>
        <v>常勤</v>
      </c>
      <c r="K410" s="2">
        <v>2</v>
      </c>
      <c r="L410" s="2">
        <v>2.1</v>
      </c>
      <c r="P410" s="4" t="s">
        <v>1036</v>
      </c>
      <c r="R410">
        <f>COUNTIF(入社年月日ふりがな!B:B,纏め表計算用!B410)</f>
        <v>1</v>
      </c>
      <c r="S410" s="4">
        <f>COUNTIF(職務担当!A:A,纏め表計算用!B410)</f>
        <v>1</v>
      </c>
    </row>
    <row r="411" spans="1:20">
      <c r="A411">
        <f>IFERROR(INDEX(入社年月日ふりがな!$A:$B,MATCH(B411,入社年月日ふりがな!B:B,0),1),"")</f>
        <v>9000913</v>
      </c>
      <c r="B411" s="4" t="s">
        <v>909</v>
      </c>
      <c r="C411" t="str">
        <f>IFERROR(IF(VLOOKUP(B411,入社年月日ふりがな!B:C,2,FALSE)="","",VLOOKUP(B411,入社年月日ふりがな!B:C,2,FALSE)),"")</f>
        <v>ﾌｼﾞﾉｹｲﾀ</v>
      </c>
      <c r="D411">
        <v>19</v>
      </c>
      <c r="E411" t="s">
        <v>867</v>
      </c>
      <c r="F411" s="1">
        <f>IFERROR(VLOOKUP(纏め表計算用!B411,入社年月日ふりがな!B:F,5,FALSE),"")</f>
        <v>44287</v>
      </c>
      <c r="G411" t="str">
        <f>IFERROR(VLOOKUP($B411,職務担当!$A:$E,3,FALSE),"")</f>
        <v>常勤保育士</v>
      </c>
      <c r="H411" t="str">
        <f>IFERROR(IF(VLOOKUP($B411,職務担当!$A:$E,4,FALSE)="","",VLOOKUP($B411,職務担当!$A:$E,4,FALSE)),"")</f>
        <v>2歳児担任</v>
      </c>
      <c r="I411" s="4" t="s">
        <v>1685</v>
      </c>
      <c r="J411" t="str">
        <f>IFERROR(IF(VLOOKUP($B411,職務担当!$A:$E,5,FALSE)="","非常勤",VLOOKUP($B411,職務担当!$A:$E,5,FALSE)),"")</f>
        <v>常勤</v>
      </c>
      <c r="K411" s="2">
        <v>1</v>
      </c>
      <c r="L411" s="2">
        <v>1</v>
      </c>
      <c r="P411" s="4" t="s">
        <v>1036</v>
      </c>
      <c r="R411">
        <f>COUNTIF(入社年月日ふりがな!B:B,纏め表計算用!B411)</f>
        <v>1</v>
      </c>
      <c r="S411" s="4">
        <f>COUNTIF(職務担当!A:A,纏め表計算用!B411)</f>
        <v>1</v>
      </c>
    </row>
    <row r="412" spans="1:20">
      <c r="A412">
        <f>IFERROR(INDEX(入社年月日ふりがな!$A:$B,MATCH(B412,入社年月日ふりがな!B:B,0),1),"")</f>
        <v>9000835</v>
      </c>
      <c r="B412" s="4" t="s">
        <v>1267</v>
      </c>
      <c r="C412" t="str">
        <f>IFERROR(IF(VLOOKUP(B412,入社年月日ふりがな!B:C,2,FALSE)="","",VLOOKUP(B412,入社年月日ふりがな!B:C,2,FALSE)),"")</f>
        <v>ﾖｼﾉﾏﾕﾐ</v>
      </c>
      <c r="D412">
        <v>19</v>
      </c>
      <c r="E412" t="s">
        <v>867</v>
      </c>
      <c r="F412" s="1">
        <f>IFERROR(VLOOKUP(纏め表計算用!B412,入社年月日ふりがな!B:F,5,FALSE),"")</f>
        <v>43922</v>
      </c>
      <c r="G412" t="str">
        <f>IFERROR(VLOOKUP($B412,職務担当!$A:$E,3,FALSE),"")</f>
        <v>保育士</v>
      </c>
      <c r="H412" t="str">
        <f>IFERROR(IF(VLOOKUP($B412,職務担当!$A:$E,4,FALSE)="","",VLOOKUP($B412,職務担当!$A:$E,4,FALSE)),"")</f>
        <v>朝保育</v>
      </c>
      <c r="I412" s="4" t="s">
        <v>1685</v>
      </c>
      <c r="J412" t="str">
        <f>IFERROR(IF(VLOOKUP($B412,職務担当!$A:$E,5,FALSE)="","非常勤",VLOOKUP($B412,職務担当!$A:$E,5,FALSE)),"")</f>
        <v>非常勤</v>
      </c>
      <c r="N412" s="6">
        <v>10</v>
      </c>
      <c r="P412" s="4" t="s">
        <v>1681</v>
      </c>
      <c r="R412">
        <f>COUNTIF(入社年月日ふりがな!B:B,纏め表計算用!B412)</f>
        <v>1</v>
      </c>
      <c r="S412" s="4">
        <f>COUNTIF(職務担当!A:A,纏め表計算用!B412)</f>
        <v>1</v>
      </c>
    </row>
    <row r="413" spans="1:20">
      <c r="A413">
        <f>IFERROR(INDEX(入社年月日ふりがな!$A:$B,MATCH(B413,入社年月日ふりがな!B:B,0),1),"")</f>
        <v>9000839</v>
      </c>
      <c r="B413" s="4" t="s">
        <v>1268</v>
      </c>
      <c r="C413" t="str">
        <f>IFERROR(IF(VLOOKUP(B413,入社年月日ふりがな!B:C,2,FALSE)="","",VLOOKUP(B413,入社年月日ふりがな!B:C,2,FALSE)),"")</f>
        <v>ｶﾄｳﾄｷｺ</v>
      </c>
      <c r="D413">
        <v>19</v>
      </c>
      <c r="E413" t="s">
        <v>867</v>
      </c>
      <c r="F413" s="1">
        <f>IFERROR(VLOOKUP(纏め表計算用!B413,入社年月日ふりがな!B:F,5,FALSE),"")</f>
        <v>43922</v>
      </c>
      <c r="G413" t="str">
        <f>IFERROR(VLOOKUP($B413,職務担当!$A:$E,3,FALSE),"")</f>
        <v>保育士</v>
      </c>
      <c r="H413" t="str">
        <f>IFERROR(IF(VLOOKUP($B413,職務担当!$A:$E,4,FALSE)="","",VLOOKUP($B413,職務担当!$A:$E,4,FALSE)),"")</f>
        <v>5歳障害児担当</v>
      </c>
      <c r="I413" s="4" t="s">
        <v>1685</v>
      </c>
      <c r="J413" t="str">
        <f>IFERROR(IF(VLOOKUP($B413,職務担当!$A:$E,5,FALSE)="","非常勤",VLOOKUP($B413,職務担当!$A:$E,5,FALSE)),"")</f>
        <v>非常勤</v>
      </c>
      <c r="N413" s="6">
        <v>28</v>
      </c>
      <c r="P413" s="4" t="s">
        <v>1681</v>
      </c>
      <c r="R413">
        <f>COUNTIF(入社年月日ふりがな!B:B,纏め表計算用!B413)</f>
        <v>1</v>
      </c>
      <c r="S413" s="4">
        <f>COUNTIF(職務担当!A:A,纏め表計算用!B413)</f>
        <v>1</v>
      </c>
    </row>
    <row r="414" spans="1:20">
      <c r="A414">
        <f>IFERROR(INDEX(入社年月日ふりがな!$A:$B,MATCH(B414,入社年月日ふりがな!B:B,0),1),"")</f>
        <v>9000836</v>
      </c>
      <c r="B414" s="4" t="s">
        <v>1269</v>
      </c>
      <c r="C414" t="str">
        <f>IFERROR(IF(VLOOKUP(B414,入社年月日ふりがな!B:C,2,FALSE)="","",VLOOKUP(B414,入社年月日ふりがな!B:C,2,FALSE)),"")</f>
        <v>ﾊﾅﾜﾏｻｺ</v>
      </c>
      <c r="D414">
        <v>19</v>
      </c>
      <c r="E414" t="s">
        <v>867</v>
      </c>
      <c r="F414" s="1">
        <f>IFERROR(VLOOKUP(纏め表計算用!B414,入社年月日ふりがな!B:F,5,FALSE),"")</f>
        <v>43922</v>
      </c>
      <c r="G414" t="str">
        <f>IFERROR(VLOOKUP($B414,職務担当!$A:$E,3,FALSE),"")</f>
        <v>保育士</v>
      </c>
      <c r="H414" t="str">
        <f>IFERROR(IF(VLOOKUP($B414,職務担当!$A:$E,4,FALSE)="","",VLOOKUP($B414,職務担当!$A:$E,4,FALSE)),"")</f>
        <v>1歳児障害児担当</v>
      </c>
      <c r="I414" s="4" t="s">
        <v>1685</v>
      </c>
      <c r="J414" t="str">
        <f>IFERROR(IF(VLOOKUP($B414,職務担当!$A:$E,5,FALSE)="","非常勤",VLOOKUP($B414,職務担当!$A:$E,5,FALSE)),"")</f>
        <v>非常勤</v>
      </c>
      <c r="N414" s="6">
        <v>16</v>
      </c>
      <c r="P414" s="4" t="s">
        <v>1681</v>
      </c>
      <c r="R414">
        <f>COUNTIF(入社年月日ふりがな!B:B,纏め表計算用!B414)</f>
        <v>1</v>
      </c>
      <c r="S414" s="4">
        <f>COUNTIF(職務担当!A:A,纏め表計算用!B414)</f>
        <v>1</v>
      </c>
    </row>
    <row r="415" spans="1:20">
      <c r="A415">
        <f>IFERROR(INDEX(入社年月日ふりがな!$A:$B,MATCH(B415,入社年月日ふりがな!B:B,0),1),"")</f>
        <v>9000837</v>
      </c>
      <c r="B415" s="4" t="s">
        <v>1270</v>
      </c>
      <c r="C415" t="str">
        <f>IFERROR(IF(VLOOKUP(B415,入社年月日ふりがな!B:C,2,FALSE)="","",VLOOKUP(B415,入社年月日ふりがな!B:C,2,FALSE)),"")</f>
        <v>ｻｸﾗｲﾄﾓｺ</v>
      </c>
      <c r="D415">
        <v>19</v>
      </c>
      <c r="E415" t="s">
        <v>867</v>
      </c>
      <c r="F415" s="1">
        <f>IFERROR(VLOOKUP(纏め表計算用!B415,入社年月日ふりがな!B:F,5,FALSE),"")</f>
        <v>43922</v>
      </c>
      <c r="G415" t="str">
        <f>IFERROR(VLOOKUP($B415,職務担当!$A:$E,3,FALSE),"")</f>
        <v>保育士</v>
      </c>
      <c r="H415" t="str">
        <f>IFERROR(IF(VLOOKUP($B415,職務担当!$A:$E,4,FALSE)="","",VLOOKUP($B415,職務担当!$A:$E,4,FALSE)),"")</f>
        <v>夕延長</v>
      </c>
      <c r="I415" s="4" t="s">
        <v>1685</v>
      </c>
      <c r="J415" t="str">
        <f>IFERROR(IF(VLOOKUP($B415,職務担当!$A:$E,5,FALSE)="","非常勤",VLOOKUP($B415,職務担当!$A:$E,5,FALSE)),"")</f>
        <v>非常勤</v>
      </c>
      <c r="N415" s="6">
        <v>16</v>
      </c>
      <c r="P415" s="4" t="s">
        <v>1681</v>
      </c>
      <c r="R415">
        <f>COUNTIF(入社年月日ふりがな!B:B,纏め表計算用!B415)</f>
        <v>1</v>
      </c>
      <c r="S415" s="4">
        <f>COUNTIF(職務担当!A:A,纏め表計算用!B415)</f>
        <v>1</v>
      </c>
    </row>
    <row r="416" spans="1:20">
      <c r="A416">
        <f>IFERROR(INDEX(入社年月日ふりがな!$A:$B,MATCH(B416,入社年月日ふりがな!B:B,0),1),"")</f>
        <v>9000846</v>
      </c>
      <c r="B416" s="4" t="s">
        <v>1150</v>
      </c>
      <c r="C416" t="str">
        <f>IFERROR(IF(VLOOKUP(B416,入社年月日ふりがな!B:C,2,FALSE)="","",VLOOKUP(B416,入社年月日ふりがな!B:C,2,FALSE)),"")</f>
        <v>ｺｸﾇｷﾞｷﾖﾐ</v>
      </c>
      <c r="D416">
        <v>19</v>
      </c>
      <c r="E416" t="s">
        <v>867</v>
      </c>
      <c r="F416" s="1">
        <f>IFERROR(VLOOKUP(纏め表計算用!B416,入社年月日ふりがな!B:F,5,FALSE),"")</f>
        <v>43922</v>
      </c>
      <c r="G416" t="str">
        <f>IFERROR(VLOOKUP($B416,職務担当!$A:$E,3,FALSE),"")</f>
        <v>保育補助</v>
      </c>
      <c r="H416" t="str">
        <f>IFERROR(IF(VLOOKUP($B416,職務担当!$A:$E,4,FALSE)="","",VLOOKUP($B416,職務担当!$A:$E,4,FALSE)),"")</f>
        <v>朝延長</v>
      </c>
      <c r="J416" t="str">
        <f>IFERROR(IF(VLOOKUP($B416,職務担当!$A:$E,5,FALSE)="","非常勤",VLOOKUP($B416,職務担当!$A:$E,5,FALSE)),"")</f>
        <v>非常勤</v>
      </c>
      <c r="N416" s="6">
        <v>16</v>
      </c>
      <c r="P416" s="4" t="s">
        <v>1681</v>
      </c>
      <c r="R416">
        <f>COUNTIF(入社年月日ふりがな!B:B,纏め表計算用!B416)</f>
        <v>1</v>
      </c>
      <c r="S416" s="4">
        <f>COUNTIF(職務担当!A:A,纏め表計算用!B416)</f>
        <v>1</v>
      </c>
    </row>
    <row r="417" spans="1:20">
      <c r="A417">
        <f>IFERROR(INDEX(入社年月日ふりがな!$A:$B,MATCH(B417,入社年月日ふりがな!B:B,0),1),"")</f>
        <v>9000852</v>
      </c>
      <c r="B417" s="4" t="s">
        <v>1151</v>
      </c>
      <c r="C417" t="str">
        <f>IFERROR(IF(VLOOKUP(B417,入社年月日ふりがな!B:C,2,FALSE)="","",VLOOKUP(B417,入社年月日ふりがな!B:C,2,FALSE)),"")</f>
        <v>ﾔﾏﾀﾞﾕｶ</v>
      </c>
      <c r="D417">
        <v>19</v>
      </c>
      <c r="E417" t="s">
        <v>867</v>
      </c>
      <c r="F417" s="1">
        <f>IFERROR(VLOOKUP(纏め表計算用!B417,入社年月日ふりがな!B:F,5,FALSE),"")</f>
        <v>43922</v>
      </c>
      <c r="G417" t="str">
        <f>IFERROR(VLOOKUP($B417,職務担当!$A:$E,3,FALSE),"")</f>
        <v>保育補助</v>
      </c>
      <c r="H417" t="str">
        <f>IFERROR(IF(VLOOKUP($B417,職務担当!$A:$E,4,FALSE)="","",VLOOKUP($B417,職務担当!$A:$E,4,FALSE)),"")</f>
        <v>朝保育</v>
      </c>
      <c r="J417" t="str">
        <f>IFERROR(IF(VLOOKUP($B417,職務担当!$A:$E,5,FALSE)="","非常勤",VLOOKUP($B417,職務担当!$A:$E,5,FALSE)),"")</f>
        <v>非常勤</v>
      </c>
      <c r="N417" s="6">
        <v>10.5</v>
      </c>
      <c r="P417" s="4" t="s">
        <v>1681</v>
      </c>
      <c r="R417">
        <f>COUNTIF(入社年月日ふりがな!B:B,纏め表計算用!B417)</f>
        <v>1</v>
      </c>
      <c r="S417" s="4">
        <f>COUNTIF(職務担当!A:A,纏め表計算用!B417)</f>
        <v>1</v>
      </c>
    </row>
    <row r="418" spans="1:20">
      <c r="A418">
        <f>IFERROR(INDEX(入社年月日ふりがな!$A:$B,MATCH(B418,入社年月日ふりがな!B:B,0),1),"")</f>
        <v>9000843</v>
      </c>
      <c r="B418" s="4" t="s">
        <v>1152</v>
      </c>
      <c r="C418" t="str">
        <f>IFERROR(IF(VLOOKUP(B418,入社年月日ふりがな!B:C,2,FALSE)="","",VLOOKUP(B418,入社年月日ふりがな!B:C,2,FALSE)),"")</f>
        <v>ﾐﾔｻﾞﾜｱｷｴ</v>
      </c>
      <c r="D418">
        <v>19</v>
      </c>
      <c r="E418" t="s">
        <v>867</v>
      </c>
      <c r="F418" s="1">
        <f>IFERROR(VLOOKUP(纏め表計算用!B418,入社年月日ふりがな!B:F,5,FALSE),"")</f>
        <v>43922</v>
      </c>
      <c r="G418" t="str">
        <f>IFERROR(VLOOKUP($B418,職務担当!$A:$E,3,FALSE),"")</f>
        <v>保育補助</v>
      </c>
      <c r="H418" t="str">
        <f>IFERROR(IF(VLOOKUP($B418,職務担当!$A:$E,4,FALSE)="","",VLOOKUP($B418,職務担当!$A:$E,4,FALSE)),"")</f>
        <v>朝保育</v>
      </c>
      <c r="J418" t="str">
        <f>IFERROR(IF(VLOOKUP($B418,職務担当!$A:$E,5,FALSE)="","非常勤",VLOOKUP($B418,職務担当!$A:$E,5,FALSE)),"")</f>
        <v>非常勤</v>
      </c>
      <c r="N418" s="6">
        <v>12</v>
      </c>
      <c r="P418" s="4" t="s">
        <v>1681</v>
      </c>
      <c r="R418">
        <f>COUNTIF(入社年月日ふりがな!B:B,纏め表計算用!B418)</f>
        <v>1</v>
      </c>
      <c r="S418" s="4">
        <f>COUNTIF(職務担当!A:A,纏め表計算用!B418)</f>
        <v>1</v>
      </c>
    </row>
    <row r="419" spans="1:20">
      <c r="A419">
        <f>IFERROR(INDEX(入社年月日ふりがな!$A:$B,MATCH(B419,入社年月日ふりがな!B:B,0),1),"")</f>
        <v>9000844</v>
      </c>
      <c r="B419" s="4" t="s">
        <v>1153</v>
      </c>
      <c r="C419" t="str">
        <f>IFERROR(IF(VLOOKUP(B419,入社年月日ふりがな!B:C,2,FALSE)="","",VLOOKUP(B419,入社年月日ふりがな!B:C,2,FALSE)),"")</f>
        <v>ｼｵｻﾞﾜﾏﾘｺ</v>
      </c>
      <c r="D419">
        <v>19</v>
      </c>
      <c r="E419" t="s">
        <v>867</v>
      </c>
      <c r="F419" s="1">
        <f>IFERROR(VLOOKUP(纏め表計算用!B419,入社年月日ふりがな!B:F,5,FALSE),"")</f>
        <v>43922</v>
      </c>
      <c r="G419" t="str">
        <f>IFERROR(VLOOKUP($B419,職務担当!$A:$E,3,FALSE),"")</f>
        <v>保育補助</v>
      </c>
      <c r="H419" t="str">
        <f>IFERROR(IF(VLOOKUP($B419,職務担当!$A:$E,4,FALSE)="","",VLOOKUP($B419,職務担当!$A:$E,4,FALSE)),"")</f>
        <v>朝保育</v>
      </c>
      <c r="J419" t="str">
        <f>IFERROR(IF(VLOOKUP($B419,職務担当!$A:$E,5,FALSE)="","非常勤",VLOOKUP($B419,職務担当!$A:$E,5,FALSE)),"")</f>
        <v>非常勤</v>
      </c>
      <c r="N419" s="6">
        <v>14</v>
      </c>
      <c r="P419" s="4" t="s">
        <v>1681</v>
      </c>
      <c r="R419">
        <f>COUNTIF(入社年月日ふりがな!B:B,纏め表計算用!B419)</f>
        <v>1</v>
      </c>
      <c r="S419" s="4">
        <f>COUNTIF(職務担当!A:A,纏め表計算用!B419)</f>
        <v>1</v>
      </c>
    </row>
    <row r="420" spans="1:20">
      <c r="A420">
        <f>IFERROR(INDEX(入社年月日ふりがな!$A:$B,MATCH(B420,入社年月日ふりがな!B:B,0),1),"")</f>
        <v>9000845</v>
      </c>
      <c r="B420" s="4" t="s">
        <v>1154</v>
      </c>
      <c r="C420" t="str">
        <f>IFERROR(IF(VLOOKUP(B420,入社年月日ふりがな!B:C,2,FALSE)="","",VLOOKUP(B420,入社年月日ふりがな!B:C,2,FALSE)),"")</f>
        <v>ﾀｸﾞﾁｶﾖｺ</v>
      </c>
      <c r="D420">
        <v>19</v>
      </c>
      <c r="E420" t="s">
        <v>867</v>
      </c>
      <c r="F420" s="1">
        <f>IFERROR(VLOOKUP(纏め表計算用!B420,入社年月日ふりがな!B:F,5,FALSE),"")</f>
        <v>43922</v>
      </c>
      <c r="G420" t="str">
        <f>IFERROR(VLOOKUP($B420,職務担当!$A:$E,3,FALSE),"")</f>
        <v>保育補助</v>
      </c>
      <c r="H420" t="str">
        <f>IFERROR(IF(VLOOKUP($B420,職務担当!$A:$E,4,FALSE)="","",VLOOKUP($B420,職務担当!$A:$E,4,FALSE)),"")</f>
        <v>朝保育</v>
      </c>
      <c r="J420" t="str">
        <f>IFERROR(IF(VLOOKUP($B420,職務担当!$A:$E,5,FALSE)="","非常勤",VLOOKUP($B420,職務担当!$A:$E,5,FALSE)),"")</f>
        <v>非常勤</v>
      </c>
      <c r="N420" s="6">
        <v>14</v>
      </c>
      <c r="P420" s="4" t="s">
        <v>1681</v>
      </c>
      <c r="R420">
        <f>COUNTIF(入社年月日ふりがな!B:B,纏め表計算用!B420)</f>
        <v>1</v>
      </c>
      <c r="S420" s="4">
        <f>COUNTIF(職務担当!A:A,纏め表計算用!B420)</f>
        <v>1</v>
      </c>
    </row>
    <row r="421" spans="1:20">
      <c r="A421">
        <f>IFERROR(INDEX(入社年月日ふりがな!$A:$B,MATCH(B421,入社年月日ふりがな!B:B,0),1),"")</f>
        <v>9000848</v>
      </c>
      <c r="B421" s="4" t="str">
        <f>Q421</f>
        <v>髙橋令子</v>
      </c>
      <c r="C421" t="str">
        <f>IFERROR(IF(VLOOKUP(B421,入社年月日ふりがな!B:C,2,FALSE)="","",VLOOKUP(B421,入社年月日ふりがな!B:C,2,FALSE)),"")</f>
        <v>ﾀｶﾊｼﾚｲｺ</v>
      </c>
      <c r="D421">
        <v>19</v>
      </c>
      <c r="E421" t="s">
        <v>867</v>
      </c>
      <c r="F421" s="1">
        <f>IFERROR(VLOOKUP(纏め表計算用!B421,入社年月日ふりがな!B:F,5,FALSE),"")</f>
        <v>43922</v>
      </c>
      <c r="G421" t="str">
        <f>IFERROR(VLOOKUP($B421,職務担当!$A:$E,3,FALSE),"")</f>
        <v>保育補助</v>
      </c>
      <c r="H421" t="str">
        <f>IFERROR(IF(VLOOKUP($B421,職務担当!$A:$E,4,FALSE)="","",VLOOKUP($B421,職務担当!$A:$E,4,FALSE)),"")</f>
        <v>夕保育</v>
      </c>
      <c r="J421" t="str">
        <f>IFERROR(IF(VLOOKUP($B421,職務担当!$A:$E,5,FALSE)="","非常勤",VLOOKUP($B421,職務担当!$A:$E,5,FALSE)),"")</f>
        <v>非常勤</v>
      </c>
      <c r="N421" s="6">
        <v>12</v>
      </c>
      <c r="P421" s="4" t="s">
        <v>1681</v>
      </c>
      <c r="Q421" s="3" t="s">
        <v>1819</v>
      </c>
      <c r="R421">
        <f>COUNTIF(入社年月日ふりがな!B:B,纏め表計算用!B421)</f>
        <v>1</v>
      </c>
      <c r="S421" s="4">
        <f>COUNTIF(職務担当!A:A,纏め表計算用!B421)</f>
        <v>1</v>
      </c>
      <c r="T421" t="s">
        <v>1819</v>
      </c>
    </row>
    <row r="422" spans="1:20">
      <c r="A422">
        <f>IFERROR(INDEX(入社年月日ふりがな!$A:$B,MATCH(B422,入社年月日ふりがな!B:B,0),1),"")</f>
        <v>9000849</v>
      </c>
      <c r="B422" s="4" t="s">
        <v>1156</v>
      </c>
      <c r="C422" t="str">
        <f>IFERROR(IF(VLOOKUP(B422,入社年月日ふりがな!B:C,2,FALSE)="","",VLOOKUP(B422,入社年月日ふりがな!B:C,2,FALSE)),"")</f>
        <v>ｴｶﾞﾜｶﾂｴ</v>
      </c>
      <c r="D422">
        <v>19</v>
      </c>
      <c r="E422" t="s">
        <v>867</v>
      </c>
      <c r="F422" s="1">
        <f>IFERROR(VLOOKUP(纏め表計算用!B422,入社年月日ふりがな!B:F,5,FALSE),"")</f>
        <v>43922</v>
      </c>
      <c r="G422" t="str">
        <f>IFERROR(VLOOKUP($B422,職務担当!$A:$E,3,FALSE),"")</f>
        <v>保育補助</v>
      </c>
      <c r="H422" t="str">
        <f>IFERROR(IF(VLOOKUP($B422,職務担当!$A:$E,4,FALSE)="","",VLOOKUP($B422,職務担当!$A:$E,4,FALSE)),"")</f>
        <v>夕保育</v>
      </c>
      <c r="J422" t="str">
        <f>IFERROR(IF(VLOOKUP($B422,職務担当!$A:$E,5,FALSE)="","非常勤",VLOOKUP($B422,職務担当!$A:$E,5,FALSE)),"")</f>
        <v>非常勤</v>
      </c>
      <c r="N422" s="6">
        <v>12</v>
      </c>
      <c r="P422" s="4" t="s">
        <v>1681</v>
      </c>
      <c r="R422">
        <f>COUNTIF(入社年月日ふりがな!B:B,纏め表計算用!B422)</f>
        <v>1</v>
      </c>
      <c r="S422" s="4">
        <f>COUNTIF(職務担当!A:A,纏め表計算用!B422)</f>
        <v>1</v>
      </c>
    </row>
    <row r="423" spans="1:20">
      <c r="A423">
        <f>IFERROR(INDEX(入社年月日ふりがな!$A:$B,MATCH(B423,入社年月日ふりがな!B:B,0),1),"")</f>
        <v>9000850</v>
      </c>
      <c r="B423" s="4" t="s">
        <v>1157</v>
      </c>
      <c r="C423" t="str">
        <f>IFERROR(IF(VLOOKUP(B423,入社年月日ふりがな!B:C,2,FALSE)="","",VLOOKUP(B423,入社年月日ふりがな!B:C,2,FALSE)),"")</f>
        <v>ｵｿﾉｳﾕｷｴ</v>
      </c>
      <c r="D423">
        <v>19</v>
      </c>
      <c r="E423" t="s">
        <v>867</v>
      </c>
      <c r="F423" s="1">
        <f>IFERROR(VLOOKUP(纏め表計算用!B423,入社年月日ふりがな!B:F,5,FALSE),"")</f>
        <v>43922</v>
      </c>
      <c r="G423" t="str">
        <f>IFERROR(VLOOKUP($B423,職務担当!$A:$E,3,FALSE),"")</f>
        <v>保育補助</v>
      </c>
      <c r="H423" t="str">
        <f>IFERROR(IF(VLOOKUP($B423,職務担当!$A:$E,4,FALSE)="","",VLOOKUP($B423,職務担当!$A:$E,4,FALSE)),"")</f>
        <v>朝保育</v>
      </c>
      <c r="J423" t="str">
        <f>IFERROR(IF(VLOOKUP($B423,職務担当!$A:$E,5,FALSE)="","非常勤",VLOOKUP($B423,職務担当!$A:$E,5,FALSE)),"")</f>
        <v>非常勤</v>
      </c>
      <c r="N423" s="6">
        <v>16</v>
      </c>
      <c r="P423" s="4" t="s">
        <v>1681</v>
      </c>
      <c r="R423">
        <f>COUNTIF(入社年月日ふりがな!B:B,纏め表計算用!B423)</f>
        <v>1</v>
      </c>
      <c r="S423" s="4">
        <f>COUNTIF(職務担当!A:A,纏め表計算用!B423)</f>
        <v>1</v>
      </c>
    </row>
    <row r="424" spans="1:20">
      <c r="A424">
        <f>IFERROR(INDEX(入社年月日ふりがな!$A:$B,MATCH(B424,入社年月日ふりがな!B:B,0),1),"")</f>
        <v>9000851</v>
      </c>
      <c r="B424" s="4" t="s">
        <v>1158</v>
      </c>
      <c r="C424" t="str">
        <f>IFERROR(IF(VLOOKUP(B424,入社年月日ふりがな!B:C,2,FALSE)="","",VLOOKUP(B424,入社年月日ふりがな!B:C,2,FALSE)),"")</f>
        <v>ｴｸﾞﾁﾃﾙｺ</v>
      </c>
      <c r="D424">
        <v>19</v>
      </c>
      <c r="E424" t="s">
        <v>867</v>
      </c>
      <c r="F424" s="1">
        <f>IFERROR(VLOOKUP(纏め表計算用!B424,入社年月日ふりがな!B:F,5,FALSE),"")</f>
        <v>43922</v>
      </c>
      <c r="G424" t="str">
        <f>IFERROR(VLOOKUP($B424,職務担当!$A:$E,3,FALSE),"")</f>
        <v>保育補助</v>
      </c>
      <c r="H424" t="str">
        <f>IFERROR(IF(VLOOKUP($B424,職務担当!$A:$E,4,FALSE)="","",VLOOKUP($B424,職務担当!$A:$E,4,FALSE)),"")</f>
        <v>夕保育</v>
      </c>
      <c r="J424" t="str">
        <f>IFERROR(IF(VLOOKUP($B424,職務担当!$A:$E,5,FALSE)="","非常勤",VLOOKUP($B424,職務担当!$A:$E,5,FALSE)),"")</f>
        <v>非常勤</v>
      </c>
      <c r="N424" s="6">
        <v>12</v>
      </c>
      <c r="P424" s="4" t="s">
        <v>1681</v>
      </c>
      <c r="R424">
        <f>COUNTIF(入社年月日ふりがな!B:B,纏め表計算用!B424)</f>
        <v>1</v>
      </c>
      <c r="S424" s="4">
        <f>COUNTIF(職務担当!A:A,纏め表計算用!B424)</f>
        <v>1</v>
      </c>
    </row>
    <row r="425" spans="1:20">
      <c r="A425">
        <f>IFERROR(INDEX(入社年月日ふりがな!$A:$B,MATCH(B425,入社年月日ふりがな!B:B,0),1),"")</f>
        <v>9000853</v>
      </c>
      <c r="B425" s="4" t="s">
        <v>1159</v>
      </c>
      <c r="C425" t="str">
        <f>IFERROR(IF(VLOOKUP(B425,入社年月日ふりがな!B:C,2,FALSE)="","",VLOOKUP(B425,入社年月日ふりがな!B:C,2,FALSE)),"")</f>
        <v>ｷｸﾀﾏﾘ</v>
      </c>
      <c r="D425">
        <v>19</v>
      </c>
      <c r="E425" t="s">
        <v>867</v>
      </c>
      <c r="F425" s="1">
        <f>IFERROR(VLOOKUP(纏め表計算用!B425,入社年月日ふりがな!B:F,5,FALSE),"")</f>
        <v>43922</v>
      </c>
      <c r="G425" t="str">
        <f>IFERROR(VLOOKUP($B425,職務担当!$A:$E,3,FALSE),"")</f>
        <v>保育補助</v>
      </c>
      <c r="H425" t="str">
        <f>IFERROR(IF(VLOOKUP($B425,職務担当!$A:$E,4,FALSE)="","",VLOOKUP($B425,職務担当!$A:$E,4,FALSE)),"")</f>
        <v>朝保育</v>
      </c>
      <c r="J425" t="str">
        <f>IFERROR(IF(VLOOKUP($B425,職務担当!$A:$E,5,FALSE)="","非常勤",VLOOKUP($B425,職務担当!$A:$E,5,FALSE)),"")</f>
        <v>非常勤</v>
      </c>
      <c r="N425" s="6">
        <v>14</v>
      </c>
      <c r="P425" s="4" t="s">
        <v>1681</v>
      </c>
      <c r="R425">
        <f>COUNTIF(入社年月日ふりがな!B:B,纏め表計算用!B425)</f>
        <v>1</v>
      </c>
      <c r="S425" s="4">
        <f>COUNTIF(職務担当!A:A,纏め表計算用!B425)</f>
        <v>1</v>
      </c>
    </row>
    <row r="426" spans="1:20">
      <c r="A426">
        <f>IFERROR(INDEX(入社年月日ふりがな!$A:$B,MATCH(B426,入社年月日ふりがな!B:B,0),1),"")</f>
        <v>9000854</v>
      </c>
      <c r="B426" s="4" t="s">
        <v>1160</v>
      </c>
      <c r="C426" t="str">
        <f>IFERROR(IF(VLOOKUP(B426,入社年月日ふりがな!B:C,2,FALSE)="","",VLOOKUP(B426,入社年月日ふりがな!B:C,2,FALSE)),"")</f>
        <v>ﾂｼﾏｹｲｺ</v>
      </c>
      <c r="D426">
        <v>19</v>
      </c>
      <c r="E426" t="s">
        <v>867</v>
      </c>
      <c r="F426" s="1">
        <f>IFERROR(VLOOKUP(纏め表計算用!B426,入社年月日ふりがな!B:F,5,FALSE),"")</f>
        <v>43922</v>
      </c>
      <c r="G426" t="str">
        <f>IFERROR(VLOOKUP($B426,職務担当!$A:$E,3,FALSE),"")</f>
        <v>保育補助</v>
      </c>
      <c r="H426" t="str">
        <f>IFERROR(IF(VLOOKUP($B426,職務担当!$A:$E,4,FALSE)="","",VLOOKUP($B426,職務担当!$A:$E,4,FALSE)),"")</f>
        <v>夕保育</v>
      </c>
      <c r="J426" t="str">
        <f>IFERROR(IF(VLOOKUP($B426,職務担当!$A:$E,5,FALSE)="","非常勤",VLOOKUP($B426,職務担当!$A:$E,5,FALSE)),"")</f>
        <v>非常勤</v>
      </c>
      <c r="N426" s="6">
        <v>12</v>
      </c>
      <c r="P426" s="4" t="s">
        <v>1681</v>
      </c>
      <c r="R426">
        <f>COUNTIF(入社年月日ふりがな!B:B,纏め表計算用!B426)</f>
        <v>1</v>
      </c>
      <c r="S426" s="4">
        <f>COUNTIF(職務担当!A:A,纏め表計算用!B426)</f>
        <v>1</v>
      </c>
    </row>
    <row r="427" spans="1:20">
      <c r="A427">
        <f>IFERROR(INDEX(入社年月日ふりがな!$A:$B,MATCH(B427,入社年月日ふりがな!B:B,0),1),"")</f>
        <v>9000842</v>
      </c>
      <c r="B427" s="4" t="s">
        <v>1161</v>
      </c>
      <c r="C427" t="str">
        <f>IFERROR(IF(VLOOKUP(B427,入社年月日ふりがな!B:C,2,FALSE)="","",VLOOKUP(B427,入社年月日ふりがな!B:C,2,FALSE)),"")</f>
        <v>ｺｻｶﾕｳｺ</v>
      </c>
      <c r="D427">
        <v>19</v>
      </c>
      <c r="E427" t="s">
        <v>867</v>
      </c>
      <c r="F427" s="1">
        <f>IFERROR(VLOOKUP(纏め表計算用!B427,入社年月日ふりがな!B:F,5,FALSE),"")</f>
        <v>43922</v>
      </c>
      <c r="G427" t="str">
        <f>IFERROR(VLOOKUP($B427,職務担当!$A:$E,3,FALSE),"")</f>
        <v>保育補助</v>
      </c>
      <c r="H427" t="str">
        <f>IFERROR(IF(VLOOKUP($B427,職務担当!$A:$E,4,FALSE)="","",VLOOKUP($B427,職務担当!$A:$E,4,FALSE)),"")</f>
        <v>夕保育</v>
      </c>
      <c r="J427" t="str">
        <f>IFERROR(IF(VLOOKUP($B427,職務担当!$A:$E,5,FALSE)="","非常勤",VLOOKUP($B427,職務担当!$A:$E,5,FALSE)),"")</f>
        <v>非常勤</v>
      </c>
      <c r="N427" s="6">
        <v>12</v>
      </c>
      <c r="P427" s="4" t="s">
        <v>1681</v>
      </c>
      <c r="R427">
        <f>COUNTIF(入社年月日ふりがな!B:B,纏め表計算用!B427)</f>
        <v>1</v>
      </c>
      <c r="S427" s="4">
        <f>COUNTIF(職務担当!A:A,纏め表計算用!B427)</f>
        <v>1</v>
      </c>
    </row>
    <row r="428" spans="1:20">
      <c r="A428">
        <f>IFERROR(INDEX(入社年月日ふりがな!$A:$B,MATCH(B428,入社年月日ふりがな!B:B,0),1),"")</f>
        <v>9000855</v>
      </c>
      <c r="B428" s="4" t="s">
        <v>1162</v>
      </c>
      <c r="C428" t="str">
        <f>IFERROR(IF(VLOOKUP(B428,入社年月日ふりがな!B:C,2,FALSE)="","",VLOOKUP(B428,入社年月日ふりがな!B:C,2,FALSE)),"")</f>
        <v>ﾔﾏﾀﾞﾐﾖｺ</v>
      </c>
      <c r="D428">
        <v>19</v>
      </c>
      <c r="E428" t="s">
        <v>867</v>
      </c>
      <c r="F428" s="1">
        <f>IFERROR(VLOOKUP(纏め表計算用!B428,入社年月日ふりがな!B:F,5,FALSE),"")</f>
        <v>43922</v>
      </c>
      <c r="G428" t="str">
        <f>IFERROR(VLOOKUP($B428,職務担当!$A:$E,3,FALSE),"")</f>
        <v>保育補助</v>
      </c>
      <c r="H428" t="str">
        <f>IFERROR(IF(VLOOKUP($B428,職務担当!$A:$E,4,FALSE)="","",VLOOKUP($B428,職務担当!$A:$E,4,FALSE)),"")</f>
        <v>夕保育</v>
      </c>
      <c r="J428" t="str">
        <f>IFERROR(IF(VLOOKUP($B428,職務担当!$A:$E,5,FALSE)="","非常勤",VLOOKUP($B428,職務担当!$A:$E,5,FALSE)),"")</f>
        <v>非常勤</v>
      </c>
      <c r="N428" s="6">
        <v>12</v>
      </c>
      <c r="P428" s="4" t="s">
        <v>1681</v>
      </c>
      <c r="R428">
        <f>COUNTIF(入社年月日ふりがな!B:B,纏め表計算用!B428)</f>
        <v>1</v>
      </c>
      <c r="S428" s="4">
        <f>COUNTIF(職務担当!A:A,纏め表計算用!B428)</f>
        <v>1</v>
      </c>
    </row>
    <row r="429" spans="1:20">
      <c r="A429">
        <f>IFERROR(INDEX(入社年月日ふりがな!$A:$B,MATCH(B429,入社年月日ふりがな!B:B,0),1),"")</f>
        <v>9000856</v>
      </c>
      <c r="B429" s="4" t="s">
        <v>1163</v>
      </c>
      <c r="C429" t="str">
        <f>IFERROR(IF(VLOOKUP(B429,入社年月日ふりがな!B:C,2,FALSE)="","",VLOOKUP(B429,入社年月日ふりがな!B:C,2,FALSE)),"")</f>
        <v>ﾀﾅｶｱｹﾐ</v>
      </c>
      <c r="D429">
        <v>19</v>
      </c>
      <c r="E429" t="s">
        <v>867</v>
      </c>
      <c r="F429" s="1">
        <f>IFERROR(VLOOKUP(纏め表計算用!B429,入社年月日ふりがな!B:F,5,FALSE),"")</f>
        <v>43922</v>
      </c>
      <c r="G429" t="str">
        <f>IFERROR(VLOOKUP($B429,職務担当!$A:$E,3,FALSE),"")</f>
        <v>保育補助</v>
      </c>
      <c r="H429" t="str">
        <f>IFERROR(IF(VLOOKUP($B429,職務担当!$A:$E,4,FALSE)="","",VLOOKUP($B429,職務担当!$A:$E,4,FALSE)),"")</f>
        <v>夕保育</v>
      </c>
      <c r="J429" t="str">
        <f>IFERROR(IF(VLOOKUP($B429,職務担当!$A:$E,5,FALSE)="","非常勤",VLOOKUP($B429,職務担当!$A:$E,5,FALSE)),"")</f>
        <v>非常勤</v>
      </c>
      <c r="N429" s="6">
        <v>12</v>
      </c>
      <c r="P429" s="4" t="s">
        <v>1681</v>
      </c>
      <c r="R429">
        <f>COUNTIF(入社年月日ふりがな!B:B,纏め表計算用!B429)</f>
        <v>1</v>
      </c>
      <c r="S429" s="4">
        <f>COUNTIF(職務担当!A:A,纏め表計算用!B429)</f>
        <v>1</v>
      </c>
    </row>
    <row r="430" spans="1:20">
      <c r="A430">
        <f>IFERROR(INDEX(入社年月日ふりがな!$A:$B,MATCH(B430,入社年月日ふりがな!B:B,0),1),"")</f>
        <v>9000840</v>
      </c>
      <c r="B430" s="4" t="s">
        <v>1164</v>
      </c>
      <c r="C430" t="str">
        <f>IFERROR(IF(VLOOKUP(B430,入社年月日ふりがな!B:C,2,FALSE)="","",VLOOKUP(B430,入社年月日ふりがな!B:C,2,FALSE)),"")</f>
        <v>ﾄﾓﾑﾗﾕﾘ</v>
      </c>
      <c r="D430">
        <v>19</v>
      </c>
      <c r="E430" t="s">
        <v>867</v>
      </c>
      <c r="F430" s="1">
        <f>IFERROR(VLOOKUP(纏め表計算用!B430,入社年月日ふりがな!B:F,5,FALSE),"")</f>
        <v>43922</v>
      </c>
      <c r="G430" t="str">
        <f>IFERROR(VLOOKUP($B430,職務担当!$A:$E,3,FALSE),"")</f>
        <v>保育補助</v>
      </c>
      <c r="H430" t="str">
        <f>IFERROR(IF(VLOOKUP($B430,職務担当!$A:$E,4,FALSE)="","",VLOOKUP($B430,職務担当!$A:$E,4,FALSE)),"")</f>
        <v>フリー</v>
      </c>
      <c r="J430" t="str">
        <f>IFERROR(IF(VLOOKUP($B430,職務担当!$A:$E,5,FALSE)="","非常勤",VLOOKUP($B430,職務担当!$A:$E,5,FALSE)),"")</f>
        <v>非常勤</v>
      </c>
      <c r="N430" s="6">
        <v>13.5</v>
      </c>
      <c r="P430" s="4" t="s">
        <v>1681</v>
      </c>
      <c r="R430">
        <f>COUNTIF(入社年月日ふりがな!B:B,纏め表計算用!B430)</f>
        <v>1</v>
      </c>
      <c r="S430" s="4">
        <f>COUNTIF(職務担当!A:A,纏め表計算用!B430)</f>
        <v>1</v>
      </c>
    </row>
    <row r="431" spans="1:20">
      <c r="A431">
        <f>IFERROR(INDEX(入社年月日ふりがな!$A:$B,MATCH(B431,入社年月日ふりがな!B:B,0),1),"")</f>
        <v>9000841</v>
      </c>
      <c r="B431" s="4" t="s">
        <v>1165</v>
      </c>
      <c r="C431" t="str">
        <f>IFERROR(IF(VLOOKUP(B431,入社年月日ふりがな!B:C,2,FALSE)="","",VLOOKUP(B431,入社年月日ふりがな!B:C,2,FALSE)),"")</f>
        <v>ﾏﾂﾀﾞｱｽﾞｻ</v>
      </c>
      <c r="D431">
        <v>19</v>
      </c>
      <c r="E431" t="s">
        <v>867</v>
      </c>
      <c r="F431" s="1">
        <f>IFERROR(VLOOKUP(纏め表計算用!B431,入社年月日ふりがな!B:F,5,FALSE),"")</f>
        <v>43922</v>
      </c>
      <c r="G431" t="str">
        <f>IFERROR(VLOOKUP($B431,職務担当!$A:$E,3,FALSE),"")</f>
        <v>保育補助</v>
      </c>
      <c r="H431" t="str">
        <f>IFERROR(IF(VLOOKUP($B431,職務担当!$A:$E,4,FALSE)="","",VLOOKUP($B431,職務担当!$A:$E,4,FALSE)),"")</f>
        <v>フリー</v>
      </c>
      <c r="J431" t="str">
        <f>IFERROR(IF(VLOOKUP($B431,職務担当!$A:$E,5,FALSE)="","非常勤",VLOOKUP($B431,職務担当!$A:$E,5,FALSE)),"")</f>
        <v>非常勤</v>
      </c>
      <c r="N431" s="6">
        <v>13.5</v>
      </c>
      <c r="P431" s="4" t="s">
        <v>1681</v>
      </c>
      <c r="R431">
        <f>COUNTIF(入社年月日ふりがな!B:B,纏め表計算用!B431)</f>
        <v>1</v>
      </c>
      <c r="S431" s="4">
        <f>COUNTIF(職務担当!A:A,纏め表計算用!B431)</f>
        <v>1</v>
      </c>
    </row>
    <row r="432" spans="1:20">
      <c r="A432">
        <f>IFERROR(INDEX(入社年月日ふりがな!$A:$B,MATCH(B432,入社年月日ふりがな!B:B,0),1),"")</f>
        <v>9000847</v>
      </c>
      <c r="B432" s="4" t="s">
        <v>959</v>
      </c>
      <c r="C432" t="str">
        <f>IFERROR(IF(VLOOKUP(B432,入社年月日ふりがな!B:C,2,FALSE)="","",VLOOKUP(B432,入社年月日ふりがな!B:C,2,FALSE)),"")</f>
        <v>ﾋﾄﾂﾔﾅｷﾞｱｻｺ</v>
      </c>
      <c r="D432">
        <v>19</v>
      </c>
      <c r="E432" t="s">
        <v>867</v>
      </c>
      <c r="F432" s="1">
        <f>IFERROR(VLOOKUP(纏め表計算用!B432,入社年月日ふりがな!B:F,5,FALSE),"")</f>
        <v>43922</v>
      </c>
      <c r="G432" t="str">
        <f>IFERROR(VLOOKUP($B432,職務担当!$A:$E,3,FALSE),"")</f>
        <v>保育補助</v>
      </c>
      <c r="H432" t="str">
        <f>IFERROR(IF(VLOOKUP($B432,職務担当!$A:$E,4,FALSE)="","",VLOOKUP($B432,職務担当!$A:$E,4,FALSE)),"")</f>
        <v>フリー</v>
      </c>
      <c r="J432" t="str">
        <f>IFERROR(IF(VLOOKUP($B432,職務担当!$A:$E,5,FALSE)="","非常勤",VLOOKUP($B432,職務担当!$A:$E,5,FALSE)),"")</f>
        <v>非常勤</v>
      </c>
      <c r="N432" s="6">
        <v>9</v>
      </c>
      <c r="P432" s="4" t="s">
        <v>1681</v>
      </c>
      <c r="R432">
        <f>COUNTIF(入社年月日ふりがな!B:B,纏め表計算用!B432)</f>
        <v>1</v>
      </c>
      <c r="S432" s="4">
        <f>COUNTIF(職務担当!A:A,纏め表計算用!B432)</f>
        <v>1</v>
      </c>
    </row>
  </sheetData>
  <autoFilter ref="A1:S432" xr:uid="{5254672E-A649-41A3-9A88-B9BEAB3F38DC}"/>
  <phoneticPr fontId="18"/>
  <conditionalFormatting sqref="B1:B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0"/>
  <sheetViews>
    <sheetView workbookViewId="0">
      <selection activeCell="E317" sqref="E317"/>
    </sheetView>
  </sheetViews>
  <sheetFormatPr defaultRowHeight="18.75"/>
  <cols>
    <col min="2" max="2" width="17.25" bestFit="1" customWidth="1"/>
    <col min="3" max="4" width="9" customWidth="1"/>
    <col min="5" max="5" width="21.375" customWidth="1"/>
    <col min="6" max="6" width="11.375" bestFit="1" customWidth="1"/>
    <col min="7" max="10" width="11.375" customWidth="1"/>
    <col min="18" max="18" width="9" style="3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3</v>
      </c>
      <c r="F1" t="s">
        <v>4</v>
      </c>
      <c r="G1" t="s">
        <v>987</v>
      </c>
      <c r="H1" t="s">
        <v>988</v>
      </c>
      <c r="I1" t="s">
        <v>983</v>
      </c>
      <c r="J1" t="s">
        <v>984</v>
      </c>
      <c r="K1" t="s">
        <v>978</v>
      </c>
      <c r="L1" t="s">
        <v>979</v>
      </c>
      <c r="M1" t="s">
        <v>980</v>
      </c>
      <c r="N1" t="s">
        <v>982</v>
      </c>
      <c r="O1" t="s">
        <v>981</v>
      </c>
      <c r="P1" t="s">
        <v>985</v>
      </c>
      <c r="R1" s="3" t="s">
        <v>1665</v>
      </c>
    </row>
    <row r="2" spans="1:18">
      <c r="A2">
        <v>9000107</v>
      </c>
      <c r="B2" t="s">
        <v>6</v>
      </c>
      <c r="C2" t="s">
        <v>7</v>
      </c>
      <c r="D2">
        <v>1</v>
      </c>
      <c r="E2" t="s">
        <v>8</v>
      </c>
      <c r="F2" s="1">
        <v>41000</v>
      </c>
      <c r="G2" s="1"/>
      <c r="H2" s="1"/>
      <c r="I2" s="1"/>
      <c r="J2" s="1"/>
      <c r="R2" s="3">
        <f>COUNTIF(纏め表計算用!B:B,入社年月日ふりがな!B2)</f>
        <v>1</v>
      </c>
    </row>
    <row r="3" spans="1:18">
      <c r="A3">
        <v>9000064</v>
      </c>
      <c r="B3" t="s">
        <v>9</v>
      </c>
      <c r="C3" t="s">
        <v>10</v>
      </c>
      <c r="D3">
        <v>1</v>
      </c>
      <c r="E3" t="s">
        <v>8</v>
      </c>
      <c r="F3" s="1">
        <v>41000</v>
      </c>
      <c r="G3" s="1"/>
      <c r="H3" s="1"/>
      <c r="I3" s="1"/>
      <c r="J3" s="1"/>
      <c r="R3" s="3">
        <f>COUNTIF(纏め表計算用!B:B,入社年月日ふりがな!B3)</f>
        <v>1</v>
      </c>
    </row>
    <row r="4" spans="1:18">
      <c r="A4">
        <v>9000020</v>
      </c>
      <c r="B4" t="s">
        <v>11</v>
      </c>
      <c r="C4" t="s">
        <v>12</v>
      </c>
      <c r="D4">
        <v>1</v>
      </c>
      <c r="E4" t="s">
        <v>8</v>
      </c>
      <c r="F4" s="1">
        <v>41000</v>
      </c>
      <c r="G4" s="1"/>
      <c r="H4" s="1"/>
      <c r="I4" s="1"/>
      <c r="J4" s="1"/>
      <c r="R4" s="3">
        <f>COUNTIF(纏め表計算用!B:B,入社年月日ふりがな!B4)</f>
        <v>1</v>
      </c>
    </row>
    <row r="5" spans="1:18">
      <c r="A5">
        <v>9000026</v>
      </c>
      <c r="B5" t="s">
        <v>13</v>
      </c>
      <c r="C5" t="s">
        <v>14</v>
      </c>
      <c r="D5">
        <v>1</v>
      </c>
      <c r="E5" t="s">
        <v>8</v>
      </c>
      <c r="F5" s="1">
        <v>38078</v>
      </c>
      <c r="G5" s="1"/>
      <c r="H5" s="1"/>
      <c r="I5" s="1" t="s">
        <v>989</v>
      </c>
      <c r="J5" s="1"/>
      <c r="R5" s="3">
        <f>COUNTIF(纏め表計算用!B:B,入社年月日ふりがな!B5)</f>
        <v>1</v>
      </c>
    </row>
    <row r="6" spans="1:18">
      <c r="A6">
        <v>9000048</v>
      </c>
      <c r="B6" t="s">
        <v>15</v>
      </c>
      <c r="C6" t="s">
        <v>16</v>
      </c>
      <c r="D6">
        <v>1</v>
      </c>
      <c r="E6" t="s">
        <v>8</v>
      </c>
      <c r="F6" s="1">
        <v>38078</v>
      </c>
      <c r="G6" s="1"/>
      <c r="H6" s="1"/>
      <c r="I6" s="1" t="s">
        <v>990</v>
      </c>
      <c r="J6" s="1"/>
      <c r="R6" s="3">
        <f>COUNTIF(纏め表計算用!B:B,入社年月日ふりがな!B6)</f>
        <v>1</v>
      </c>
    </row>
    <row r="7" spans="1:18">
      <c r="A7">
        <v>9000373</v>
      </c>
      <c r="B7" t="s">
        <v>17</v>
      </c>
      <c r="C7" t="s">
        <v>18</v>
      </c>
      <c r="D7">
        <v>1</v>
      </c>
      <c r="E7" t="s">
        <v>8</v>
      </c>
      <c r="F7" s="1">
        <v>42461</v>
      </c>
      <c r="G7" s="1"/>
      <c r="H7" s="1"/>
      <c r="I7" s="1"/>
      <c r="J7" s="1"/>
      <c r="R7" s="3">
        <f>COUNTIF(纏め表計算用!B:B,入社年月日ふりがな!B7)</f>
        <v>1</v>
      </c>
    </row>
    <row r="8" spans="1:18">
      <c r="A8">
        <v>9000442</v>
      </c>
      <c r="B8" t="s">
        <v>19</v>
      </c>
      <c r="C8" t="s">
        <v>20</v>
      </c>
      <c r="D8">
        <v>1</v>
      </c>
      <c r="E8" t="s">
        <v>8</v>
      </c>
      <c r="F8" s="1">
        <v>42826</v>
      </c>
      <c r="G8" s="1"/>
      <c r="H8" s="1"/>
      <c r="I8" s="1"/>
      <c r="J8" s="1"/>
      <c r="P8" t="s">
        <v>986</v>
      </c>
      <c r="R8" s="3">
        <f>COUNTIF(纏め表計算用!B:B,入社年月日ふりがな!B8)</f>
        <v>1</v>
      </c>
    </row>
    <row r="9" spans="1:18">
      <c r="A9">
        <v>9000443</v>
      </c>
      <c r="B9" t="s">
        <v>21</v>
      </c>
      <c r="C9" t="s">
        <v>22</v>
      </c>
      <c r="D9">
        <v>1</v>
      </c>
      <c r="E9" t="s">
        <v>8</v>
      </c>
      <c r="F9" s="1">
        <v>42826</v>
      </c>
      <c r="G9" s="1"/>
      <c r="H9" s="1"/>
      <c r="I9" s="1"/>
      <c r="J9" s="1"/>
      <c r="R9" s="3">
        <f>COUNTIF(纏め表計算用!B:B,入社年月日ふりがな!B9)</f>
        <v>1</v>
      </c>
    </row>
    <row r="10" spans="1:18">
      <c r="A10">
        <v>9000647</v>
      </c>
      <c r="B10" t="s">
        <v>23</v>
      </c>
      <c r="C10" t="s">
        <v>24</v>
      </c>
      <c r="D10">
        <v>1</v>
      </c>
      <c r="E10" t="s">
        <v>8</v>
      </c>
      <c r="F10" s="1">
        <v>43252</v>
      </c>
      <c r="G10" s="1"/>
      <c r="H10" s="1"/>
      <c r="I10" s="1"/>
      <c r="J10" s="1"/>
      <c r="R10" s="3">
        <f>COUNTIF(纏め表計算用!B:B,入社年月日ふりがな!B10)</f>
        <v>1</v>
      </c>
    </row>
    <row r="11" spans="1:18">
      <c r="A11">
        <v>9000687</v>
      </c>
      <c r="B11" t="s">
        <v>25</v>
      </c>
      <c r="C11" t="s">
        <v>26</v>
      </c>
      <c r="D11">
        <v>1</v>
      </c>
      <c r="E11" t="s">
        <v>8</v>
      </c>
      <c r="F11" s="1">
        <v>43556</v>
      </c>
      <c r="G11" s="1"/>
      <c r="H11" s="1"/>
      <c r="I11" s="1"/>
      <c r="J11" s="1"/>
      <c r="R11" s="3">
        <f>COUNTIF(纏め表計算用!B:B,入社年月日ふりがな!B11)</f>
        <v>1</v>
      </c>
    </row>
    <row r="12" spans="1:18">
      <c r="A12">
        <v>9000691</v>
      </c>
      <c r="B12" t="s">
        <v>27</v>
      </c>
      <c r="C12" t="s">
        <v>28</v>
      </c>
      <c r="D12">
        <v>1</v>
      </c>
      <c r="E12" t="s">
        <v>8</v>
      </c>
      <c r="F12" s="1">
        <v>43556</v>
      </c>
      <c r="G12" s="1"/>
      <c r="H12" s="1"/>
      <c r="I12" s="1"/>
      <c r="J12" s="1"/>
      <c r="R12" s="3">
        <f>COUNTIF(纏め表計算用!B:B,入社年月日ふりがな!B12)</f>
        <v>1</v>
      </c>
    </row>
    <row r="13" spans="1:18">
      <c r="A13">
        <v>9000695</v>
      </c>
      <c r="B13" t="s">
        <v>29</v>
      </c>
      <c r="C13" t="s">
        <v>30</v>
      </c>
      <c r="D13">
        <v>1</v>
      </c>
      <c r="E13" t="s">
        <v>8</v>
      </c>
      <c r="F13" s="1">
        <v>43556</v>
      </c>
      <c r="G13" s="1"/>
      <c r="H13" s="1"/>
      <c r="I13" s="1"/>
      <c r="J13" s="1"/>
      <c r="R13" s="3">
        <f>COUNTIF(纏め表計算用!B:B,入社年月日ふりがな!B13)</f>
        <v>1</v>
      </c>
    </row>
    <row r="14" spans="1:18">
      <c r="A14">
        <v>9000772</v>
      </c>
      <c r="B14" t="s">
        <v>31</v>
      </c>
      <c r="C14" t="s">
        <v>32</v>
      </c>
      <c r="D14">
        <v>1</v>
      </c>
      <c r="E14" t="s">
        <v>8</v>
      </c>
      <c r="F14" s="1">
        <v>43862</v>
      </c>
      <c r="G14" s="1"/>
      <c r="H14" s="1"/>
      <c r="I14" s="1"/>
      <c r="J14" s="1"/>
      <c r="R14" s="3">
        <f>COUNTIF(纏め表計算用!B:B,入社年月日ふりがな!B14)</f>
        <v>1</v>
      </c>
    </row>
    <row r="15" spans="1:18">
      <c r="A15">
        <v>9000800</v>
      </c>
      <c r="B15" t="s">
        <v>33</v>
      </c>
      <c r="C15" t="s">
        <v>34</v>
      </c>
      <c r="D15">
        <v>1</v>
      </c>
      <c r="E15" t="s">
        <v>8</v>
      </c>
      <c r="F15" s="1">
        <v>43922</v>
      </c>
      <c r="G15" s="1"/>
      <c r="H15" s="1"/>
      <c r="I15" s="1"/>
      <c r="J15" s="1"/>
      <c r="R15" s="3">
        <f>COUNTIF(纏め表計算用!B:B,入社年月日ふりがな!B15)</f>
        <v>1</v>
      </c>
    </row>
    <row r="16" spans="1:18">
      <c r="A16">
        <v>9000862</v>
      </c>
      <c r="B16" t="s">
        <v>35</v>
      </c>
      <c r="C16" t="s">
        <v>36</v>
      </c>
      <c r="D16">
        <v>1</v>
      </c>
      <c r="E16" t="s">
        <v>8</v>
      </c>
      <c r="F16" s="1">
        <v>43983</v>
      </c>
      <c r="G16" s="1"/>
      <c r="H16" s="1"/>
      <c r="I16" s="1"/>
      <c r="J16" s="1"/>
      <c r="N16" t="s">
        <v>994</v>
      </c>
      <c r="O16">
        <v>30</v>
      </c>
      <c r="R16" s="3">
        <f>COUNTIF(纏め表計算用!B:B,入社年月日ふりがな!B16)</f>
        <v>1</v>
      </c>
    </row>
    <row r="17" spans="1:18">
      <c r="A17">
        <v>9000907</v>
      </c>
      <c r="B17" t="s">
        <v>37</v>
      </c>
      <c r="C17" t="s">
        <v>38</v>
      </c>
      <c r="D17">
        <v>1</v>
      </c>
      <c r="E17" t="s">
        <v>8</v>
      </c>
      <c r="F17" s="1">
        <v>44287</v>
      </c>
      <c r="G17" s="1"/>
      <c r="H17" s="1"/>
      <c r="I17" s="1"/>
      <c r="J17" s="1"/>
      <c r="R17" s="3">
        <f>COUNTIF(纏め表計算用!B:B,入社年月日ふりがな!B17)</f>
        <v>1</v>
      </c>
    </row>
    <row r="18" spans="1:18">
      <c r="A18">
        <v>9000969</v>
      </c>
      <c r="B18" t="s">
        <v>39</v>
      </c>
      <c r="C18" t="s">
        <v>40</v>
      </c>
      <c r="D18">
        <v>1</v>
      </c>
      <c r="E18" t="s">
        <v>8</v>
      </c>
      <c r="F18" t="s">
        <v>5</v>
      </c>
      <c r="G18" s="1"/>
      <c r="R18" s="3">
        <f>COUNTIF(纏め表計算用!B:B,入社年月日ふりがな!B18)</f>
        <v>1</v>
      </c>
    </row>
    <row r="19" spans="1:18">
      <c r="A19">
        <v>9000446</v>
      </c>
      <c r="B19" t="s">
        <v>41</v>
      </c>
      <c r="C19" t="s">
        <v>42</v>
      </c>
      <c r="D19">
        <v>1</v>
      </c>
      <c r="E19" t="s">
        <v>8</v>
      </c>
      <c r="F19" s="1">
        <v>42826</v>
      </c>
      <c r="G19" s="1"/>
      <c r="H19" s="1"/>
      <c r="I19" s="1" t="s">
        <v>993</v>
      </c>
      <c r="J19" s="1"/>
      <c r="R19" s="3">
        <f>COUNTIF(纏め表計算用!B:B,入社年月日ふりがな!B19)</f>
        <v>1</v>
      </c>
    </row>
    <row r="20" spans="1:18">
      <c r="A20">
        <v>9000670</v>
      </c>
      <c r="B20" t="s">
        <v>43</v>
      </c>
      <c r="C20" t="s">
        <v>44</v>
      </c>
      <c r="D20">
        <v>1</v>
      </c>
      <c r="E20" t="s">
        <v>8</v>
      </c>
      <c r="F20" s="1">
        <v>43405</v>
      </c>
      <c r="G20" s="1"/>
      <c r="H20" s="1"/>
      <c r="I20" s="1"/>
      <c r="J20" s="1"/>
      <c r="R20" s="3">
        <f>COUNTIF(纏め表計算用!B:B,入社年月日ふりがな!B20)</f>
        <v>1</v>
      </c>
    </row>
    <row r="21" spans="1:18">
      <c r="A21">
        <v>9000291</v>
      </c>
      <c r="B21" t="s">
        <v>45</v>
      </c>
      <c r="C21" t="s">
        <v>46</v>
      </c>
      <c r="D21">
        <v>1</v>
      </c>
      <c r="E21" t="s">
        <v>8</v>
      </c>
      <c r="F21" s="1">
        <v>42095</v>
      </c>
      <c r="G21" s="1"/>
      <c r="H21" s="1"/>
      <c r="I21" s="1" t="s">
        <v>989</v>
      </c>
      <c r="J21" s="1"/>
      <c r="R21" s="3">
        <f>COUNTIF(纏め表計算用!B:B,入社年月日ふりがな!B21)</f>
        <v>1</v>
      </c>
    </row>
    <row r="22" spans="1:18">
      <c r="A22">
        <v>9000737</v>
      </c>
      <c r="B22" t="s">
        <v>47</v>
      </c>
      <c r="C22" t="s">
        <v>48</v>
      </c>
      <c r="D22">
        <v>1</v>
      </c>
      <c r="E22" t="s">
        <v>8</v>
      </c>
      <c r="F22" s="1">
        <v>43709</v>
      </c>
      <c r="G22" s="1"/>
      <c r="H22" s="1"/>
      <c r="I22" s="1" t="s">
        <v>989</v>
      </c>
      <c r="J22" s="1"/>
      <c r="R22" s="3">
        <f>COUNTIF(纏め表計算用!B:B,入社年月日ふりがな!B22)</f>
        <v>1</v>
      </c>
    </row>
    <row r="23" spans="1:18">
      <c r="A23">
        <v>9000094</v>
      </c>
      <c r="B23" t="s">
        <v>49</v>
      </c>
      <c r="C23" t="s">
        <v>50</v>
      </c>
      <c r="D23">
        <v>1</v>
      </c>
      <c r="E23" t="s">
        <v>8</v>
      </c>
      <c r="F23" s="1">
        <v>38078</v>
      </c>
      <c r="G23" s="1"/>
      <c r="H23" s="1"/>
      <c r="I23" s="1" t="s">
        <v>990</v>
      </c>
      <c r="J23" s="1" t="s">
        <v>991</v>
      </c>
      <c r="R23" s="3">
        <f>COUNTIF(纏め表計算用!B:B,入社年月日ふりがな!B23)</f>
        <v>1</v>
      </c>
    </row>
    <row r="24" spans="1:18">
      <c r="A24">
        <v>9000101</v>
      </c>
      <c r="B24" t="s">
        <v>1666</v>
      </c>
      <c r="C24" t="s">
        <v>51</v>
      </c>
      <c r="D24">
        <v>1</v>
      </c>
      <c r="E24" t="s">
        <v>8</v>
      </c>
      <c r="F24" s="1">
        <v>40969</v>
      </c>
      <c r="G24" s="1"/>
      <c r="H24" s="1"/>
      <c r="I24" s="1"/>
      <c r="J24" s="1"/>
      <c r="R24" s="3">
        <f>COUNTIF(纏め表計算用!B:B,入社年月日ふりがな!B24)</f>
        <v>1</v>
      </c>
    </row>
    <row r="25" spans="1:18">
      <c r="A25">
        <v>9000200</v>
      </c>
      <c r="B25" t="s">
        <v>52</v>
      </c>
      <c r="C25" t="s">
        <v>53</v>
      </c>
      <c r="D25">
        <v>1</v>
      </c>
      <c r="E25" t="s">
        <v>8</v>
      </c>
      <c r="F25" s="1">
        <v>41365</v>
      </c>
      <c r="G25" s="1"/>
      <c r="H25" s="1"/>
      <c r="I25" s="1"/>
      <c r="J25" s="1"/>
      <c r="R25" s="3">
        <f>COUNTIF(纏め表計算用!B:B,入社年月日ふりがな!B25)</f>
        <v>1</v>
      </c>
    </row>
    <row r="26" spans="1:18">
      <c r="A26">
        <v>9000345</v>
      </c>
      <c r="B26" t="s">
        <v>54</v>
      </c>
      <c r="C26" t="s">
        <v>55</v>
      </c>
      <c r="D26">
        <v>1</v>
      </c>
      <c r="E26" t="s">
        <v>8</v>
      </c>
      <c r="F26" s="1">
        <v>42317</v>
      </c>
      <c r="G26" s="1"/>
      <c r="H26" s="1"/>
      <c r="I26" s="1"/>
      <c r="J26" s="1"/>
      <c r="R26" s="3">
        <f>COUNTIF(纏め表計算用!B:B,入社年月日ふりがな!B26)</f>
        <v>1</v>
      </c>
    </row>
    <row r="27" spans="1:18">
      <c r="A27">
        <v>9000404</v>
      </c>
      <c r="B27" t="s">
        <v>56</v>
      </c>
      <c r="C27" t="s">
        <v>57</v>
      </c>
      <c r="D27">
        <v>1</v>
      </c>
      <c r="E27" t="s">
        <v>8</v>
      </c>
      <c r="F27" s="1">
        <v>42522</v>
      </c>
      <c r="G27" s="1"/>
      <c r="H27" s="1"/>
      <c r="I27" s="1"/>
      <c r="J27" s="1"/>
      <c r="R27" s="3">
        <f>COUNTIF(纏め表計算用!B:B,入社年月日ふりがな!B27)</f>
        <v>1</v>
      </c>
    </row>
    <row r="28" spans="1:18">
      <c r="A28">
        <v>9000414</v>
      </c>
      <c r="B28" t="s">
        <v>58</v>
      </c>
      <c r="C28" t="s">
        <v>59</v>
      </c>
      <c r="D28">
        <v>1</v>
      </c>
      <c r="E28" t="s">
        <v>8</v>
      </c>
      <c r="F28" s="1">
        <v>42614</v>
      </c>
      <c r="G28" s="1"/>
      <c r="H28" s="1"/>
      <c r="I28" s="1"/>
      <c r="J28" s="1"/>
      <c r="R28" s="3">
        <f>COUNTIF(纏め表計算用!B:B,入社年月日ふりがな!B28)</f>
        <v>1</v>
      </c>
    </row>
    <row r="29" spans="1:18">
      <c r="A29">
        <v>9000727</v>
      </c>
      <c r="B29" t="s">
        <v>60</v>
      </c>
      <c r="C29" t="s">
        <v>61</v>
      </c>
      <c r="D29">
        <v>1</v>
      </c>
      <c r="E29" t="s">
        <v>8</v>
      </c>
      <c r="F29" s="1">
        <v>43649</v>
      </c>
      <c r="G29" s="1"/>
      <c r="H29" s="1"/>
      <c r="I29" s="1"/>
      <c r="J29" s="1"/>
      <c r="R29" s="3">
        <f>COUNTIF(纏め表計算用!B:B,入社年月日ふりがな!B29)</f>
        <v>1</v>
      </c>
    </row>
    <row r="30" spans="1:18">
      <c r="A30">
        <v>9000761</v>
      </c>
      <c r="B30" t="s">
        <v>62</v>
      </c>
      <c r="C30" t="s">
        <v>63</v>
      </c>
      <c r="D30">
        <v>1</v>
      </c>
      <c r="E30" t="s">
        <v>8</v>
      </c>
      <c r="F30" s="1">
        <v>43800</v>
      </c>
      <c r="G30" s="1"/>
      <c r="H30" s="1"/>
      <c r="I30" s="1"/>
      <c r="J30" s="1"/>
      <c r="R30" s="3">
        <f>COUNTIF(纏め表計算用!B:B,入社年月日ふりがな!B30)</f>
        <v>1</v>
      </c>
    </row>
    <row r="31" spans="1:18">
      <c r="A31" s="5">
        <v>9000719</v>
      </c>
      <c r="B31" s="5" t="s">
        <v>64</v>
      </c>
      <c r="C31" t="s">
        <v>65</v>
      </c>
      <c r="D31">
        <v>1</v>
      </c>
      <c r="E31" t="s">
        <v>8</v>
      </c>
      <c r="F31" s="1">
        <v>43571</v>
      </c>
      <c r="G31" s="1"/>
      <c r="H31" s="1"/>
      <c r="I31" s="1"/>
      <c r="J31" s="1"/>
      <c r="R31" s="3">
        <f>COUNTIF(纏め表計算用!B:B,入社年月日ふりがな!B31)</f>
        <v>0</v>
      </c>
    </row>
    <row r="32" spans="1:18">
      <c r="A32" s="5">
        <v>9000720</v>
      </c>
      <c r="B32" s="5" t="s">
        <v>66</v>
      </c>
      <c r="C32" t="s">
        <v>67</v>
      </c>
      <c r="D32">
        <v>1</v>
      </c>
      <c r="E32" t="s">
        <v>8</v>
      </c>
      <c r="F32" s="1">
        <v>43573</v>
      </c>
      <c r="G32" s="1"/>
      <c r="H32" s="1"/>
      <c r="I32" s="1"/>
      <c r="J32" s="1"/>
      <c r="R32" s="3">
        <f>COUNTIF(纏め表計算用!B:B,入社年月日ふりがな!B32)</f>
        <v>0</v>
      </c>
    </row>
    <row r="33" spans="1:18">
      <c r="A33" s="5">
        <v>9000392</v>
      </c>
      <c r="B33" s="5" t="s">
        <v>68</v>
      </c>
      <c r="C33" t="s">
        <v>69</v>
      </c>
      <c r="D33">
        <v>1</v>
      </c>
      <c r="E33" t="s">
        <v>8</v>
      </c>
      <c r="F33" s="1">
        <v>42461</v>
      </c>
      <c r="G33" s="1"/>
      <c r="H33" s="1"/>
      <c r="I33" s="1"/>
      <c r="J33" s="1"/>
      <c r="R33" s="3">
        <f>COUNTIF(纏め表計算用!B:B,入社年月日ふりがな!B33)</f>
        <v>0</v>
      </c>
    </row>
    <row r="34" spans="1:18">
      <c r="A34" s="5">
        <v>9000527</v>
      </c>
      <c r="B34" s="5" t="s">
        <v>70</v>
      </c>
      <c r="C34" t="s">
        <v>71</v>
      </c>
      <c r="D34">
        <v>1</v>
      </c>
      <c r="E34" t="s">
        <v>8</v>
      </c>
      <c r="F34" s="1">
        <v>43018</v>
      </c>
      <c r="G34" s="1"/>
      <c r="H34" s="1"/>
      <c r="I34" s="1"/>
      <c r="J34" s="1"/>
      <c r="R34" s="3">
        <f>COUNTIF(纏め表計算用!B:B,入社年月日ふりがな!B34)</f>
        <v>0</v>
      </c>
    </row>
    <row r="35" spans="1:18">
      <c r="A35" s="5">
        <v>9000642</v>
      </c>
      <c r="B35" s="5" t="s">
        <v>72</v>
      </c>
      <c r="C35" t="s">
        <v>73</v>
      </c>
      <c r="D35">
        <v>1</v>
      </c>
      <c r="E35" t="s">
        <v>8</v>
      </c>
      <c r="F35" s="1">
        <v>43191</v>
      </c>
      <c r="G35" s="1"/>
      <c r="H35" s="1"/>
      <c r="I35" s="1"/>
      <c r="J35" s="1"/>
      <c r="R35" s="3">
        <f>COUNTIF(纏め表計算用!B:B,入社年月日ふりがな!B35)</f>
        <v>0</v>
      </c>
    </row>
    <row r="36" spans="1:18">
      <c r="A36" s="5">
        <v>9000731</v>
      </c>
      <c r="B36" s="5" t="s">
        <v>1668</v>
      </c>
      <c r="C36" t="s">
        <v>74</v>
      </c>
      <c r="D36">
        <v>1</v>
      </c>
      <c r="E36" t="s">
        <v>8</v>
      </c>
      <c r="F36" s="1">
        <v>43018</v>
      </c>
      <c r="G36" s="1"/>
      <c r="H36" s="1"/>
      <c r="I36" s="1"/>
      <c r="J36" s="1"/>
      <c r="R36" s="3">
        <f>COUNTIF(纏め表計算用!B:B,入社年月日ふりがな!B36)</f>
        <v>0</v>
      </c>
    </row>
    <row r="37" spans="1:18">
      <c r="A37" s="5">
        <v>9000458</v>
      </c>
      <c r="B37" s="5" t="s">
        <v>75</v>
      </c>
      <c r="C37" t="s">
        <v>76</v>
      </c>
      <c r="D37">
        <v>1</v>
      </c>
      <c r="E37" t="s">
        <v>8</v>
      </c>
      <c r="F37" s="1">
        <v>42795</v>
      </c>
      <c r="G37" s="1"/>
      <c r="H37" s="1"/>
      <c r="I37" s="1"/>
      <c r="J37" s="1"/>
      <c r="R37" s="3">
        <f>COUNTIF(纏め表計算用!B:B,入社年月日ふりがな!B37)</f>
        <v>0</v>
      </c>
    </row>
    <row r="38" spans="1:18">
      <c r="A38">
        <v>9000669</v>
      </c>
      <c r="B38" t="s">
        <v>77</v>
      </c>
      <c r="C38" t="s">
        <v>78</v>
      </c>
      <c r="D38">
        <v>1</v>
      </c>
      <c r="E38" t="s">
        <v>8</v>
      </c>
      <c r="F38" s="1">
        <v>43395</v>
      </c>
      <c r="G38" s="1"/>
      <c r="H38" s="1"/>
      <c r="I38" s="1"/>
      <c r="J38" s="1"/>
      <c r="R38" s="3">
        <f>COUNTIF(纏め表計算用!B:B,入社年月日ふりがな!B38)</f>
        <v>1</v>
      </c>
    </row>
    <row r="39" spans="1:18">
      <c r="A39">
        <v>9000759</v>
      </c>
      <c r="B39" t="s">
        <v>79</v>
      </c>
      <c r="C39" t="s">
        <v>80</v>
      </c>
      <c r="D39">
        <v>1</v>
      </c>
      <c r="E39" t="s">
        <v>8</v>
      </c>
      <c r="F39" s="1">
        <v>43800</v>
      </c>
      <c r="G39" s="1"/>
      <c r="H39" s="1"/>
      <c r="I39" s="1"/>
      <c r="J39" s="1"/>
      <c r="R39" s="3">
        <f>COUNTIF(纏め表計算用!B:B,入社年月日ふりがな!B39)</f>
        <v>1</v>
      </c>
    </row>
    <row r="40" spans="1:18">
      <c r="A40">
        <v>9000883</v>
      </c>
      <c r="B40" t="s">
        <v>81</v>
      </c>
      <c r="C40" t="s">
        <v>82</v>
      </c>
      <c r="D40">
        <v>1</v>
      </c>
      <c r="E40" t="s">
        <v>8</v>
      </c>
      <c r="F40" s="1">
        <v>44041</v>
      </c>
      <c r="G40" s="1"/>
      <c r="H40" s="1"/>
      <c r="I40" s="1"/>
      <c r="J40" s="1"/>
      <c r="R40" s="3">
        <f>COUNTIF(纏め表計算用!B:B,入社年月日ふりがな!B40)</f>
        <v>1</v>
      </c>
    </row>
    <row r="41" spans="1:18">
      <c r="A41" s="5">
        <v>9000924</v>
      </c>
      <c r="B41" s="5" t="s">
        <v>83</v>
      </c>
      <c r="C41" t="s">
        <v>84</v>
      </c>
      <c r="D41">
        <v>1</v>
      </c>
      <c r="E41" t="s">
        <v>8</v>
      </c>
      <c r="F41" s="1">
        <v>44287</v>
      </c>
      <c r="G41" s="1"/>
      <c r="H41" s="1"/>
      <c r="I41" s="1" t="s">
        <v>992</v>
      </c>
      <c r="J41" s="1" t="s">
        <v>991</v>
      </c>
      <c r="R41" s="3">
        <f>COUNTIF(纏め表計算用!B:B,入社年月日ふりがな!B41)</f>
        <v>0</v>
      </c>
    </row>
    <row r="42" spans="1:18">
      <c r="A42">
        <v>9000073</v>
      </c>
      <c r="B42" t="s">
        <v>85</v>
      </c>
      <c r="C42" t="s">
        <v>86</v>
      </c>
      <c r="D42">
        <v>2</v>
      </c>
      <c r="E42" t="s">
        <v>87</v>
      </c>
      <c r="F42" s="1">
        <v>38078</v>
      </c>
      <c r="G42" s="1"/>
      <c r="H42" s="1"/>
      <c r="I42" s="1"/>
      <c r="J42" s="1"/>
      <c r="R42" s="3">
        <f>COUNTIF(纏め表計算用!B:B,入社年月日ふりがな!B42)</f>
        <v>1</v>
      </c>
    </row>
    <row r="43" spans="1:18">
      <c r="A43">
        <v>9000925</v>
      </c>
      <c r="B43" t="s">
        <v>1667</v>
      </c>
      <c r="D43">
        <v>2</v>
      </c>
      <c r="E43" t="s">
        <v>87</v>
      </c>
      <c r="F43" s="1">
        <v>44287</v>
      </c>
      <c r="G43" s="1"/>
      <c r="H43" s="1"/>
      <c r="I43" s="1"/>
      <c r="J43" s="1"/>
      <c r="R43" s="3">
        <f>COUNTIF(纏め表計算用!B:B,入社年月日ふりがな!B43)</f>
        <v>1</v>
      </c>
    </row>
    <row r="44" spans="1:18">
      <c r="A44">
        <v>9000074</v>
      </c>
      <c r="B44" t="s">
        <v>88</v>
      </c>
      <c r="C44" t="s">
        <v>89</v>
      </c>
      <c r="D44">
        <v>2</v>
      </c>
      <c r="E44" t="s">
        <v>87</v>
      </c>
      <c r="F44" s="1">
        <v>36982</v>
      </c>
      <c r="G44" s="1"/>
      <c r="H44" s="1"/>
      <c r="I44" s="1"/>
      <c r="J44" s="1"/>
      <c r="R44" s="3">
        <f>COUNTIF(纏め表計算用!B:B,入社年月日ふりがな!B44)</f>
        <v>1</v>
      </c>
    </row>
    <row r="45" spans="1:18">
      <c r="A45">
        <v>9000091</v>
      </c>
      <c r="B45" t="s">
        <v>90</v>
      </c>
      <c r="C45" t="s">
        <v>91</v>
      </c>
      <c r="D45">
        <v>2</v>
      </c>
      <c r="E45" t="s">
        <v>87</v>
      </c>
      <c r="F45" s="1">
        <v>41000</v>
      </c>
      <c r="G45" s="1"/>
      <c r="H45" s="1"/>
      <c r="I45" s="1"/>
      <c r="J45" s="1"/>
      <c r="R45" s="3">
        <f>COUNTIF(纏め表計算用!B:B,入社年月日ふりがな!B45)</f>
        <v>1</v>
      </c>
    </row>
    <row r="46" spans="1:18">
      <c r="A46">
        <v>9000112</v>
      </c>
      <c r="B46" t="s">
        <v>92</v>
      </c>
      <c r="C46" t="s">
        <v>93</v>
      </c>
      <c r="D46">
        <v>2</v>
      </c>
      <c r="E46" t="s">
        <v>87</v>
      </c>
      <c r="F46" s="1">
        <v>41000</v>
      </c>
      <c r="G46" s="1"/>
      <c r="H46" s="1"/>
      <c r="I46" s="1"/>
      <c r="J46" s="1"/>
      <c r="R46" s="3">
        <f>COUNTIF(纏め表計算用!B:B,入社年月日ふりがな!B46)</f>
        <v>1</v>
      </c>
    </row>
    <row r="47" spans="1:18">
      <c r="A47">
        <v>9000083</v>
      </c>
      <c r="B47" t="s">
        <v>94</v>
      </c>
      <c r="C47" t="s">
        <v>95</v>
      </c>
      <c r="D47">
        <v>2</v>
      </c>
      <c r="E47" t="s">
        <v>87</v>
      </c>
      <c r="F47" s="1">
        <v>40634</v>
      </c>
      <c r="G47" s="1"/>
      <c r="H47" s="1"/>
      <c r="I47" s="1"/>
      <c r="J47" s="1"/>
      <c r="R47" s="3">
        <f>COUNTIF(纏め表計算用!B:B,入社年月日ふりがな!B47)</f>
        <v>1</v>
      </c>
    </row>
    <row r="48" spans="1:18">
      <c r="A48">
        <v>9000287</v>
      </c>
      <c r="B48" t="s">
        <v>96</v>
      </c>
      <c r="C48" t="s">
        <v>97</v>
      </c>
      <c r="D48">
        <v>2</v>
      </c>
      <c r="E48" t="s">
        <v>87</v>
      </c>
      <c r="F48" s="1">
        <v>42095</v>
      </c>
      <c r="G48" s="1"/>
      <c r="H48" s="1"/>
      <c r="I48" s="1"/>
      <c r="J48" s="1"/>
      <c r="R48" s="3">
        <f>COUNTIF(纏め表計算用!B:B,入社年月日ふりがな!B48)</f>
        <v>1</v>
      </c>
    </row>
    <row r="49" spans="1:18">
      <c r="A49">
        <v>9000290</v>
      </c>
      <c r="B49" t="s">
        <v>98</v>
      </c>
      <c r="C49" t="s">
        <v>99</v>
      </c>
      <c r="D49">
        <v>2</v>
      </c>
      <c r="E49" t="s">
        <v>87</v>
      </c>
      <c r="F49" s="1">
        <v>44136</v>
      </c>
      <c r="G49" s="1"/>
      <c r="H49" s="1"/>
      <c r="I49" s="1"/>
      <c r="J49" s="1"/>
      <c r="R49" s="3">
        <f>COUNTIF(纏め表計算用!B:B,入社年月日ふりがな!B49)</f>
        <v>1</v>
      </c>
    </row>
    <row r="50" spans="1:18">
      <c r="A50">
        <v>9000309</v>
      </c>
      <c r="B50" t="s">
        <v>1095</v>
      </c>
      <c r="C50" t="s">
        <v>101</v>
      </c>
      <c r="D50">
        <v>2</v>
      </c>
      <c r="E50" t="s">
        <v>87</v>
      </c>
      <c r="F50" s="1">
        <v>42095</v>
      </c>
      <c r="G50" s="1"/>
      <c r="H50" s="1"/>
      <c r="I50" s="1"/>
      <c r="J50" s="1"/>
      <c r="R50" s="3">
        <f>COUNTIF(纏め表計算用!B:B,入社年月日ふりがな!B50)</f>
        <v>1</v>
      </c>
    </row>
    <row r="51" spans="1:18">
      <c r="A51">
        <v>9000435</v>
      </c>
      <c r="B51" t="s">
        <v>102</v>
      </c>
      <c r="C51" t="s">
        <v>103</v>
      </c>
      <c r="D51">
        <v>2</v>
      </c>
      <c r="E51" t="s">
        <v>87</v>
      </c>
      <c r="F51" s="1">
        <v>42826</v>
      </c>
      <c r="G51" s="1"/>
      <c r="H51" s="1"/>
      <c r="I51" s="1"/>
      <c r="J51" s="1"/>
      <c r="R51" s="3">
        <f>COUNTIF(纏め表計算用!B:B,入社年月日ふりがな!B51)</f>
        <v>1</v>
      </c>
    </row>
    <row r="52" spans="1:18">
      <c r="A52">
        <v>9000436</v>
      </c>
      <c r="B52" t="s">
        <v>104</v>
      </c>
      <c r="C52" t="s">
        <v>105</v>
      </c>
      <c r="D52">
        <v>2</v>
      </c>
      <c r="E52" t="s">
        <v>87</v>
      </c>
      <c r="F52" s="1">
        <v>42826</v>
      </c>
      <c r="G52" s="1"/>
      <c r="H52" s="1"/>
      <c r="I52" s="1"/>
      <c r="J52" s="1"/>
      <c r="R52" s="3">
        <f>COUNTIF(纏め表計算用!B:B,入社年月日ふりがな!B52)</f>
        <v>1</v>
      </c>
    </row>
    <row r="53" spans="1:18">
      <c r="A53">
        <v>9000495</v>
      </c>
      <c r="B53" t="s">
        <v>106</v>
      </c>
      <c r="C53" t="s">
        <v>107</v>
      </c>
      <c r="D53">
        <v>2</v>
      </c>
      <c r="E53" t="s">
        <v>87</v>
      </c>
      <c r="F53" s="1">
        <v>42887</v>
      </c>
      <c r="G53" s="1"/>
      <c r="H53" s="1"/>
      <c r="I53" s="1"/>
      <c r="J53" s="1"/>
      <c r="R53" s="3">
        <f>COUNTIF(纏め表計算用!B:B,入社年月日ふりがな!B53)</f>
        <v>1</v>
      </c>
    </row>
    <row r="54" spans="1:18">
      <c r="A54">
        <v>9000598</v>
      </c>
      <c r="B54" t="s">
        <v>108</v>
      </c>
      <c r="C54" t="s">
        <v>109</v>
      </c>
      <c r="D54">
        <v>2</v>
      </c>
      <c r="E54" t="s">
        <v>87</v>
      </c>
      <c r="F54" s="1">
        <v>43191</v>
      </c>
      <c r="G54" s="1"/>
      <c r="H54" s="1"/>
      <c r="I54" s="1"/>
      <c r="J54" s="1"/>
      <c r="R54" s="3">
        <f>COUNTIF(纏め表計算用!B:B,入社年月日ふりがな!B54)</f>
        <v>1</v>
      </c>
    </row>
    <row r="55" spans="1:18">
      <c r="A55">
        <v>9000599</v>
      </c>
      <c r="B55" t="s">
        <v>1096</v>
      </c>
      <c r="C55" t="s">
        <v>111</v>
      </c>
      <c r="D55">
        <v>2</v>
      </c>
      <c r="E55" t="s">
        <v>87</v>
      </c>
      <c r="F55" s="1">
        <v>43191</v>
      </c>
      <c r="G55" s="1"/>
      <c r="H55" s="1"/>
      <c r="I55" s="1"/>
      <c r="J55" s="1"/>
      <c r="R55" s="3">
        <f>COUNTIF(纏め表計算用!B:B,入社年月日ふりがな!B55)</f>
        <v>1</v>
      </c>
    </row>
    <row r="56" spans="1:18">
      <c r="A56">
        <v>9000601</v>
      </c>
      <c r="B56" t="s">
        <v>112</v>
      </c>
      <c r="C56" t="s">
        <v>113</v>
      </c>
      <c r="D56">
        <v>2</v>
      </c>
      <c r="E56" t="s">
        <v>87</v>
      </c>
      <c r="F56" s="1">
        <v>43191</v>
      </c>
      <c r="G56" s="1"/>
      <c r="H56" s="1"/>
      <c r="I56" s="1"/>
      <c r="J56" s="1"/>
      <c r="R56" s="3">
        <f>COUNTIF(纏め表計算用!B:B,入社年月日ふりがな!B56)</f>
        <v>1</v>
      </c>
    </row>
    <row r="57" spans="1:18">
      <c r="A57">
        <v>9000766</v>
      </c>
      <c r="B57" t="s">
        <v>114</v>
      </c>
      <c r="C57" t="s">
        <v>115</v>
      </c>
      <c r="D57">
        <v>2</v>
      </c>
      <c r="E57" t="s">
        <v>87</v>
      </c>
      <c r="F57" s="1">
        <v>43800</v>
      </c>
      <c r="G57" s="1"/>
      <c r="H57" s="1"/>
      <c r="I57" s="1"/>
      <c r="J57" s="1"/>
      <c r="R57" s="3">
        <f>COUNTIF(纏め表計算用!B:B,入社年月日ふりがな!B57)</f>
        <v>1</v>
      </c>
    </row>
    <row r="58" spans="1:18">
      <c r="A58">
        <v>9000781</v>
      </c>
      <c r="B58" t="s">
        <v>116</v>
      </c>
      <c r="C58" t="s">
        <v>117</v>
      </c>
      <c r="D58">
        <v>2</v>
      </c>
      <c r="E58" t="s">
        <v>87</v>
      </c>
      <c r="F58" s="1">
        <v>43862</v>
      </c>
      <c r="G58" s="1"/>
      <c r="H58" s="1"/>
      <c r="I58" s="1"/>
      <c r="J58" s="1"/>
      <c r="R58" s="3">
        <f>COUNTIF(纏め表計算用!B:B,入社年月日ふりがな!B58)</f>
        <v>1</v>
      </c>
    </row>
    <row r="59" spans="1:18">
      <c r="A59">
        <v>9000799</v>
      </c>
      <c r="B59" t="s">
        <v>118</v>
      </c>
      <c r="C59" t="s">
        <v>119</v>
      </c>
      <c r="D59">
        <v>2</v>
      </c>
      <c r="E59" t="s">
        <v>87</v>
      </c>
      <c r="F59" s="1">
        <v>43922</v>
      </c>
      <c r="G59" s="1"/>
      <c r="H59" s="1"/>
      <c r="I59" s="1"/>
      <c r="J59" s="1"/>
      <c r="R59" s="3">
        <f>COUNTIF(纏め表計算用!B:B,入社年月日ふりがな!B59)</f>
        <v>1</v>
      </c>
    </row>
    <row r="60" spans="1:18">
      <c r="A60">
        <v>9000521</v>
      </c>
      <c r="B60" t="s">
        <v>120</v>
      </c>
      <c r="C60" t="s">
        <v>121</v>
      </c>
      <c r="D60">
        <v>2</v>
      </c>
      <c r="E60" t="s">
        <v>87</v>
      </c>
      <c r="F60" s="1">
        <v>43009</v>
      </c>
      <c r="G60" s="1"/>
      <c r="H60" s="1"/>
      <c r="I60" s="1"/>
      <c r="J60" s="1"/>
      <c r="R60" s="3">
        <f>COUNTIF(纏め表計算用!B:B,入社年月日ふりがな!B60)</f>
        <v>1</v>
      </c>
    </row>
    <row r="61" spans="1:18">
      <c r="A61">
        <v>9000402</v>
      </c>
      <c r="B61" t="s">
        <v>122</v>
      </c>
      <c r="C61" t="s">
        <v>123</v>
      </c>
      <c r="D61">
        <v>2</v>
      </c>
      <c r="E61" t="s">
        <v>87</v>
      </c>
      <c r="F61" s="1">
        <v>42522</v>
      </c>
      <c r="G61" s="1"/>
      <c r="H61" s="1"/>
      <c r="I61" s="1"/>
      <c r="J61" s="1"/>
      <c r="R61" s="3">
        <f>COUNTIF(纏め表計算用!B:B,入社年月日ふりがな!B61)</f>
        <v>1</v>
      </c>
    </row>
    <row r="62" spans="1:18">
      <c r="A62">
        <v>9000603</v>
      </c>
      <c r="B62" t="s">
        <v>124</v>
      </c>
      <c r="C62" t="s">
        <v>125</v>
      </c>
      <c r="D62">
        <v>2</v>
      </c>
      <c r="E62" t="s">
        <v>87</v>
      </c>
      <c r="F62" s="1">
        <v>43191</v>
      </c>
      <c r="G62" s="1"/>
      <c r="H62" s="1"/>
      <c r="I62" s="1"/>
      <c r="J62" s="1"/>
      <c r="R62" s="3">
        <f>COUNTIF(纏め表計算用!B:B,入社年月日ふりがな!B62)</f>
        <v>1</v>
      </c>
    </row>
    <row r="63" spans="1:18">
      <c r="A63">
        <v>9000790</v>
      </c>
      <c r="B63" t="s">
        <v>126</v>
      </c>
      <c r="C63" t="s">
        <v>127</v>
      </c>
      <c r="D63">
        <v>2</v>
      </c>
      <c r="E63" t="s">
        <v>87</v>
      </c>
      <c r="F63" s="1">
        <v>43891</v>
      </c>
      <c r="G63" s="1"/>
      <c r="H63" s="1"/>
      <c r="I63" s="1"/>
      <c r="J63" s="1"/>
      <c r="R63" s="3">
        <f>COUNTIF(纏め表計算用!B:B,入社年月日ふりがな!B63)</f>
        <v>1</v>
      </c>
    </row>
    <row r="64" spans="1:18">
      <c r="A64">
        <v>9000908</v>
      </c>
      <c r="B64" t="s">
        <v>128</v>
      </c>
      <c r="C64" t="s">
        <v>129</v>
      </c>
      <c r="D64">
        <v>2</v>
      </c>
      <c r="E64" t="s">
        <v>87</v>
      </c>
      <c r="F64" s="1">
        <v>44287</v>
      </c>
      <c r="G64" s="1"/>
      <c r="H64" s="1"/>
      <c r="I64" s="1"/>
      <c r="J64" s="1"/>
      <c r="R64" s="3">
        <f>COUNTIF(纏め表計算用!B:B,入社年月日ふりがな!B64)</f>
        <v>1</v>
      </c>
    </row>
    <row r="65" spans="1:18">
      <c r="A65">
        <v>9000398</v>
      </c>
      <c r="B65" t="s">
        <v>130</v>
      </c>
      <c r="C65" t="s">
        <v>131</v>
      </c>
      <c r="D65">
        <v>2</v>
      </c>
      <c r="E65" t="s">
        <v>87</v>
      </c>
      <c r="F65" s="1">
        <v>42522</v>
      </c>
      <c r="G65" s="1"/>
      <c r="H65" s="1"/>
      <c r="I65" s="1"/>
      <c r="J65" s="1"/>
      <c r="R65" s="3">
        <f>COUNTIF(纏め表計算用!B:B,入社年月日ふりがな!B65)</f>
        <v>1</v>
      </c>
    </row>
    <row r="66" spans="1:18">
      <c r="A66">
        <v>9000419</v>
      </c>
      <c r="B66" t="s">
        <v>132</v>
      </c>
      <c r="C66" t="s">
        <v>133</v>
      </c>
      <c r="D66">
        <v>2</v>
      </c>
      <c r="E66" t="s">
        <v>87</v>
      </c>
      <c r="F66" s="1">
        <v>42698</v>
      </c>
      <c r="G66" s="1"/>
      <c r="H66" s="1"/>
      <c r="I66" s="1"/>
      <c r="J66" s="1"/>
      <c r="R66" s="3">
        <f>COUNTIF(纏め表計算用!B:B,入社年月日ふりがな!B66)</f>
        <v>1</v>
      </c>
    </row>
    <row r="67" spans="1:18">
      <c r="A67">
        <v>9000532</v>
      </c>
      <c r="B67" t="s">
        <v>134</v>
      </c>
      <c r="C67" t="s">
        <v>135</v>
      </c>
      <c r="D67">
        <v>2</v>
      </c>
      <c r="E67" t="s">
        <v>87</v>
      </c>
      <c r="F67" s="1">
        <v>43040</v>
      </c>
      <c r="G67" s="1"/>
      <c r="H67" s="1"/>
      <c r="I67" s="1"/>
      <c r="J67" s="1"/>
      <c r="R67" s="3">
        <f>COUNTIF(纏め表計算用!B:B,入社年月日ふりがな!B67)</f>
        <v>1</v>
      </c>
    </row>
    <row r="68" spans="1:18">
      <c r="A68">
        <v>9000718</v>
      </c>
      <c r="B68" t="s">
        <v>136</v>
      </c>
      <c r="C68" t="s">
        <v>137</v>
      </c>
      <c r="D68">
        <v>2</v>
      </c>
      <c r="E68" t="s">
        <v>87</v>
      </c>
      <c r="F68" s="1">
        <v>43556</v>
      </c>
      <c r="G68" s="1"/>
      <c r="H68" s="1"/>
      <c r="I68" s="1"/>
      <c r="J68" s="1"/>
      <c r="R68" s="3">
        <f>COUNTIF(纏め表計算用!B:B,入社年月日ふりがな!B68)</f>
        <v>1</v>
      </c>
    </row>
    <row r="69" spans="1:18">
      <c r="A69">
        <v>9000942</v>
      </c>
      <c r="B69" t="s">
        <v>138</v>
      </c>
      <c r="C69" t="s">
        <v>139</v>
      </c>
      <c r="D69">
        <v>2</v>
      </c>
      <c r="E69" t="s">
        <v>87</v>
      </c>
      <c r="F69" s="1">
        <v>44340</v>
      </c>
      <c r="G69" s="1"/>
      <c r="H69" s="1"/>
      <c r="I69" s="1"/>
      <c r="J69" s="1"/>
      <c r="R69" s="3">
        <f>COUNTIF(纏め表計算用!B:B,入社年月日ふりがな!B69)</f>
        <v>1</v>
      </c>
    </row>
    <row r="70" spans="1:18">
      <c r="A70">
        <v>9000973</v>
      </c>
      <c r="B70" t="s">
        <v>140</v>
      </c>
      <c r="C70" t="s">
        <v>141</v>
      </c>
      <c r="D70">
        <v>2</v>
      </c>
      <c r="E70" t="s">
        <v>87</v>
      </c>
      <c r="F70" s="1">
        <v>44449</v>
      </c>
      <c r="G70" s="1"/>
      <c r="H70" s="1"/>
      <c r="I70" s="1"/>
      <c r="J70" s="1"/>
      <c r="R70" s="3">
        <f>COUNTIF(纏め表計算用!B:B,入社年月日ふりがな!B70)</f>
        <v>1</v>
      </c>
    </row>
    <row r="71" spans="1:18">
      <c r="A71" s="5">
        <v>9000388</v>
      </c>
      <c r="B71" s="5" t="s">
        <v>142</v>
      </c>
      <c r="C71" t="s">
        <v>143</v>
      </c>
      <c r="D71">
        <v>2</v>
      </c>
      <c r="E71" t="s">
        <v>87</v>
      </c>
      <c r="F71" s="1">
        <v>42461</v>
      </c>
      <c r="G71" s="1"/>
      <c r="H71" s="1"/>
      <c r="I71" s="1"/>
      <c r="J71" s="1"/>
      <c r="R71" s="3">
        <f>COUNTIF(纏め表計算用!B:B,入社年月日ふりがな!B71)</f>
        <v>0</v>
      </c>
    </row>
    <row r="72" spans="1:18">
      <c r="A72" s="5">
        <v>9000906</v>
      </c>
      <c r="B72" s="5" t="s">
        <v>144</v>
      </c>
      <c r="C72" t="s">
        <v>145</v>
      </c>
      <c r="D72">
        <v>2</v>
      </c>
      <c r="E72" t="s">
        <v>87</v>
      </c>
      <c r="F72" s="1">
        <v>44256</v>
      </c>
      <c r="G72" s="1"/>
      <c r="H72" s="1"/>
      <c r="I72" s="1"/>
      <c r="J72" s="1"/>
      <c r="R72" s="3">
        <f>COUNTIF(纏め表計算用!B:B,入社年月日ふりがな!B72)</f>
        <v>0</v>
      </c>
    </row>
    <row r="73" spans="1:18">
      <c r="A73" s="5">
        <v>9000135</v>
      </c>
      <c r="B73" s="5" t="s">
        <v>146</v>
      </c>
      <c r="C73" t="s">
        <v>147</v>
      </c>
      <c r="D73">
        <v>2</v>
      </c>
      <c r="E73" t="s">
        <v>87</v>
      </c>
      <c r="F73" s="1">
        <v>41000</v>
      </c>
      <c r="G73" s="1"/>
      <c r="H73" s="1"/>
      <c r="I73" s="1"/>
      <c r="J73" s="1"/>
      <c r="R73" s="3">
        <f>COUNTIF(纏め表計算用!B:B,入社年月日ふりがな!B73)</f>
        <v>0</v>
      </c>
    </row>
    <row r="74" spans="1:18">
      <c r="A74" s="5">
        <v>9000325</v>
      </c>
      <c r="B74" s="5" t="s">
        <v>148</v>
      </c>
      <c r="C74" t="s">
        <v>149</v>
      </c>
      <c r="D74">
        <v>2</v>
      </c>
      <c r="E74" t="s">
        <v>87</v>
      </c>
      <c r="F74" s="1">
        <v>42095</v>
      </c>
      <c r="G74" s="1"/>
      <c r="H74" s="1"/>
      <c r="I74" s="1"/>
      <c r="J74" s="1"/>
      <c r="R74" s="3">
        <f>COUNTIF(纏め表計算用!B:B,入社年月日ふりがな!B74)</f>
        <v>0</v>
      </c>
    </row>
    <row r="75" spans="1:18">
      <c r="A75" s="5">
        <v>9000340</v>
      </c>
      <c r="B75" s="5" t="s">
        <v>150</v>
      </c>
      <c r="C75" t="s">
        <v>151</v>
      </c>
      <c r="D75">
        <v>2</v>
      </c>
      <c r="E75" t="s">
        <v>87</v>
      </c>
      <c r="F75" s="1">
        <v>42234</v>
      </c>
      <c r="G75" s="1"/>
      <c r="H75" s="1"/>
      <c r="I75" s="1"/>
      <c r="J75" s="1"/>
      <c r="R75" s="3">
        <f>COUNTIF(纏め表計算用!B:B,入社年月日ふりがな!B75)</f>
        <v>0</v>
      </c>
    </row>
    <row r="76" spans="1:18">
      <c r="A76" s="5">
        <v>9000412</v>
      </c>
      <c r="B76" s="5" t="s">
        <v>152</v>
      </c>
      <c r="C76" t="s">
        <v>153</v>
      </c>
      <c r="D76">
        <v>2</v>
      </c>
      <c r="E76" t="s">
        <v>87</v>
      </c>
      <c r="F76" s="1">
        <v>42621</v>
      </c>
      <c r="G76" s="1"/>
      <c r="H76" s="1"/>
      <c r="I76" s="1"/>
      <c r="J76" s="1"/>
      <c r="R76" s="3">
        <f>COUNTIF(纏め表計算用!B:B,入社年月日ふりがな!B76)</f>
        <v>0</v>
      </c>
    </row>
    <row r="77" spans="1:18">
      <c r="A77" s="5">
        <v>9000579</v>
      </c>
      <c r="B77" s="5" t="s">
        <v>154</v>
      </c>
      <c r="C77" t="s">
        <v>155</v>
      </c>
      <c r="D77">
        <v>2</v>
      </c>
      <c r="E77" t="s">
        <v>87</v>
      </c>
      <c r="F77" s="1">
        <v>43191</v>
      </c>
      <c r="G77" s="1"/>
      <c r="H77" s="1"/>
      <c r="I77" s="1"/>
      <c r="J77" s="1"/>
      <c r="R77" s="3">
        <f>COUNTIF(纏め表計算用!B:B,入社年月日ふりがな!B77)</f>
        <v>0</v>
      </c>
    </row>
    <row r="78" spans="1:18">
      <c r="A78" s="5">
        <v>900492</v>
      </c>
      <c r="B78" s="5" t="s">
        <v>156</v>
      </c>
      <c r="C78" t="s">
        <v>157</v>
      </c>
      <c r="D78">
        <v>2</v>
      </c>
      <c r="E78" t="s">
        <v>87</v>
      </c>
      <c r="F78" s="1">
        <v>42887</v>
      </c>
      <c r="G78" s="1"/>
      <c r="H78" s="1"/>
      <c r="I78" s="1"/>
      <c r="J78" s="1"/>
      <c r="R78" s="3">
        <f>COUNTIF(纏め表計算用!B:B,入社年月日ふりがな!B78)</f>
        <v>0</v>
      </c>
    </row>
    <row r="79" spans="1:18">
      <c r="A79">
        <v>9000668</v>
      </c>
      <c r="B79" t="s">
        <v>158</v>
      </c>
      <c r="C79" t="s">
        <v>159</v>
      </c>
      <c r="D79">
        <v>2</v>
      </c>
      <c r="E79" t="s">
        <v>87</v>
      </c>
      <c r="F79" s="1">
        <v>43395</v>
      </c>
      <c r="G79" s="1"/>
      <c r="H79" s="1"/>
      <c r="I79" s="1"/>
      <c r="J79" s="1"/>
      <c r="R79" s="3">
        <f>COUNTIF(纏め表計算用!B:B,入社年月日ふりがな!B79)</f>
        <v>1</v>
      </c>
    </row>
    <row r="80" spans="1:18">
      <c r="A80">
        <v>9000728</v>
      </c>
      <c r="B80" t="s">
        <v>160</v>
      </c>
      <c r="C80" t="s">
        <v>161</v>
      </c>
      <c r="D80">
        <v>2</v>
      </c>
      <c r="E80" t="s">
        <v>87</v>
      </c>
      <c r="F80" s="1">
        <v>43678</v>
      </c>
      <c r="G80" s="1"/>
      <c r="H80" s="1"/>
      <c r="I80" s="1"/>
      <c r="J80" s="1"/>
      <c r="R80" s="3">
        <f>COUNTIF(纏め表計算用!B:B,入社年月日ふりがな!B80)</f>
        <v>1</v>
      </c>
    </row>
    <row r="81" spans="1:18">
      <c r="A81">
        <v>9000754</v>
      </c>
      <c r="B81" t="s">
        <v>162</v>
      </c>
      <c r="C81" t="s">
        <v>163</v>
      </c>
      <c r="D81">
        <v>2</v>
      </c>
      <c r="E81" t="s">
        <v>87</v>
      </c>
      <c r="F81" s="1">
        <v>43800</v>
      </c>
      <c r="G81" s="1"/>
      <c r="H81" s="1"/>
      <c r="I81" s="1"/>
      <c r="J81" s="1"/>
      <c r="R81" s="3">
        <f>COUNTIF(纏め表計算用!B:B,入社年月日ふりがな!B81)</f>
        <v>1</v>
      </c>
    </row>
    <row r="82" spans="1:18">
      <c r="A82">
        <v>9000755</v>
      </c>
      <c r="B82" t="s">
        <v>164</v>
      </c>
      <c r="C82" t="s">
        <v>165</v>
      </c>
      <c r="D82">
        <v>2</v>
      </c>
      <c r="E82" t="s">
        <v>87</v>
      </c>
      <c r="F82" s="1">
        <v>43800</v>
      </c>
      <c r="G82" s="1"/>
      <c r="H82" s="1"/>
      <c r="I82" s="1"/>
      <c r="J82" s="1"/>
      <c r="R82" s="3">
        <f>COUNTIF(纏め表計算用!B:B,入社年月日ふりがな!B82)</f>
        <v>1</v>
      </c>
    </row>
    <row r="83" spans="1:18">
      <c r="A83">
        <v>9000303</v>
      </c>
      <c r="B83" t="s">
        <v>166</v>
      </c>
      <c r="C83" t="s">
        <v>167</v>
      </c>
      <c r="D83">
        <v>3</v>
      </c>
      <c r="E83" t="s">
        <v>168</v>
      </c>
      <c r="F83" s="1">
        <v>42095</v>
      </c>
      <c r="G83" s="1"/>
      <c r="H83" s="1"/>
      <c r="I83" s="1"/>
      <c r="J83" s="1"/>
      <c r="R83" s="3">
        <f>COUNTIF(纏め表計算用!B:B,入社年月日ふりがな!B83)</f>
        <v>1</v>
      </c>
    </row>
    <row r="84" spans="1:18">
      <c r="A84">
        <v>9000075</v>
      </c>
      <c r="B84" t="s">
        <v>169</v>
      </c>
      <c r="C84" t="s">
        <v>170</v>
      </c>
      <c r="D84">
        <v>3</v>
      </c>
      <c r="E84" t="s">
        <v>168</v>
      </c>
      <c r="F84" s="1">
        <v>39539</v>
      </c>
      <c r="G84" s="1"/>
      <c r="H84" s="1"/>
      <c r="I84" s="1"/>
      <c r="J84" s="1"/>
      <c r="R84" s="3">
        <f>COUNTIF(纏め表計算用!B:B,入社年月日ふりがな!B84)</f>
        <v>1</v>
      </c>
    </row>
    <row r="85" spans="1:18">
      <c r="A85">
        <v>9000077</v>
      </c>
      <c r="B85" t="s">
        <v>171</v>
      </c>
      <c r="C85" t="s">
        <v>172</v>
      </c>
      <c r="D85">
        <v>3</v>
      </c>
      <c r="E85" t="s">
        <v>168</v>
      </c>
      <c r="F85" s="1">
        <v>39539</v>
      </c>
      <c r="G85" s="1"/>
      <c r="H85" s="1"/>
      <c r="I85" s="1"/>
      <c r="J85" s="1"/>
      <c r="R85" s="3">
        <f>COUNTIF(纏め表計算用!B:B,入社年月日ふりがな!B85)</f>
        <v>1</v>
      </c>
    </row>
    <row r="86" spans="1:18">
      <c r="A86">
        <v>9000081</v>
      </c>
      <c r="B86" t="s">
        <v>173</v>
      </c>
      <c r="C86" t="s">
        <v>174</v>
      </c>
      <c r="D86">
        <v>3</v>
      </c>
      <c r="E86" t="s">
        <v>168</v>
      </c>
      <c r="F86" s="1">
        <v>41000</v>
      </c>
      <c r="G86" s="1"/>
      <c r="H86" s="1"/>
      <c r="I86" s="1"/>
      <c r="J86" s="1"/>
      <c r="R86" s="3">
        <f>COUNTIF(纏め表計算用!B:B,入社年月日ふりがな!B86)</f>
        <v>1</v>
      </c>
    </row>
    <row r="87" spans="1:18">
      <c r="A87">
        <v>9000126</v>
      </c>
      <c r="B87" t="s">
        <v>175</v>
      </c>
      <c r="C87" t="s">
        <v>176</v>
      </c>
      <c r="D87">
        <v>3</v>
      </c>
      <c r="E87" t="s">
        <v>168</v>
      </c>
      <c r="F87" s="1">
        <v>40634</v>
      </c>
      <c r="G87" s="1"/>
      <c r="H87" s="1"/>
      <c r="I87" s="1"/>
      <c r="J87" s="1"/>
      <c r="R87" s="3">
        <f>COUNTIF(纏め表計算用!B:B,入社年月日ふりがな!B87)</f>
        <v>1</v>
      </c>
    </row>
    <row r="88" spans="1:18">
      <c r="A88">
        <v>9000229</v>
      </c>
      <c r="B88" t="s">
        <v>177</v>
      </c>
      <c r="C88" t="s">
        <v>178</v>
      </c>
      <c r="D88">
        <v>3</v>
      </c>
      <c r="E88" t="s">
        <v>168</v>
      </c>
      <c r="F88" s="1">
        <v>41730</v>
      </c>
      <c r="G88" s="1"/>
      <c r="H88" s="1"/>
      <c r="I88" s="1"/>
      <c r="J88" s="1"/>
      <c r="R88" s="3">
        <f>COUNTIF(纏め表計算用!B:B,入社年月日ふりがな!B88)</f>
        <v>1</v>
      </c>
    </row>
    <row r="89" spans="1:18">
      <c r="A89">
        <v>9000079</v>
      </c>
      <c r="B89" t="s">
        <v>179</v>
      </c>
      <c r="C89" t="s">
        <v>180</v>
      </c>
      <c r="D89">
        <v>3</v>
      </c>
      <c r="E89" t="s">
        <v>168</v>
      </c>
      <c r="F89" s="1">
        <v>40634</v>
      </c>
      <c r="G89" s="1"/>
      <c r="H89" s="1"/>
      <c r="I89" s="1"/>
      <c r="J89" s="1"/>
      <c r="R89" s="3">
        <f>COUNTIF(纏め表計算用!B:B,入社年月日ふりがな!B89)</f>
        <v>1</v>
      </c>
    </row>
    <row r="90" spans="1:18">
      <c r="A90">
        <v>9000182</v>
      </c>
      <c r="B90" t="s">
        <v>181</v>
      </c>
      <c r="C90" t="s">
        <v>182</v>
      </c>
      <c r="D90">
        <v>3</v>
      </c>
      <c r="E90" t="s">
        <v>168</v>
      </c>
      <c r="F90" s="1">
        <v>41365</v>
      </c>
      <c r="G90" s="1"/>
      <c r="H90" s="1"/>
      <c r="I90" s="1"/>
      <c r="J90" s="1"/>
      <c r="R90" s="3">
        <f>COUNTIF(纏め表計算用!B:B,入社年月日ふりがな!B90)</f>
        <v>1</v>
      </c>
    </row>
    <row r="91" spans="1:18">
      <c r="A91">
        <v>9000218</v>
      </c>
      <c r="B91" t="s">
        <v>183</v>
      </c>
      <c r="C91" t="s">
        <v>184</v>
      </c>
      <c r="D91">
        <v>3</v>
      </c>
      <c r="E91" t="s">
        <v>168</v>
      </c>
      <c r="F91" s="1">
        <v>41548</v>
      </c>
      <c r="G91" s="1"/>
      <c r="H91" s="1"/>
      <c r="I91" s="1"/>
      <c r="J91" s="1"/>
      <c r="R91" s="3">
        <f>COUNTIF(纏め表計算用!B:B,入社年月日ふりがな!B91)</f>
        <v>1</v>
      </c>
    </row>
    <row r="92" spans="1:18">
      <c r="A92">
        <v>9000242</v>
      </c>
      <c r="B92" t="s">
        <v>185</v>
      </c>
      <c r="C92" t="s">
        <v>186</v>
      </c>
      <c r="D92">
        <v>3</v>
      </c>
      <c r="E92" t="s">
        <v>168</v>
      </c>
      <c r="F92" s="1">
        <v>41730</v>
      </c>
      <c r="G92" s="1"/>
      <c r="H92" s="1"/>
      <c r="I92" s="1"/>
      <c r="J92" s="1"/>
      <c r="R92" s="3">
        <f>COUNTIF(纏め表計算用!B:B,入社年月日ふりがな!B92)</f>
        <v>1</v>
      </c>
    </row>
    <row r="93" spans="1:18">
      <c r="A93">
        <v>9000286</v>
      </c>
      <c r="B93" t="s">
        <v>187</v>
      </c>
      <c r="C93" t="s">
        <v>188</v>
      </c>
      <c r="D93">
        <v>3</v>
      </c>
      <c r="E93" t="s">
        <v>168</v>
      </c>
      <c r="F93" s="1">
        <v>42095</v>
      </c>
      <c r="G93" s="1"/>
      <c r="H93" s="1"/>
      <c r="I93" s="1"/>
      <c r="J93" s="1"/>
      <c r="R93" s="3">
        <f>COUNTIF(纏め表計算用!B:B,入社年月日ふりがな!B93)</f>
        <v>1</v>
      </c>
    </row>
    <row r="94" spans="1:18">
      <c r="A94">
        <v>9000471</v>
      </c>
      <c r="B94" t="s">
        <v>189</v>
      </c>
      <c r="C94" t="s">
        <v>190</v>
      </c>
      <c r="D94">
        <v>3</v>
      </c>
      <c r="E94" t="s">
        <v>168</v>
      </c>
      <c r="F94" s="1">
        <v>42826</v>
      </c>
      <c r="G94" s="1"/>
      <c r="H94" s="1"/>
      <c r="I94" s="1"/>
      <c r="J94" s="1"/>
      <c r="R94" s="3">
        <f>COUNTIF(纏め表計算用!B:B,入社年月日ふりがな!B94)</f>
        <v>1</v>
      </c>
    </row>
    <row r="95" spans="1:18">
      <c r="A95">
        <v>9000522</v>
      </c>
      <c r="B95" t="s">
        <v>191</v>
      </c>
      <c r="C95" t="s">
        <v>192</v>
      </c>
      <c r="D95">
        <v>3</v>
      </c>
      <c r="E95" t="s">
        <v>168</v>
      </c>
      <c r="F95" s="1">
        <v>43009</v>
      </c>
      <c r="G95" s="1"/>
      <c r="H95" s="1"/>
      <c r="I95" s="1"/>
      <c r="J95" s="1"/>
      <c r="R95" s="3">
        <f>COUNTIF(纏め表計算用!B:B,入社年月日ふりがな!B95)</f>
        <v>1</v>
      </c>
    </row>
    <row r="96" spans="1:18">
      <c r="A96">
        <v>9000604</v>
      </c>
      <c r="B96" t="s">
        <v>193</v>
      </c>
      <c r="C96" t="s">
        <v>194</v>
      </c>
      <c r="D96">
        <v>3</v>
      </c>
      <c r="E96" t="s">
        <v>168</v>
      </c>
      <c r="F96" s="1">
        <v>43191</v>
      </c>
      <c r="G96" s="1"/>
      <c r="H96" s="1"/>
      <c r="I96" s="1"/>
      <c r="J96" s="1"/>
      <c r="R96" s="3">
        <f>COUNTIF(纏め表計算用!B:B,入社年月日ふりがな!B96)</f>
        <v>1</v>
      </c>
    </row>
    <row r="97" spans="1:18">
      <c r="A97">
        <v>9000607</v>
      </c>
      <c r="B97" t="s">
        <v>195</v>
      </c>
      <c r="C97" t="s">
        <v>196</v>
      </c>
      <c r="D97">
        <v>3</v>
      </c>
      <c r="E97" t="s">
        <v>168</v>
      </c>
      <c r="F97" s="1">
        <v>43191</v>
      </c>
      <c r="G97" s="1"/>
      <c r="H97" s="1"/>
      <c r="I97" s="1"/>
      <c r="J97" s="1"/>
      <c r="R97" s="3">
        <f>COUNTIF(纏め表計算用!B:B,入社年月日ふりがな!B97)</f>
        <v>1</v>
      </c>
    </row>
    <row r="98" spans="1:18">
      <c r="A98">
        <v>9000608</v>
      </c>
      <c r="B98" t="s">
        <v>197</v>
      </c>
      <c r="C98" t="s">
        <v>198</v>
      </c>
      <c r="D98">
        <v>3</v>
      </c>
      <c r="E98" t="s">
        <v>168</v>
      </c>
      <c r="F98" s="1">
        <v>43191</v>
      </c>
      <c r="G98" s="1"/>
      <c r="H98" s="1"/>
      <c r="I98" s="1"/>
      <c r="J98" s="1"/>
      <c r="R98" s="3">
        <f>COUNTIF(纏め表計算用!B:B,入社年月日ふりがな!B98)</f>
        <v>1</v>
      </c>
    </row>
    <row r="99" spans="1:18">
      <c r="A99">
        <v>9000609</v>
      </c>
      <c r="B99" t="s">
        <v>1115</v>
      </c>
      <c r="C99" t="s">
        <v>199</v>
      </c>
      <c r="D99">
        <v>3</v>
      </c>
      <c r="E99" t="s">
        <v>168</v>
      </c>
      <c r="F99" s="1">
        <v>43191</v>
      </c>
      <c r="G99" s="1"/>
      <c r="H99" s="1"/>
      <c r="I99" s="1"/>
      <c r="J99" s="1"/>
      <c r="R99" s="3">
        <f>COUNTIF(纏め表計算用!B:B,入社年月日ふりがな!B99)</f>
        <v>1</v>
      </c>
    </row>
    <row r="100" spans="1:18">
      <c r="A100">
        <v>9000610</v>
      </c>
      <c r="B100" t="s">
        <v>200</v>
      </c>
      <c r="C100" t="s">
        <v>201</v>
      </c>
      <c r="D100">
        <v>3</v>
      </c>
      <c r="E100" t="s">
        <v>168</v>
      </c>
      <c r="F100" s="1">
        <v>43191</v>
      </c>
      <c r="G100" s="1"/>
      <c r="H100" s="1"/>
      <c r="I100" s="1"/>
      <c r="J100" s="1"/>
      <c r="R100" s="3">
        <f>COUNTIF(纏め表計算用!B:B,入社年月日ふりがな!B100)</f>
        <v>1</v>
      </c>
    </row>
    <row r="101" spans="1:18">
      <c r="A101">
        <v>9000705</v>
      </c>
      <c r="B101" t="s">
        <v>202</v>
      </c>
      <c r="C101" t="s">
        <v>203</v>
      </c>
      <c r="D101">
        <v>3</v>
      </c>
      <c r="E101" t="s">
        <v>168</v>
      </c>
      <c r="F101" s="1">
        <v>43556</v>
      </c>
      <c r="G101" s="1"/>
      <c r="H101" s="1"/>
      <c r="I101" s="1"/>
      <c r="J101" s="1"/>
      <c r="R101" s="3">
        <f>COUNTIF(纏め表計算用!B:B,入社年月日ふりがな!B101)</f>
        <v>1</v>
      </c>
    </row>
    <row r="102" spans="1:18">
      <c r="A102">
        <v>9000715</v>
      </c>
      <c r="B102" t="s">
        <v>204</v>
      </c>
      <c r="C102" t="s">
        <v>205</v>
      </c>
      <c r="D102">
        <v>3</v>
      </c>
      <c r="E102" t="s">
        <v>168</v>
      </c>
      <c r="F102" s="1">
        <v>43556</v>
      </c>
      <c r="G102" s="1"/>
      <c r="H102" s="1"/>
      <c r="I102" s="1"/>
      <c r="J102" s="1"/>
      <c r="R102" s="3">
        <f>COUNTIF(纏め表計算用!B:B,入社年月日ふりがな!B102)</f>
        <v>1</v>
      </c>
    </row>
    <row r="103" spans="1:18">
      <c r="A103">
        <v>9000886</v>
      </c>
      <c r="B103" t="s">
        <v>206</v>
      </c>
      <c r="C103" t="s">
        <v>207</v>
      </c>
      <c r="D103">
        <v>3</v>
      </c>
      <c r="E103" t="s">
        <v>168</v>
      </c>
      <c r="F103" s="1">
        <v>44095</v>
      </c>
      <c r="G103" s="1"/>
      <c r="H103" s="1"/>
      <c r="I103" s="1"/>
      <c r="J103" s="1"/>
      <c r="R103" s="3">
        <f>COUNTIF(纏め表計算用!B:B,入社年月日ふりがな!B103)</f>
        <v>1</v>
      </c>
    </row>
    <row r="104" spans="1:18">
      <c r="A104">
        <v>9000955</v>
      </c>
      <c r="B104" t="s">
        <v>208</v>
      </c>
      <c r="C104" t="s">
        <v>209</v>
      </c>
      <c r="D104">
        <v>3</v>
      </c>
      <c r="E104" t="s">
        <v>168</v>
      </c>
      <c r="F104" t="s">
        <v>5</v>
      </c>
      <c r="R104" s="3">
        <f>COUNTIF(纏め表計算用!B:B,入社年月日ふりがな!B104)</f>
        <v>1</v>
      </c>
    </row>
    <row r="105" spans="1:18">
      <c r="A105" s="5">
        <v>9000976</v>
      </c>
      <c r="B105" s="5" t="s">
        <v>210</v>
      </c>
      <c r="C105" t="s">
        <v>211</v>
      </c>
      <c r="D105">
        <v>3</v>
      </c>
      <c r="E105" t="s">
        <v>168</v>
      </c>
      <c r="F105" t="s">
        <v>5</v>
      </c>
      <c r="R105" s="3">
        <f>COUNTIF(纏め表計算用!B:B,入社年月日ふりがな!B105)</f>
        <v>0</v>
      </c>
    </row>
    <row r="106" spans="1:18">
      <c r="A106">
        <v>9000726</v>
      </c>
      <c r="B106" t="s">
        <v>212</v>
      </c>
      <c r="C106" t="s">
        <v>213</v>
      </c>
      <c r="D106">
        <v>3</v>
      </c>
      <c r="E106" t="s">
        <v>168</v>
      </c>
      <c r="F106" s="1">
        <v>43654</v>
      </c>
      <c r="G106" s="1"/>
      <c r="H106" s="1"/>
      <c r="I106" s="1"/>
      <c r="J106" s="1"/>
      <c r="R106" s="3">
        <f>COUNTIF(纏め表計算用!B:B,入社年月日ふりがな!B106)</f>
        <v>1</v>
      </c>
    </row>
    <row r="107" spans="1:18">
      <c r="A107">
        <v>9000745</v>
      </c>
      <c r="B107" t="s">
        <v>214</v>
      </c>
      <c r="C107" t="s">
        <v>215</v>
      </c>
      <c r="D107">
        <v>3</v>
      </c>
      <c r="E107" t="s">
        <v>168</v>
      </c>
      <c r="F107" s="1">
        <v>43770</v>
      </c>
      <c r="G107" s="1"/>
      <c r="H107" s="1"/>
      <c r="I107" s="1"/>
      <c r="J107" s="1"/>
      <c r="R107" s="3">
        <f>COUNTIF(纏め表計算用!B:B,入社年月日ふりがな!B107)</f>
        <v>1</v>
      </c>
    </row>
    <row r="108" spans="1:18">
      <c r="A108">
        <v>9000265</v>
      </c>
      <c r="B108" t="s">
        <v>216</v>
      </c>
      <c r="C108" t="s">
        <v>217</v>
      </c>
      <c r="D108">
        <v>3</v>
      </c>
      <c r="E108" t="s">
        <v>168</v>
      </c>
      <c r="F108" s="1">
        <v>41730</v>
      </c>
      <c r="G108" s="1"/>
      <c r="H108" s="1"/>
      <c r="I108" s="1"/>
      <c r="J108" s="1"/>
      <c r="R108" s="3">
        <f>COUNTIF(纏め表計算用!B:B,入社年月日ふりがな!B108)</f>
        <v>1</v>
      </c>
    </row>
    <row r="109" spans="1:18">
      <c r="A109">
        <v>9000451</v>
      </c>
      <c r="B109" t="s">
        <v>218</v>
      </c>
      <c r="C109" t="s">
        <v>219</v>
      </c>
      <c r="D109">
        <v>3</v>
      </c>
      <c r="E109" t="s">
        <v>168</v>
      </c>
      <c r="F109" s="1">
        <v>42826</v>
      </c>
      <c r="G109" s="1"/>
      <c r="H109" s="1"/>
      <c r="I109" s="1"/>
      <c r="J109" s="1"/>
      <c r="R109" s="3">
        <f>COUNTIF(纏め表計算用!B:B,入社年月日ふりがな!B109)</f>
        <v>1</v>
      </c>
    </row>
    <row r="110" spans="1:18">
      <c r="A110">
        <v>9000965</v>
      </c>
      <c r="B110" t="s">
        <v>220</v>
      </c>
      <c r="C110" t="s">
        <v>221</v>
      </c>
      <c r="D110">
        <v>3</v>
      </c>
      <c r="E110" t="s">
        <v>168</v>
      </c>
      <c r="F110" s="1">
        <v>44409</v>
      </c>
      <c r="G110" s="1"/>
      <c r="H110" s="1"/>
      <c r="I110" s="1"/>
      <c r="J110" s="1"/>
      <c r="R110" s="3">
        <f>COUNTIF(纏め表計算用!B:B,入社年月日ふりがな!B110)</f>
        <v>1</v>
      </c>
    </row>
    <row r="111" spans="1:18">
      <c r="A111">
        <v>9000032</v>
      </c>
      <c r="B111" t="s">
        <v>222</v>
      </c>
      <c r="C111" t="s">
        <v>223</v>
      </c>
      <c r="D111">
        <v>3</v>
      </c>
      <c r="E111" t="s">
        <v>168</v>
      </c>
      <c r="F111" s="1">
        <v>39539</v>
      </c>
      <c r="G111" s="1"/>
      <c r="H111" s="1"/>
      <c r="I111" s="1"/>
      <c r="J111" s="1"/>
      <c r="R111" s="3">
        <f>COUNTIF(纏め表計算用!B:B,入社年月日ふりがな!B111)</f>
        <v>1</v>
      </c>
    </row>
    <row r="112" spans="1:18">
      <c r="A112">
        <v>9000033</v>
      </c>
      <c r="B112" t="s">
        <v>224</v>
      </c>
      <c r="C112" t="s">
        <v>225</v>
      </c>
      <c r="D112">
        <v>3</v>
      </c>
      <c r="E112" t="s">
        <v>168</v>
      </c>
      <c r="F112" s="1">
        <v>40118</v>
      </c>
      <c r="G112" s="1"/>
      <c r="H112" s="1"/>
      <c r="I112" s="1"/>
      <c r="J112" s="1"/>
      <c r="R112" s="3">
        <f>COUNTIF(纏め表計算用!B:B,入社年月日ふりがな!B112)</f>
        <v>1</v>
      </c>
    </row>
    <row r="113" spans="1:18">
      <c r="A113">
        <v>9000035</v>
      </c>
      <c r="B113" t="s">
        <v>226</v>
      </c>
      <c r="C113" t="s">
        <v>227</v>
      </c>
      <c r="D113">
        <v>3</v>
      </c>
      <c r="E113" t="s">
        <v>168</v>
      </c>
      <c r="F113" s="1">
        <v>40567</v>
      </c>
      <c r="G113" s="1"/>
      <c r="H113" s="1"/>
      <c r="I113" s="1"/>
      <c r="J113" s="1"/>
      <c r="R113" s="3">
        <f>COUNTIF(纏め表計算用!B:B,入社年月日ふりがな!B113)</f>
        <v>1</v>
      </c>
    </row>
    <row r="114" spans="1:18">
      <c r="A114">
        <v>9000038</v>
      </c>
      <c r="B114" t="s">
        <v>228</v>
      </c>
      <c r="C114" t="s">
        <v>229</v>
      </c>
      <c r="D114">
        <v>3</v>
      </c>
      <c r="E114" t="s">
        <v>168</v>
      </c>
      <c r="F114" s="1">
        <v>40664</v>
      </c>
      <c r="G114" s="1"/>
      <c r="H114" s="1"/>
      <c r="I114" s="1"/>
      <c r="J114" s="1"/>
      <c r="R114" s="3">
        <f>COUNTIF(纏め表計算用!B:B,入社年月日ふりがな!B114)</f>
        <v>1</v>
      </c>
    </row>
    <row r="115" spans="1:18">
      <c r="A115">
        <v>9000165</v>
      </c>
      <c r="B115" t="s">
        <v>230</v>
      </c>
      <c r="C115" t="s">
        <v>231</v>
      </c>
      <c r="D115">
        <v>3</v>
      </c>
      <c r="E115" t="s">
        <v>168</v>
      </c>
      <c r="F115" s="1">
        <v>41235</v>
      </c>
      <c r="G115" s="1"/>
      <c r="H115" s="1"/>
      <c r="I115" s="1"/>
      <c r="J115" s="1"/>
      <c r="R115" s="3">
        <f>COUNTIF(纏め表計算用!B:B,入社年月日ふりがな!B115)</f>
        <v>1</v>
      </c>
    </row>
    <row r="116" spans="1:18">
      <c r="A116">
        <v>9000168</v>
      </c>
      <c r="B116" t="s">
        <v>232</v>
      </c>
      <c r="C116" t="s">
        <v>233</v>
      </c>
      <c r="D116">
        <v>3</v>
      </c>
      <c r="E116" t="s">
        <v>168</v>
      </c>
      <c r="F116" s="1">
        <v>41289</v>
      </c>
      <c r="G116" s="1"/>
      <c r="H116" s="1"/>
      <c r="I116" s="1"/>
      <c r="J116" s="1"/>
      <c r="R116" s="3">
        <f>COUNTIF(纏め表計算用!B:B,入社年月日ふりがな!B116)</f>
        <v>1</v>
      </c>
    </row>
    <row r="117" spans="1:18">
      <c r="A117">
        <v>9000172</v>
      </c>
      <c r="B117" t="s">
        <v>234</v>
      </c>
      <c r="C117" t="s">
        <v>235</v>
      </c>
      <c r="D117">
        <v>3</v>
      </c>
      <c r="E117" t="s">
        <v>168</v>
      </c>
      <c r="F117" s="1">
        <v>41330</v>
      </c>
      <c r="G117" s="1"/>
      <c r="H117" s="1"/>
      <c r="I117" s="1"/>
      <c r="J117" s="1"/>
      <c r="R117" s="3">
        <f>COUNTIF(纏め表計算用!B:B,入社年月日ふりがな!B117)</f>
        <v>1</v>
      </c>
    </row>
    <row r="118" spans="1:18">
      <c r="A118">
        <v>9000863</v>
      </c>
      <c r="B118" t="s">
        <v>236</v>
      </c>
      <c r="C118" t="s">
        <v>237</v>
      </c>
      <c r="D118">
        <v>3</v>
      </c>
      <c r="E118" t="s">
        <v>168</v>
      </c>
      <c r="F118" s="1">
        <v>43983</v>
      </c>
      <c r="G118" s="1"/>
      <c r="H118" s="1"/>
      <c r="I118" s="1"/>
      <c r="J118" s="1"/>
      <c r="R118" s="3">
        <f>COUNTIF(纏め表計算用!B:B,入社年月日ふりがな!B118)</f>
        <v>1</v>
      </c>
    </row>
    <row r="119" spans="1:18">
      <c r="A119">
        <v>9000868</v>
      </c>
      <c r="B119" t="s">
        <v>238</v>
      </c>
      <c r="C119" t="s">
        <v>239</v>
      </c>
      <c r="D119">
        <v>3</v>
      </c>
      <c r="E119" t="s">
        <v>168</v>
      </c>
      <c r="F119" s="1">
        <v>44007</v>
      </c>
      <c r="G119" s="1"/>
      <c r="H119" s="1"/>
      <c r="I119" s="1"/>
      <c r="J119" s="1"/>
      <c r="R119" s="3">
        <f>COUNTIF(纏め表計算用!B:B,入社年月日ふりがな!B119)</f>
        <v>1</v>
      </c>
    </row>
    <row r="120" spans="1:18">
      <c r="A120">
        <v>9000930</v>
      </c>
      <c r="B120" t="s">
        <v>240</v>
      </c>
      <c r="C120" t="s">
        <v>241</v>
      </c>
      <c r="D120">
        <v>3</v>
      </c>
      <c r="E120" t="s">
        <v>168</v>
      </c>
      <c r="F120" s="1">
        <v>44274</v>
      </c>
      <c r="G120" s="1"/>
      <c r="H120" s="1"/>
      <c r="I120" s="1"/>
      <c r="J120" s="1"/>
      <c r="R120" s="3">
        <f>COUNTIF(纏め表計算用!B:B,入社年月日ふりがな!B120)</f>
        <v>1</v>
      </c>
    </row>
    <row r="121" spans="1:18">
      <c r="A121">
        <v>9000944</v>
      </c>
      <c r="B121" t="s">
        <v>242</v>
      </c>
      <c r="C121" t="s">
        <v>243</v>
      </c>
      <c r="D121">
        <v>3</v>
      </c>
      <c r="E121" t="s">
        <v>168</v>
      </c>
      <c r="F121" s="1">
        <v>44348</v>
      </c>
      <c r="G121" s="1"/>
      <c r="H121" s="1"/>
      <c r="I121" s="1"/>
      <c r="J121" s="1"/>
      <c r="R121" s="3">
        <f>COUNTIF(纏め表計算用!B:B,入社年月日ふりがな!B121)</f>
        <v>1</v>
      </c>
    </row>
    <row r="122" spans="1:18">
      <c r="A122">
        <v>9000949</v>
      </c>
      <c r="B122" t="s">
        <v>244</v>
      </c>
      <c r="C122" t="s">
        <v>245</v>
      </c>
      <c r="D122">
        <v>3</v>
      </c>
      <c r="E122" t="s">
        <v>168</v>
      </c>
      <c r="F122" s="1">
        <v>44377</v>
      </c>
      <c r="G122" s="1"/>
      <c r="H122" s="1"/>
      <c r="I122" s="1"/>
      <c r="J122" s="1"/>
      <c r="R122" s="3">
        <f>COUNTIF(纏め表計算用!B:B,入社年月日ふりがな!B122)</f>
        <v>1</v>
      </c>
    </row>
    <row r="123" spans="1:18">
      <c r="A123">
        <v>9000951</v>
      </c>
      <c r="B123" t="s">
        <v>1219</v>
      </c>
      <c r="C123" t="s">
        <v>246</v>
      </c>
      <c r="D123">
        <v>3</v>
      </c>
      <c r="E123" t="s">
        <v>168</v>
      </c>
      <c r="F123" s="1">
        <v>44378</v>
      </c>
      <c r="G123" s="1"/>
      <c r="H123" s="1"/>
      <c r="I123" s="1"/>
      <c r="J123" s="1"/>
      <c r="R123" s="3">
        <f>COUNTIF(纏め表計算用!B:B,入社年月日ふりがな!B123)</f>
        <v>1</v>
      </c>
    </row>
    <row r="124" spans="1:18">
      <c r="A124">
        <v>9000952</v>
      </c>
      <c r="B124" t="s">
        <v>247</v>
      </c>
      <c r="C124" t="s">
        <v>248</v>
      </c>
      <c r="D124">
        <v>3</v>
      </c>
      <c r="E124" t="s">
        <v>168</v>
      </c>
      <c r="F124" s="1">
        <v>44378</v>
      </c>
      <c r="G124" s="1"/>
      <c r="H124" s="1"/>
      <c r="I124" s="1"/>
      <c r="J124" s="1"/>
      <c r="R124" s="3">
        <f>COUNTIF(纏め表計算用!B:B,入社年月日ふりがな!B124)</f>
        <v>1</v>
      </c>
    </row>
    <row r="125" spans="1:18">
      <c r="A125">
        <v>9000979</v>
      </c>
      <c r="B125" t="s">
        <v>249</v>
      </c>
      <c r="C125" t="s">
        <v>250</v>
      </c>
      <c r="D125">
        <v>3</v>
      </c>
      <c r="E125" t="s">
        <v>168</v>
      </c>
      <c r="F125" s="1">
        <v>44470</v>
      </c>
      <c r="G125" s="1"/>
      <c r="H125" s="1"/>
      <c r="I125" s="1"/>
      <c r="J125" s="1"/>
      <c r="R125" s="3">
        <f>COUNTIF(纏め表計算用!B:B,入社年月日ふりがな!B125)</f>
        <v>1</v>
      </c>
    </row>
    <row r="126" spans="1:18">
      <c r="A126" s="5">
        <v>9000980</v>
      </c>
      <c r="B126" s="5" t="s">
        <v>251</v>
      </c>
      <c r="C126" t="s">
        <v>252</v>
      </c>
      <c r="D126">
        <v>3</v>
      </c>
      <c r="E126" t="s">
        <v>168</v>
      </c>
      <c r="F126" s="1">
        <v>44484</v>
      </c>
      <c r="G126" s="1"/>
      <c r="H126" s="1"/>
      <c r="I126" s="1"/>
      <c r="J126" s="1"/>
      <c r="R126" s="3">
        <f>COUNTIF(纏め表計算用!B:B,入社年月日ふりがな!B126)</f>
        <v>0</v>
      </c>
    </row>
    <row r="127" spans="1:18">
      <c r="A127" s="5">
        <v>9000983</v>
      </c>
      <c r="B127" s="5" t="s">
        <v>253</v>
      </c>
      <c r="C127" t="s">
        <v>254</v>
      </c>
      <c r="D127">
        <v>3</v>
      </c>
      <c r="E127" t="s">
        <v>168</v>
      </c>
      <c r="F127" s="1">
        <v>44487</v>
      </c>
      <c r="G127" s="1"/>
      <c r="H127" s="1"/>
      <c r="I127" s="1"/>
      <c r="J127" s="1"/>
      <c r="R127" s="3">
        <f>COUNTIF(纏め表計算用!B:B,入社年月日ふりがな!B127)</f>
        <v>0</v>
      </c>
    </row>
    <row r="128" spans="1:18">
      <c r="A128" s="5">
        <v>9000874</v>
      </c>
      <c r="B128" s="5" t="s">
        <v>255</v>
      </c>
      <c r="C128" t="s">
        <v>256</v>
      </c>
      <c r="D128">
        <v>3</v>
      </c>
      <c r="E128" t="s">
        <v>168</v>
      </c>
      <c r="F128" s="1">
        <v>44032</v>
      </c>
      <c r="G128" s="1"/>
      <c r="H128" s="1"/>
      <c r="I128" s="1"/>
      <c r="J128" s="1"/>
      <c r="R128" s="3">
        <f>COUNTIF(纏め表計算用!B:B,入社年月日ふりがな!B128)</f>
        <v>0</v>
      </c>
    </row>
    <row r="129" spans="1:18">
      <c r="A129" s="5">
        <v>9000962</v>
      </c>
      <c r="B129" s="5" t="s">
        <v>257</v>
      </c>
      <c r="C129" t="s">
        <v>258</v>
      </c>
      <c r="D129">
        <v>3</v>
      </c>
      <c r="E129" t="s">
        <v>168</v>
      </c>
      <c r="F129" s="1">
        <v>44409</v>
      </c>
      <c r="G129" s="1"/>
      <c r="H129" s="1"/>
      <c r="I129" s="1"/>
      <c r="J129" s="1"/>
      <c r="R129" s="3">
        <f>COUNTIF(纏め表計算用!B:B,入社年月日ふりがな!B129)</f>
        <v>0</v>
      </c>
    </row>
    <row r="130" spans="1:18">
      <c r="A130" s="5">
        <v>9000339</v>
      </c>
      <c r="B130" s="5" t="s">
        <v>259</v>
      </c>
      <c r="C130" t="s">
        <v>260</v>
      </c>
      <c r="D130">
        <v>3</v>
      </c>
      <c r="E130" t="s">
        <v>168</v>
      </c>
      <c r="F130" s="1">
        <v>42191</v>
      </c>
      <c r="G130" s="1"/>
      <c r="H130" s="1"/>
      <c r="I130" s="1"/>
      <c r="J130" s="1"/>
      <c r="R130" s="3">
        <f>COUNTIF(纏め表計算用!B:B,入社年月日ふりがな!B130)</f>
        <v>0</v>
      </c>
    </row>
    <row r="131" spans="1:18">
      <c r="A131" s="5">
        <v>9000964</v>
      </c>
      <c r="B131" s="5" t="s">
        <v>261</v>
      </c>
      <c r="C131" t="s">
        <v>262</v>
      </c>
      <c r="D131">
        <v>3</v>
      </c>
      <c r="E131" t="s">
        <v>168</v>
      </c>
      <c r="F131" s="1">
        <v>44409</v>
      </c>
      <c r="G131" s="1"/>
      <c r="H131" s="1"/>
      <c r="I131" s="1"/>
      <c r="J131" s="1"/>
      <c r="R131" s="3">
        <f>COUNTIF(纏め表計算用!B:B,入社年月日ふりがな!B131)</f>
        <v>0</v>
      </c>
    </row>
    <row r="132" spans="1:18">
      <c r="A132" s="5">
        <v>9000502</v>
      </c>
      <c r="B132" s="5" t="s">
        <v>263</v>
      </c>
      <c r="C132" t="s">
        <v>264</v>
      </c>
      <c r="D132">
        <v>3</v>
      </c>
      <c r="E132" t="s">
        <v>168</v>
      </c>
      <c r="F132" s="1">
        <v>42917</v>
      </c>
      <c r="G132" s="1"/>
      <c r="H132" s="1"/>
      <c r="I132" s="1"/>
      <c r="J132" s="1"/>
      <c r="R132" s="3">
        <f>COUNTIF(纏め表計算用!B:B,入社年月日ふりがな!B132)</f>
        <v>0</v>
      </c>
    </row>
    <row r="133" spans="1:18">
      <c r="A133">
        <v>9000746</v>
      </c>
      <c r="B133" t="s">
        <v>265</v>
      </c>
      <c r="C133" t="s">
        <v>266</v>
      </c>
      <c r="D133">
        <v>3</v>
      </c>
      <c r="E133" t="s">
        <v>168</v>
      </c>
      <c r="F133" s="1">
        <v>43770</v>
      </c>
      <c r="G133" s="1"/>
      <c r="H133" s="1"/>
      <c r="I133" s="1"/>
      <c r="J133" s="1"/>
      <c r="R133" s="3">
        <f>COUNTIF(纏め表計算用!B:B,入社年月日ふりがな!B133)</f>
        <v>1</v>
      </c>
    </row>
    <row r="134" spans="1:18">
      <c r="A134">
        <v>9000758</v>
      </c>
      <c r="B134" t="s">
        <v>267</v>
      </c>
      <c r="C134" t="s">
        <v>268</v>
      </c>
      <c r="D134">
        <v>3</v>
      </c>
      <c r="E134" t="s">
        <v>168</v>
      </c>
      <c r="F134" s="1">
        <v>43800</v>
      </c>
      <c r="G134" s="1"/>
      <c r="H134" s="1"/>
      <c r="I134" s="1"/>
      <c r="J134" s="1"/>
      <c r="R134" s="3">
        <f>COUNTIF(纏め表計算用!B:B,入社年月日ふりがな!B134)</f>
        <v>1</v>
      </c>
    </row>
    <row r="135" spans="1:18">
      <c r="A135">
        <v>9000765</v>
      </c>
      <c r="B135" t="s">
        <v>269</v>
      </c>
      <c r="C135" t="s">
        <v>270</v>
      </c>
      <c r="D135">
        <v>3</v>
      </c>
      <c r="E135" t="s">
        <v>168</v>
      </c>
      <c r="F135" s="1">
        <v>43800</v>
      </c>
      <c r="G135" s="1"/>
      <c r="H135" s="1"/>
      <c r="I135" s="1"/>
      <c r="J135" s="1"/>
      <c r="R135" s="3">
        <f>COUNTIF(纏め表計算用!B:B,入社年月日ふりがな!B135)</f>
        <v>1</v>
      </c>
    </row>
    <row r="136" spans="1:18">
      <c r="A136">
        <v>9000768</v>
      </c>
      <c r="B136" t="s">
        <v>271</v>
      </c>
      <c r="C136" t="s">
        <v>272</v>
      </c>
      <c r="D136">
        <v>3</v>
      </c>
      <c r="E136" t="s">
        <v>168</v>
      </c>
      <c r="F136" s="1">
        <v>43808</v>
      </c>
      <c r="G136" s="1"/>
      <c r="H136" s="1"/>
      <c r="I136" s="1"/>
      <c r="J136" s="1"/>
      <c r="R136" s="3">
        <f>COUNTIF(纏め表計算用!B:B,入社年月日ふりがな!B136)</f>
        <v>1</v>
      </c>
    </row>
    <row r="137" spans="1:18">
      <c r="A137">
        <v>9000932</v>
      </c>
      <c r="B137" t="s">
        <v>273</v>
      </c>
      <c r="D137">
        <v>3</v>
      </c>
      <c r="E137" t="s">
        <v>168</v>
      </c>
      <c r="F137" s="1">
        <v>44307</v>
      </c>
      <c r="G137" s="1"/>
      <c r="H137" s="1"/>
      <c r="I137" s="1"/>
      <c r="J137" s="1"/>
      <c r="R137" s="3">
        <f>COUNTIF(纏め表計算用!B:B,入社年月日ふりがな!B137)</f>
        <v>1</v>
      </c>
    </row>
    <row r="138" spans="1:18">
      <c r="A138" s="5">
        <v>9000950</v>
      </c>
      <c r="B138" s="5" t="s">
        <v>274</v>
      </c>
      <c r="C138" t="s">
        <v>275</v>
      </c>
      <c r="D138">
        <v>3</v>
      </c>
      <c r="E138" t="s">
        <v>168</v>
      </c>
      <c r="F138" s="1">
        <v>44378</v>
      </c>
      <c r="G138" s="1"/>
      <c r="H138" s="1"/>
      <c r="I138" s="1"/>
      <c r="J138" s="1"/>
      <c r="R138" s="3">
        <f>COUNTIF(纏め表計算用!B:B,入社年月日ふりがな!B138)</f>
        <v>0</v>
      </c>
    </row>
    <row r="139" spans="1:18">
      <c r="A139">
        <v>9000975</v>
      </c>
      <c r="B139" t="s">
        <v>276</v>
      </c>
      <c r="C139" t="s">
        <v>277</v>
      </c>
      <c r="D139">
        <v>3</v>
      </c>
      <c r="E139" t="s">
        <v>168</v>
      </c>
      <c r="F139" s="1">
        <v>44460</v>
      </c>
      <c r="G139" s="1"/>
      <c r="H139" s="1"/>
      <c r="I139" s="1"/>
      <c r="J139" s="1"/>
      <c r="R139" s="3">
        <f>COUNTIF(纏め表計算用!B:B,入社年月日ふりがな!B139)</f>
        <v>1</v>
      </c>
    </row>
    <row r="140" spans="1:18">
      <c r="A140">
        <v>9000977</v>
      </c>
      <c r="B140" t="s">
        <v>278</v>
      </c>
      <c r="C140" t="s">
        <v>279</v>
      </c>
      <c r="D140">
        <v>3</v>
      </c>
      <c r="E140" t="s">
        <v>168</v>
      </c>
      <c r="F140" s="1">
        <v>44473</v>
      </c>
      <c r="G140" s="1"/>
      <c r="H140" s="1"/>
      <c r="I140" s="1"/>
      <c r="J140" s="1"/>
      <c r="R140" s="3">
        <f>COUNTIF(纏め表計算用!B:B,入社年月日ふりがな!B140)</f>
        <v>1</v>
      </c>
    </row>
    <row r="141" spans="1:18">
      <c r="A141">
        <v>9000328</v>
      </c>
      <c r="B141" t="s">
        <v>280</v>
      </c>
      <c r="C141" t="s">
        <v>281</v>
      </c>
      <c r="D141">
        <v>4</v>
      </c>
      <c r="E141" t="s">
        <v>282</v>
      </c>
      <c r="F141" s="1">
        <v>42125</v>
      </c>
      <c r="G141" s="1"/>
      <c r="H141" s="1"/>
      <c r="I141" s="1"/>
      <c r="J141" s="1"/>
      <c r="R141" s="3">
        <f>COUNTIF(纏め表計算用!B:B,入社年月日ふりがな!B141)</f>
        <v>1</v>
      </c>
    </row>
    <row r="142" spans="1:18">
      <c r="A142">
        <v>9000004</v>
      </c>
      <c r="B142" t="s">
        <v>283</v>
      </c>
      <c r="C142" t="s">
        <v>284</v>
      </c>
      <c r="D142">
        <v>4</v>
      </c>
      <c r="E142" t="s">
        <v>282</v>
      </c>
      <c r="F142" s="1">
        <v>34790</v>
      </c>
      <c r="G142" s="1"/>
      <c r="H142" s="1"/>
      <c r="I142" s="1"/>
      <c r="J142" s="1"/>
      <c r="R142" s="3">
        <f>COUNTIF(纏め表計算用!B:B,入社年月日ふりがな!B142)</f>
        <v>1</v>
      </c>
    </row>
    <row r="143" spans="1:18">
      <c r="A143">
        <v>9000120</v>
      </c>
      <c r="B143" t="s">
        <v>285</v>
      </c>
      <c r="C143" t="s">
        <v>286</v>
      </c>
      <c r="D143">
        <v>4</v>
      </c>
      <c r="E143" t="s">
        <v>282</v>
      </c>
      <c r="F143" s="1">
        <v>41000</v>
      </c>
      <c r="G143" s="1"/>
      <c r="H143" s="1"/>
      <c r="I143" s="1"/>
      <c r="J143" s="1"/>
      <c r="R143" s="3">
        <f>COUNTIF(纏め表計算用!B:B,入社年月日ふりがな!B143)</f>
        <v>1</v>
      </c>
    </row>
    <row r="144" spans="1:18">
      <c r="A144">
        <v>9000176</v>
      </c>
      <c r="B144" t="s">
        <v>287</v>
      </c>
      <c r="C144" t="s">
        <v>288</v>
      </c>
      <c r="D144">
        <v>4</v>
      </c>
      <c r="E144" t="s">
        <v>282</v>
      </c>
      <c r="F144" s="1">
        <v>41365</v>
      </c>
      <c r="G144" s="1"/>
      <c r="H144" s="1"/>
      <c r="I144" s="1"/>
      <c r="J144" s="1"/>
      <c r="R144" s="3">
        <f>COUNTIF(纏め表計算用!B:B,入社年月日ふりがな!B144)</f>
        <v>1</v>
      </c>
    </row>
    <row r="145" spans="1:18">
      <c r="A145">
        <v>9000528</v>
      </c>
      <c r="B145" t="s">
        <v>289</v>
      </c>
      <c r="C145" t="s">
        <v>290</v>
      </c>
      <c r="D145">
        <v>4</v>
      </c>
      <c r="E145" t="s">
        <v>282</v>
      </c>
      <c r="F145" s="1">
        <v>43040</v>
      </c>
      <c r="G145" s="1"/>
      <c r="H145" s="1"/>
      <c r="I145" s="1"/>
      <c r="J145" s="1"/>
      <c r="R145" s="3">
        <f>COUNTIF(纏め表計算用!B:B,入社年月日ふりがな!B145)</f>
        <v>1</v>
      </c>
    </row>
    <row r="146" spans="1:18">
      <c r="A146">
        <v>9000115</v>
      </c>
      <c r="B146" t="s">
        <v>291</v>
      </c>
      <c r="C146" t="s">
        <v>292</v>
      </c>
      <c r="D146">
        <v>4</v>
      </c>
      <c r="E146" t="s">
        <v>282</v>
      </c>
      <c r="F146" s="1">
        <v>41000</v>
      </c>
      <c r="G146" s="1"/>
      <c r="H146" s="1"/>
      <c r="I146" s="1"/>
      <c r="J146" s="1"/>
      <c r="R146" s="3">
        <f>COUNTIF(纏め表計算用!B:B,入社年月日ふりがな!B146)</f>
        <v>1</v>
      </c>
    </row>
    <row r="147" spans="1:18">
      <c r="A147">
        <v>9000123</v>
      </c>
      <c r="B147" t="s">
        <v>293</v>
      </c>
      <c r="C147" t="s">
        <v>294</v>
      </c>
      <c r="D147">
        <v>4</v>
      </c>
      <c r="E147" t="s">
        <v>282</v>
      </c>
      <c r="F147" s="1">
        <v>41000</v>
      </c>
      <c r="G147" s="1"/>
      <c r="H147" s="1"/>
      <c r="I147" s="1"/>
      <c r="J147" s="1"/>
      <c r="R147" s="3">
        <f>COUNTIF(纏め表計算用!B:B,入社年月日ふりがな!B147)</f>
        <v>1</v>
      </c>
    </row>
    <row r="148" spans="1:18">
      <c r="A148">
        <v>9000252</v>
      </c>
      <c r="B148" t="s">
        <v>295</v>
      </c>
      <c r="C148" t="s">
        <v>296</v>
      </c>
      <c r="D148">
        <v>4</v>
      </c>
      <c r="E148" t="s">
        <v>282</v>
      </c>
      <c r="F148" s="1">
        <v>41730</v>
      </c>
      <c r="G148" s="1"/>
      <c r="H148" s="1"/>
      <c r="I148" s="1"/>
      <c r="J148" s="1"/>
      <c r="R148" s="3">
        <f>COUNTIF(纏め表計算用!B:B,入社年月日ふりがな!B148)</f>
        <v>1</v>
      </c>
    </row>
    <row r="149" spans="1:18">
      <c r="A149">
        <v>9000296</v>
      </c>
      <c r="B149" t="s">
        <v>297</v>
      </c>
      <c r="C149" t="s">
        <v>298</v>
      </c>
      <c r="D149">
        <v>4</v>
      </c>
      <c r="E149" t="s">
        <v>282</v>
      </c>
      <c r="F149" s="1">
        <v>42095</v>
      </c>
      <c r="G149" s="1"/>
      <c r="H149" s="1"/>
      <c r="I149" s="1"/>
      <c r="J149" s="1"/>
      <c r="R149" s="3">
        <f>COUNTIF(纏め表計算用!B:B,入社年月日ふりがな!B149)</f>
        <v>1</v>
      </c>
    </row>
    <row r="150" spans="1:18">
      <c r="A150">
        <v>9000354</v>
      </c>
      <c r="B150" t="s">
        <v>299</v>
      </c>
      <c r="C150" t="s">
        <v>300</v>
      </c>
      <c r="D150">
        <v>4</v>
      </c>
      <c r="E150" t="s">
        <v>282</v>
      </c>
      <c r="F150" s="1">
        <v>42461</v>
      </c>
      <c r="G150" s="1"/>
      <c r="H150" s="1"/>
      <c r="I150" s="1"/>
      <c r="J150" s="1"/>
      <c r="R150" s="3">
        <f>COUNTIF(纏め表計算用!B:B,入社年月日ふりがな!B150)</f>
        <v>1</v>
      </c>
    </row>
    <row r="151" spans="1:18">
      <c r="A151">
        <v>9000360</v>
      </c>
      <c r="B151" t="s">
        <v>301</v>
      </c>
      <c r="C151" t="s">
        <v>302</v>
      </c>
      <c r="D151">
        <v>4</v>
      </c>
      <c r="E151" t="s">
        <v>282</v>
      </c>
      <c r="F151" s="1">
        <v>42461</v>
      </c>
      <c r="G151" s="1"/>
      <c r="H151" s="1"/>
      <c r="I151" s="1"/>
      <c r="J151" s="1"/>
      <c r="R151" s="3">
        <f>COUNTIF(纏め表計算用!B:B,入社年月日ふりがな!B151)</f>
        <v>1</v>
      </c>
    </row>
    <row r="152" spans="1:18">
      <c r="A152">
        <v>9000456</v>
      </c>
      <c r="B152" t="s">
        <v>303</v>
      </c>
      <c r="C152" t="s">
        <v>304</v>
      </c>
      <c r="D152">
        <v>4</v>
      </c>
      <c r="E152" t="s">
        <v>282</v>
      </c>
      <c r="F152" s="1">
        <v>42826</v>
      </c>
      <c r="G152" s="1"/>
      <c r="H152" s="1"/>
      <c r="I152" s="1"/>
      <c r="J152" s="1"/>
      <c r="R152" s="3">
        <f>COUNTIF(纏め表計算用!B:B,入社年月日ふりがな!B152)</f>
        <v>1</v>
      </c>
    </row>
    <row r="153" spans="1:18">
      <c r="A153">
        <v>9000467</v>
      </c>
      <c r="B153" t="s">
        <v>305</v>
      </c>
      <c r="C153" t="s">
        <v>306</v>
      </c>
      <c r="D153">
        <v>4</v>
      </c>
      <c r="E153" t="s">
        <v>282</v>
      </c>
      <c r="F153" s="1">
        <v>42826</v>
      </c>
      <c r="G153" s="1"/>
      <c r="H153" s="1"/>
      <c r="I153" s="1"/>
      <c r="J153" s="1"/>
      <c r="R153" s="3">
        <f>COUNTIF(纏め表計算用!B:B,入社年月日ふりがな!B153)</f>
        <v>1</v>
      </c>
    </row>
    <row r="154" spans="1:18">
      <c r="A154">
        <v>9000472</v>
      </c>
      <c r="B154" t="s">
        <v>307</v>
      </c>
      <c r="C154" t="s">
        <v>308</v>
      </c>
      <c r="D154">
        <v>4</v>
      </c>
      <c r="E154" t="s">
        <v>282</v>
      </c>
      <c r="F154" s="1">
        <v>42826</v>
      </c>
      <c r="G154" s="1"/>
      <c r="H154" s="1"/>
      <c r="I154" s="1"/>
      <c r="J154" s="1"/>
      <c r="R154" s="3">
        <f>COUNTIF(纏め表計算用!B:B,入社年月日ふりがな!B154)</f>
        <v>1</v>
      </c>
    </row>
    <row r="155" spans="1:18">
      <c r="A155">
        <v>9000503</v>
      </c>
      <c r="B155" t="s">
        <v>309</v>
      </c>
      <c r="C155" t="s">
        <v>310</v>
      </c>
      <c r="D155">
        <v>4</v>
      </c>
      <c r="E155" t="s">
        <v>282</v>
      </c>
      <c r="F155" s="1">
        <v>42917</v>
      </c>
      <c r="G155" s="1"/>
      <c r="H155" s="1"/>
      <c r="I155" s="1"/>
      <c r="J155" s="1"/>
      <c r="R155" s="3">
        <f>COUNTIF(纏め表計算用!B:B,入社年月日ふりがな!B155)</f>
        <v>1</v>
      </c>
    </row>
    <row r="156" spans="1:18">
      <c r="A156">
        <v>9000612</v>
      </c>
      <c r="B156" t="s">
        <v>1123</v>
      </c>
      <c r="C156" t="s">
        <v>311</v>
      </c>
      <c r="D156">
        <v>4</v>
      </c>
      <c r="E156" t="s">
        <v>282</v>
      </c>
      <c r="F156" s="1">
        <v>43191</v>
      </c>
      <c r="G156" s="1"/>
      <c r="H156" s="1"/>
      <c r="I156" s="1"/>
      <c r="J156" s="1"/>
      <c r="R156" s="3">
        <f>COUNTIF(纏め表計算用!B:B,入社年月日ふりがな!B156)</f>
        <v>1</v>
      </c>
    </row>
    <row r="157" spans="1:18">
      <c r="A157">
        <v>9000613</v>
      </c>
      <c r="B157" t="s">
        <v>312</v>
      </c>
      <c r="C157" t="s">
        <v>313</v>
      </c>
      <c r="D157">
        <v>4</v>
      </c>
      <c r="E157" t="s">
        <v>282</v>
      </c>
      <c r="F157" s="1">
        <v>43191</v>
      </c>
      <c r="G157" s="1"/>
      <c r="H157" s="1"/>
      <c r="I157" s="1"/>
      <c r="J157" s="1"/>
      <c r="R157" s="3">
        <f>COUNTIF(纏め表計算用!B:B,入社年月日ふりがな!B157)</f>
        <v>1</v>
      </c>
    </row>
    <row r="158" spans="1:18">
      <c r="A158">
        <v>9000615</v>
      </c>
      <c r="B158" t="s">
        <v>314</v>
      </c>
      <c r="C158" t="s">
        <v>315</v>
      </c>
      <c r="D158">
        <v>4</v>
      </c>
      <c r="E158" t="s">
        <v>282</v>
      </c>
      <c r="F158" s="1">
        <v>43191</v>
      </c>
      <c r="G158" s="1"/>
      <c r="H158" s="1"/>
      <c r="I158" s="1"/>
      <c r="J158" s="1"/>
      <c r="R158" s="3">
        <f>COUNTIF(纏め表計算用!B:B,入社年月日ふりがな!B158)</f>
        <v>1</v>
      </c>
    </row>
    <row r="159" spans="1:18">
      <c r="A159">
        <v>9000680</v>
      </c>
      <c r="B159" t="s">
        <v>316</v>
      </c>
      <c r="C159" t="s">
        <v>317</v>
      </c>
      <c r="D159">
        <v>4</v>
      </c>
      <c r="E159" t="s">
        <v>282</v>
      </c>
      <c r="F159" s="1">
        <v>43556</v>
      </c>
      <c r="G159" s="1"/>
      <c r="H159" s="1"/>
      <c r="I159" s="1"/>
      <c r="J159" s="1"/>
      <c r="R159" s="3">
        <f>COUNTIF(纏め表計算用!B:B,入社年月日ふりがな!B159)</f>
        <v>1</v>
      </c>
    </row>
    <row r="160" spans="1:18">
      <c r="A160">
        <v>9000689</v>
      </c>
      <c r="B160" t="s">
        <v>318</v>
      </c>
      <c r="C160" t="s">
        <v>319</v>
      </c>
      <c r="D160">
        <v>4</v>
      </c>
      <c r="E160" t="s">
        <v>282</v>
      </c>
      <c r="F160" s="1">
        <v>43556</v>
      </c>
      <c r="G160" s="1"/>
      <c r="H160" s="1"/>
      <c r="I160" s="1"/>
      <c r="J160" s="1"/>
      <c r="R160" s="3">
        <f>COUNTIF(纏め表計算用!B:B,入社年月日ふりがな!B160)</f>
        <v>1</v>
      </c>
    </row>
    <row r="161" spans="1:18">
      <c r="A161">
        <v>9000702</v>
      </c>
      <c r="B161" t="s">
        <v>320</v>
      </c>
      <c r="C161" t="s">
        <v>321</v>
      </c>
      <c r="D161">
        <v>4</v>
      </c>
      <c r="E161" t="s">
        <v>282</v>
      </c>
      <c r="F161" s="1">
        <v>43556</v>
      </c>
      <c r="G161" s="1"/>
      <c r="H161" s="1"/>
      <c r="I161" s="1"/>
      <c r="J161" s="1"/>
      <c r="R161" s="3">
        <f>COUNTIF(纏め表計算用!B:B,入社年月日ふりがな!B161)</f>
        <v>1</v>
      </c>
    </row>
    <row r="162" spans="1:18">
      <c r="A162">
        <v>9000744</v>
      </c>
      <c r="B162" t="s">
        <v>322</v>
      </c>
      <c r="C162" t="s">
        <v>323</v>
      </c>
      <c r="D162">
        <v>4</v>
      </c>
      <c r="E162" t="s">
        <v>282</v>
      </c>
      <c r="F162" s="1">
        <v>43770</v>
      </c>
      <c r="G162" s="1"/>
      <c r="H162" s="1"/>
      <c r="I162" s="1"/>
      <c r="J162" s="1"/>
      <c r="R162" s="3">
        <f>COUNTIF(纏め表計算用!B:B,入社年月日ふりがな!B162)</f>
        <v>1</v>
      </c>
    </row>
    <row r="163" spans="1:18">
      <c r="A163">
        <v>9000773</v>
      </c>
      <c r="B163" t="s">
        <v>324</v>
      </c>
      <c r="C163" t="s">
        <v>325</v>
      </c>
      <c r="D163">
        <v>4</v>
      </c>
      <c r="E163" t="s">
        <v>282</v>
      </c>
      <c r="F163" s="1">
        <v>43831</v>
      </c>
      <c r="G163" s="1"/>
      <c r="H163" s="1"/>
      <c r="I163" s="1"/>
      <c r="J163" s="1"/>
      <c r="R163" s="3">
        <f>COUNTIF(纏め表計算用!B:B,入社年月日ふりがな!B163)</f>
        <v>1</v>
      </c>
    </row>
    <row r="164" spans="1:18">
      <c r="A164">
        <v>9000810</v>
      </c>
      <c r="B164" t="s">
        <v>326</v>
      </c>
      <c r="C164" t="s">
        <v>327</v>
      </c>
      <c r="D164">
        <v>4</v>
      </c>
      <c r="E164" t="s">
        <v>282</v>
      </c>
      <c r="F164" s="1">
        <v>43922</v>
      </c>
      <c r="G164" s="1"/>
      <c r="H164" s="1"/>
      <c r="I164" s="1"/>
      <c r="J164" s="1"/>
      <c r="R164" s="3">
        <f>COUNTIF(纏め表計算用!B:B,入社年月日ふりがな!B164)</f>
        <v>1</v>
      </c>
    </row>
    <row r="165" spans="1:18">
      <c r="A165">
        <v>9000811</v>
      </c>
      <c r="B165" t="s">
        <v>1127</v>
      </c>
      <c r="C165" t="s">
        <v>328</v>
      </c>
      <c r="D165">
        <v>4</v>
      </c>
      <c r="E165" t="s">
        <v>282</v>
      </c>
      <c r="F165" s="1">
        <v>43922</v>
      </c>
      <c r="G165" s="1"/>
      <c r="H165" s="1"/>
      <c r="I165" s="1"/>
      <c r="J165" s="1"/>
      <c r="R165" s="3">
        <f>COUNTIF(纏め表計算用!B:B,入社年月日ふりがな!B165)</f>
        <v>1</v>
      </c>
    </row>
    <row r="166" spans="1:18">
      <c r="A166">
        <v>9000891</v>
      </c>
      <c r="B166" t="s">
        <v>1235</v>
      </c>
      <c r="C166" t="s">
        <v>329</v>
      </c>
      <c r="D166">
        <v>4</v>
      </c>
      <c r="E166" t="s">
        <v>282</v>
      </c>
      <c r="F166" s="1">
        <v>44105</v>
      </c>
      <c r="G166" s="1"/>
      <c r="H166" s="1"/>
      <c r="I166" s="1"/>
      <c r="J166" s="1"/>
      <c r="R166" s="3">
        <f>COUNTIF(纏め表計算用!B:B,入社年月日ふりがな!B166)</f>
        <v>1</v>
      </c>
    </row>
    <row r="167" spans="1:18">
      <c r="A167">
        <v>9000903</v>
      </c>
      <c r="B167" t="s">
        <v>330</v>
      </c>
      <c r="C167" t="s">
        <v>331</v>
      </c>
      <c r="D167">
        <v>4</v>
      </c>
      <c r="E167" t="s">
        <v>282</v>
      </c>
      <c r="F167" s="1">
        <v>44197</v>
      </c>
      <c r="G167" s="1"/>
      <c r="H167" s="1"/>
      <c r="I167" s="1"/>
      <c r="J167" s="1"/>
      <c r="R167" s="3">
        <f>COUNTIF(纏め表計算用!B:B,入社年月日ふりがな!B167)</f>
        <v>1</v>
      </c>
    </row>
    <row r="168" spans="1:18">
      <c r="A168">
        <v>9000866</v>
      </c>
      <c r="B168" t="s">
        <v>332</v>
      </c>
      <c r="C168" t="s">
        <v>333</v>
      </c>
      <c r="D168">
        <v>4</v>
      </c>
      <c r="E168" t="s">
        <v>282</v>
      </c>
      <c r="F168" s="1">
        <v>44013</v>
      </c>
      <c r="G168" s="1"/>
      <c r="H168" s="1"/>
      <c r="I168" s="1"/>
      <c r="J168" s="1"/>
      <c r="R168" s="3">
        <f>COUNTIF(纏め表計算用!B:B,入社年月日ふりがな!B168)</f>
        <v>1</v>
      </c>
    </row>
    <row r="169" spans="1:18">
      <c r="A169">
        <v>9000374</v>
      </c>
      <c r="B169" t="s">
        <v>334</v>
      </c>
      <c r="C169" t="s">
        <v>335</v>
      </c>
      <c r="D169">
        <v>4</v>
      </c>
      <c r="E169" t="s">
        <v>282</v>
      </c>
      <c r="F169" s="1">
        <v>42461</v>
      </c>
      <c r="G169" s="1"/>
      <c r="H169" s="1"/>
      <c r="I169" s="1"/>
      <c r="J169" s="1"/>
      <c r="R169" s="3">
        <f>COUNTIF(纏め表計算用!B:B,入社年月日ふりがな!B169)</f>
        <v>1</v>
      </c>
    </row>
    <row r="170" spans="1:18">
      <c r="A170">
        <v>9000466</v>
      </c>
      <c r="B170" t="s">
        <v>336</v>
      </c>
      <c r="C170" t="s">
        <v>337</v>
      </c>
      <c r="D170">
        <v>4</v>
      </c>
      <c r="E170" t="s">
        <v>282</v>
      </c>
      <c r="F170" s="1">
        <v>42826</v>
      </c>
      <c r="G170" s="1"/>
      <c r="H170" s="1"/>
      <c r="I170" s="1"/>
      <c r="J170" s="1"/>
      <c r="R170" s="3">
        <f>COUNTIF(纏め表計算用!B:B,入社年月日ふりがな!B170)</f>
        <v>1</v>
      </c>
    </row>
    <row r="171" spans="1:18">
      <c r="A171">
        <v>9000809</v>
      </c>
      <c r="B171" t="s">
        <v>338</v>
      </c>
      <c r="C171" t="s">
        <v>339</v>
      </c>
      <c r="D171">
        <v>4</v>
      </c>
      <c r="E171" t="s">
        <v>282</v>
      </c>
      <c r="F171" s="1">
        <v>43922</v>
      </c>
      <c r="G171" s="1"/>
      <c r="H171" s="1"/>
      <c r="I171" s="1"/>
      <c r="J171" s="1"/>
      <c r="R171" s="3">
        <f>COUNTIF(纏め表計算用!B:B,入社年月日ふりがな!B171)</f>
        <v>1</v>
      </c>
    </row>
    <row r="172" spans="1:18">
      <c r="A172">
        <v>9000163</v>
      </c>
      <c r="B172" t="s">
        <v>340</v>
      </c>
      <c r="C172" t="s">
        <v>341</v>
      </c>
      <c r="D172">
        <v>4</v>
      </c>
      <c r="E172" t="s">
        <v>282</v>
      </c>
      <c r="F172" s="1">
        <v>41214</v>
      </c>
      <c r="G172" s="1"/>
      <c r="H172" s="1"/>
      <c r="I172" s="1"/>
      <c r="J172" s="1"/>
      <c r="R172" s="3">
        <f>COUNTIF(纏め表計算用!B:B,入社年月日ふりがな!B172)</f>
        <v>1</v>
      </c>
    </row>
    <row r="173" spans="1:18">
      <c r="A173">
        <v>9000427</v>
      </c>
      <c r="B173" t="s">
        <v>342</v>
      </c>
      <c r="C173" t="s">
        <v>343</v>
      </c>
      <c r="D173">
        <v>4</v>
      </c>
      <c r="E173" t="s">
        <v>282</v>
      </c>
      <c r="F173" s="1">
        <v>42745</v>
      </c>
      <c r="G173" s="1"/>
      <c r="H173" s="1"/>
      <c r="I173" s="1"/>
      <c r="J173" s="1"/>
      <c r="R173" s="3">
        <f>COUNTIF(纏め表計算用!B:B,入社年月日ふりがな!B173)</f>
        <v>1</v>
      </c>
    </row>
    <row r="174" spans="1:18">
      <c r="A174" s="5">
        <v>9000483</v>
      </c>
      <c r="B174" s="5" t="s">
        <v>344</v>
      </c>
      <c r="C174" t="s">
        <v>345</v>
      </c>
      <c r="D174">
        <v>4</v>
      </c>
      <c r="E174" t="s">
        <v>282</v>
      </c>
      <c r="F174" s="1">
        <v>42863</v>
      </c>
      <c r="G174" s="1"/>
      <c r="H174" s="1"/>
      <c r="I174" s="1"/>
      <c r="J174" s="1"/>
      <c r="R174" s="3">
        <f>COUNTIF(纏め表計算用!B:B,入社年月日ふりがな!B174)</f>
        <v>0</v>
      </c>
    </row>
    <row r="175" spans="1:18">
      <c r="A175">
        <v>9000496</v>
      </c>
      <c r="B175" t="s">
        <v>346</v>
      </c>
      <c r="C175" t="s">
        <v>347</v>
      </c>
      <c r="D175">
        <v>4</v>
      </c>
      <c r="E175" t="s">
        <v>282</v>
      </c>
      <c r="F175" s="1">
        <v>42917</v>
      </c>
      <c r="G175" s="1"/>
      <c r="H175" s="1"/>
      <c r="I175" s="1"/>
      <c r="J175" s="1"/>
      <c r="R175" s="3">
        <f>COUNTIF(纏め表計算用!B:B,入社年月日ふりがな!B175)</f>
        <v>1</v>
      </c>
    </row>
    <row r="176" spans="1:18">
      <c r="A176">
        <v>9000507</v>
      </c>
      <c r="B176" t="s">
        <v>348</v>
      </c>
      <c r="C176" t="s">
        <v>349</v>
      </c>
      <c r="D176">
        <v>4</v>
      </c>
      <c r="E176" t="s">
        <v>282</v>
      </c>
      <c r="F176" s="1">
        <v>42940</v>
      </c>
      <c r="G176" s="1"/>
      <c r="H176" s="1"/>
      <c r="I176" s="1"/>
      <c r="J176" s="1"/>
      <c r="R176" s="3">
        <f>COUNTIF(纏め表計算用!B:B,入社年月日ふりがな!B176)</f>
        <v>1</v>
      </c>
    </row>
    <row r="177" spans="1:18">
      <c r="A177">
        <v>9000722</v>
      </c>
      <c r="B177" t="s">
        <v>350</v>
      </c>
      <c r="C177" t="s">
        <v>351</v>
      </c>
      <c r="D177">
        <v>4</v>
      </c>
      <c r="E177" t="s">
        <v>282</v>
      </c>
      <c r="F177" s="1">
        <v>43617</v>
      </c>
      <c r="G177" s="1"/>
      <c r="H177" s="1"/>
      <c r="I177" s="1"/>
      <c r="J177" s="1"/>
      <c r="R177" s="3">
        <f>COUNTIF(纏め表計算用!B:B,入社年月日ふりがな!B177)</f>
        <v>1</v>
      </c>
    </row>
    <row r="178" spans="1:18">
      <c r="A178">
        <v>9000770</v>
      </c>
      <c r="B178" t="s">
        <v>352</v>
      </c>
      <c r="C178" t="s">
        <v>353</v>
      </c>
      <c r="D178">
        <v>4</v>
      </c>
      <c r="E178" t="s">
        <v>282</v>
      </c>
      <c r="F178" s="1">
        <v>43831</v>
      </c>
      <c r="G178" s="1"/>
      <c r="H178" s="1"/>
      <c r="I178" s="1"/>
      <c r="J178" s="1"/>
      <c r="R178" s="3">
        <f>COUNTIF(纏め表計算用!B:B,入社年月日ふりがな!B178)</f>
        <v>1</v>
      </c>
    </row>
    <row r="179" spans="1:18">
      <c r="A179">
        <v>9000937</v>
      </c>
      <c r="B179" t="s">
        <v>354</v>
      </c>
      <c r="C179" t="s">
        <v>355</v>
      </c>
      <c r="D179">
        <v>4</v>
      </c>
      <c r="E179" t="s">
        <v>282</v>
      </c>
      <c r="F179" s="1">
        <v>44287</v>
      </c>
      <c r="G179" s="1"/>
      <c r="H179" s="1"/>
      <c r="I179" s="1"/>
      <c r="J179" s="1"/>
      <c r="R179" s="3">
        <f>COUNTIF(纏め表計算用!B:B,入社年月日ふりがな!B179)</f>
        <v>1</v>
      </c>
    </row>
    <row r="180" spans="1:18">
      <c r="A180">
        <v>9000947</v>
      </c>
      <c r="B180" t="s">
        <v>356</v>
      </c>
      <c r="C180" t="s">
        <v>357</v>
      </c>
      <c r="D180">
        <v>4</v>
      </c>
      <c r="E180" t="s">
        <v>282</v>
      </c>
      <c r="F180" s="1">
        <v>44354</v>
      </c>
      <c r="G180" s="1"/>
      <c r="H180" s="1"/>
      <c r="I180" s="1"/>
      <c r="J180" s="1"/>
      <c r="R180" s="3">
        <f>COUNTIF(纏め表計算用!B:B,入社年月日ふりがな!B180)</f>
        <v>1</v>
      </c>
    </row>
    <row r="181" spans="1:18">
      <c r="A181" s="5">
        <v>9000978</v>
      </c>
      <c r="B181" s="5" t="s">
        <v>358</v>
      </c>
      <c r="C181" t="s">
        <v>359</v>
      </c>
      <c r="D181">
        <v>4</v>
      </c>
      <c r="E181" t="s">
        <v>282</v>
      </c>
      <c r="F181" s="1">
        <v>44474</v>
      </c>
      <c r="G181" s="1"/>
      <c r="H181" s="1"/>
      <c r="I181" s="1"/>
      <c r="J181" s="1"/>
      <c r="R181" s="3">
        <f>COUNTIF(纏め表計算用!B:B,入社年月日ふりがな!B181)</f>
        <v>0</v>
      </c>
    </row>
    <row r="182" spans="1:18">
      <c r="A182" s="5">
        <v>9000981</v>
      </c>
      <c r="B182" s="5" t="s">
        <v>360</v>
      </c>
      <c r="C182" t="s">
        <v>361</v>
      </c>
      <c r="D182">
        <v>4</v>
      </c>
      <c r="E182" t="s">
        <v>282</v>
      </c>
      <c r="F182" s="1">
        <v>44480</v>
      </c>
      <c r="G182" s="1"/>
      <c r="H182" s="1"/>
      <c r="I182" s="1"/>
      <c r="J182" s="1"/>
      <c r="R182" s="3">
        <f>COUNTIF(纏め表計算用!B:B,入社年月日ふりがな!B182)</f>
        <v>0</v>
      </c>
    </row>
    <row r="183" spans="1:18">
      <c r="A183" s="5">
        <v>9000484</v>
      </c>
      <c r="B183" s="5" t="s">
        <v>362</v>
      </c>
      <c r="C183" t="s">
        <v>363</v>
      </c>
      <c r="D183">
        <v>4</v>
      </c>
      <c r="E183" t="s">
        <v>282</v>
      </c>
      <c r="F183" s="1">
        <v>42826</v>
      </c>
      <c r="G183" s="1"/>
      <c r="H183" s="1"/>
      <c r="I183" s="1"/>
      <c r="J183" s="1"/>
      <c r="R183" s="3">
        <f>COUNTIF(纏め表計算用!B:B,入社年月日ふりがな!B183)</f>
        <v>0</v>
      </c>
    </row>
    <row r="184" spans="1:18">
      <c r="A184" s="5">
        <v>9000938</v>
      </c>
      <c r="B184" s="5" t="s">
        <v>364</v>
      </c>
      <c r="C184" t="s">
        <v>365</v>
      </c>
      <c r="D184">
        <v>4</v>
      </c>
      <c r="E184" t="s">
        <v>282</v>
      </c>
      <c r="F184" s="1">
        <v>44298</v>
      </c>
      <c r="G184" s="1"/>
      <c r="H184" s="1"/>
      <c r="I184" s="1"/>
      <c r="J184" s="1"/>
      <c r="R184" s="3">
        <f>COUNTIF(纏め表計算用!B:B,入社年月日ふりがな!B184)</f>
        <v>0</v>
      </c>
    </row>
    <row r="185" spans="1:18">
      <c r="A185" s="5">
        <v>9000505</v>
      </c>
      <c r="B185" s="5" t="s">
        <v>366</v>
      </c>
      <c r="C185" t="s">
        <v>367</v>
      </c>
      <c r="D185">
        <v>4</v>
      </c>
      <c r="E185" t="s">
        <v>282</v>
      </c>
      <c r="F185" s="1">
        <v>42927</v>
      </c>
      <c r="G185" s="1"/>
      <c r="H185" s="1"/>
      <c r="I185" s="1"/>
      <c r="J185" s="1"/>
      <c r="R185" s="3">
        <f>COUNTIF(纏め表計算用!B:B,入社年月日ふりがな!B185)</f>
        <v>0</v>
      </c>
    </row>
    <row r="186" spans="1:18">
      <c r="A186" s="5">
        <v>9000875</v>
      </c>
      <c r="B186" s="5" t="s">
        <v>1669</v>
      </c>
      <c r="C186" t="s">
        <v>73</v>
      </c>
      <c r="D186">
        <v>4</v>
      </c>
      <c r="E186" t="s">
        <v>282</v>
      </c>
      <c r="F186" s="1">
        <v>44013</v>
      </c>
      <c r="G186" s="1"/>
      <c r="H186" s="1"/>
      <c r="I186" s="1"/>
      <c r="J186" s="1"/>
      <c r="R186" s="3">
        <f>COUNTIF(纏め表計算用!B:B,入社年月日ふりがな!B186)</f>
        <v>0</v>
      </c>
    </row>
    <row r="187" spans="1:18">
      <c r="A187" s="5">
        <v>9000501</v>
      </c>
      <c r="B187" s="5" t="s">
        <v>368</v>
      </c>
      <c r="C187" t="s">
        <v>369</v>
      </c>
      <c r="D187">
        <v>4</v>
      </c>
      <c r="E187" t="s">
        <v>282</v>
      </c>
      <c r="F187" s="1">
        <v>42919</v>
      </c>
      <c r="G187" s="1"/>
      <c r="H187" s="1"/>
      <c r="I187" s="1"/>
      <c r="J187" s="1"/>
      <c r="R187" s="3">
        <f>COUNTIF(纏め表計算用!B:B,入社年月日ふりがな!B187)</f>
        <v>0</v>
      </c>
    </row>
    <row r="188" spans="1:18">
      <c r="A188">
        <v>9000273</v>
      </c>
      <c r="B188" t="s">
        <v>370</v>
      </c>
      <c r="C188" t="s">
        <v>371</v>
      </c>
      <c r="D188">
        <v>4</v>
      </c>
      <c r="E188" t="s">
        <v>282</v>
      </c>
      <c r="F188" s="1">
        <v>41778</v>
      </c>
      <c r="G188" s="1"/>
      <c r="H188" s="1"/>
      <c r="I188" s="1"/>
      <c r="J188" s="1"/>
      <c r="R188" s="3">
        <f>COUNTIF(纏め表計算用!B:B,入社年月日ふりがな!B188)</f>
        <v>1</v>
      </c>
    </row>
    <row r="189" spans="1:18">
      <c r="A189">
        <v>9000769</v>
      </c>
      <c r="B189" t="s">
        <v>372</v>
      </c>
      <c r="C189" t="s">
        <v>373</v>
      </c>
      <c r="D189">
        <v>4</v>
      </c>
      <c r="E189" t="s">
        <v>282</v>
      </c>
      <c r="F189" s="1">
        <v>43831</v>
      </c>
      <c r="G189" s="1"/>
      <c r="H189" s="1"/>
      <c r="I189" s="1"/>
      <c r="J189" s="1"/>
      <c r="R189" s="3">
        <f>COUNTIF(纏め表計算用!B:B,入社年月日ふりがな!B189)</f>
        <v>1</v>
      </c>
    </row>
    <row r="190" spans="1:18">
      <c r="A190">
        <v>9000901</v>
      </c>
      <c r="B190" t="s">
        <v>374</v>
      </c>
      <c r="D190">
        <v>4</v>
      </c>
      <c r="E190" t="s">
        <v>282</v>
      </c>
      <c r="F190" s="1">
        <v>44144</v>
      </c>
      <c r="G190" s="1"/>
      <c r="H190" s="1"/>
      <c r="I190" s="1"/>
      <c r="J190" s="1"/>
      <c r="R190" s="3">
        <f>COUNTIF(纏め表計算用!B:B,入社年月日ふりがな!B190)</f>
        <v>1</v>
      </c>
    </row>
    <row r="191" spans="1:18">
      <c r="A191">
        <v>9000939</v>
      </c>
      <c r="B191" t="s">
        <v>375</v>
      </c>
      <c r="C191" t="s">
        <v>376</v>
      </c>
      <c r="D191">
        <v>4</v>
      </c>
      <c r="E191" t="s">
        <v>282</v>
      </c>
      <c r="F191" s="1">
        <v>44317</v>
      </c>
      <c r="G191" s="1"/>
      <c r="H191" s="1"/>
      <c r="I191" s="1"/>
      <c r="J191" s="1"/>
      <c r="R191" s="3">
        <f>COUNTIF(纏め表計算用!B:B,入社年月日ふりがな!B191)</f>
        <v>1</v>
      </c>
    </row>
    <row r="192" spans="1:18">
      <c r="A192">
        <v>9000946</v>
      </c>
      <c r="B192" t="s">
        <v>377</v>
      </c>
      <c r="C192" t="s">
        <v>378</v>
      </c>
      <c r="D192">
        <v>4</v>
      </c>
      <c r="E192" t="s">
        <v>282</v>
      </c>
      <c r="F192" s="1">
        <v>44352</v>
      </c>
      <c r="G192" s="1"/>
      <c r="H192" s="1"/>
      <c r="I192" s="1"/>
      <c r="J192" s="1"/>
      <c r="R192" s="3">
        <f>COUNTIF(纏め表計算用!B:B,入社年月日ふりがな!B192)</f>
        <v>1</v>
      </c>
    </row>
    <row r="193" spans="1:18">
      <c r="A193">
        <v>9000974</v>
      </c>
      <c r="B193" t="s">
        <v>379</v>
      </c>
      <c r="C193" t="s">
        <v>380</v>
      </c>
      <c r="D193">
        <v>4</v>
      </c>
      <c r="E193" t="s">
        <v>282</v>
      </c>
      <c r="F193" s="1">
        <v>44445</v>
      </c>
      <c r="G193" s="1"/>
      <c r="H193" s="1"/>
      <c r="I193" s="1"/>
      <c r="J193" s="1"/>
      <c r="R193" s="3">
        <f>COUNTIF(纏め表計算用!B:B,入社年月日ふりがな!B193)</f>
        <v>1</v>
      </c>
    </row>
    <row r="194" spans="1:18">
      <c r="A194">
        <v>9000041</v>
      </c>
      <c r="B194" t="s">
        <v>381</v>
      </c>
      <c r="C194" t="s">
        <v>382</v>
      </c>
      <c r="D194">
        <v>11</v>
      </c>
      <c r="E194" t="s">
        <v>383</v>
      </c>
      <c r="F194" s="1">
        <v>31868</v>
      </c>
      <c r="G194" s="1"/>
      <c r="H194" s="1"/>
      <c r="I194" s="1"/>
      <c r="J194" s="1"/>
      <c r="R194" s="3">
        <f>COUNTIF(纏め表計算用!B:B,入社年月日ふりがな!B194)</f>
        <v>1</v>
      </c>
    </row>
    <row r="195" spans="1:18">
      <c r="A195">
        <v>9000130</v>
      </c>
      <c r="B195" t="s">
        <v>384</v>
      </c>
      <c r="C195" t="s">
        <v>385</v>
      </c>
      <c r="D195">
        <v>11</v>
      </c>
      <c r="E195" t="s">
        <v>383</v>
      </c>
      <c r="F195" s="1">
        <v>39264</v>
      </c>
      <c r="G195" s="1"/>
      <c r="H195" s="1"/>
      <c r="I195" s="1"/>
      <c r="J195" s="1"/>
      <c r="R195" s="3">
        <f>COUNTIF(纏め表計算用!B:B,入社年月日ふりがな!B195)</f>
        <v>1</v>
      </c>
    </row>
    <row r="196" spans="1:18">
      <c r="A196">
        <v>9000628</v>
      </c>
      <c r="B196" t="s">
        <v>386</v>
      </c>
      <c r="C196" t="s">
        <v>387</v>
      </c>
      <c r="D196">
        <v>11</v>
      </c>
      <c r="E196" t="s">
        <v>383</v>
      </c>
      <c r="F196" s="1">
        <v>43191</v>
      </c>
      <c r="G196" s="1"/>
      <c r="H196" s="1"/>
      <c r="I196" s="1"/>
      <c r="J196" s="1"/>
      <c r="R196" s="3">
        <f>COUNTIF(纏め表計算用!B:B,入社年月日ふりがな!B196)</f>
        <v>1</v>
      </c>
    </row>
    <row r="197" spans="1:18">
      <c r="A197">
        <v>9000076</v>
      </c>
      <c r="B197" t="s">
        <v>388</v>
      </c>
      <c r="C197" t="s">
        <v>389</v>
      </c>
      <c r="D197">
        <v>11</v>
      </c>
      <c r="E197" t="s">
        <v>383</v>
      </c>
      <c r="F197" s="1">
        <v>39479</v>
      </c>
      <c r="G197" s="1"/>
      <c r="H197" s="1"/>
      <c r="I197" s="1"/>
      <c r="J197" s="1"/>
      <c r="R197" s="3">
        <f>COUNTIF(纏め表計算用!B:B,入社年月日ふりがな!B197)</f>
        <v>1</v>
      </c>
    </row>
    <row r="198" spans="1:18">
      <c r="A198">
        <v>9000627</v>
      </c>
      <c r="B198" t="s">
        <v>1076</v>
      </c>
      <c r="C198" t="s">
        <v>390</v>
      </c>
      <c r="D198">
        <v>11</v>
      </c>
      <c r="E198" t="s">
        <v>383</v>
      </c>
      <c r="F198" s="1">
        <v>43191</v>
      </c>
      <c r="G198" s="1"/>
      <c r="H198" s="1"/>
      <c r="I198" s="1"/>
      <c r="J198" s="1"/>
      <c r="R198" s="3">
        <f>COUNTIF(纏め表計算用!B:B,入社年月日ふりがな!B198)</f>
        <v>1</v>
      </c>
    </row>
    <row r="199" spans="1:18">
      <c r="A199">
        <v>9000128</v>
      </c>
      <c r="B199" t="s">
        <v>391</v>
      </c>
      <c r="C199" t="s">
        <v>392</v>
      </c>
      <c r="D199">
        <v>11</v>
      </c>
      <c r="E199" t="s">
        <v>383</v>
      </c>
      <c r="F199" s="1">
        <v>41000</v>
      </c>
      <c r="G199" s="1"/>
      <c r="H199" s="1"/>
      <c r="I199" s="1"/>
      <c r="J199" s="1"/>
      <c r="R199" s="3">
        <f>COUNTIF(纏め表計算用!B:B,入社年月日ふりがな!B199)</f>
        <v>1</v>
      </c>
    </row>
    <row r="200" spans="1:18">
      <c r="A200">
        <v>9000193</v>
      </c>
      <c r="B200" t="s">
        <v>393</v>
      </c>
      <c r="C200" t="s">
        <v>394</v>
      </c>
      <c r="D200">
        <v>11</v>
      </c>
      <c r="E200" t="s">
        <v>383</v>
      </c>
      <c r="F200" s="1">
        <v>41365</v>
      </c>
      <c r="G200" s="1"/>
      <c r="H200" s="1"/>
      <c r="I200" s="1"/>
      <c r="J200" s="1"/>
      <c r="R200" s="3">
        <f>COUNTIF(纏め表計算用!B:B,入社年月日ふりがな!B200)</f>
        <v>1</v>
      </c>
    </row>
    <row r="201" spans="1:18">
      <c r="A201">
        <v>9000063</v>
      </c>
      <c r="B201" t="s">
        <v>395</v>
      </c>
      <c r="C201" t="s">
        <v>396</v>
      </c>
      <c r="D201">
        <v>11</v>
      </c>
      <c r="E201" t="s">
        <v>383</v>
      </c>
      <c r="F201" s="1">
        <v>39479</v>
      </c>
      <c r="G201" s="1"/>
      <c r="H201" s="1"/>
      <c r="I201" s="1"/>
      <c r="J201" s="1"/>
      <c r="R201" s="3">
        <f>COUNTIF(纏め表計算用!B:B,入社年月日ふりがな!B201)</f>
        <v>1</v>
      </c>
    </row>
    <row r="202" spans="1:18">
      <c r="A202">
        <v>9000626</v>
      </c>
      <c r="B202" t="s">
        <v>397</v>
      </c>
      <c r="C202" t="s">
        <v>398</v>
      </c>
      <c r="D202">
        <v>11</v>
      </c>
      <c r="E202" t="s">
        <v>383</v>
      </c>
      <c r="F202" s="1">
        <v>43191</v>
      </c>
      <c r="G202" s="1"/>
      <c r="H202" s="1"/>
      <c r="I202" s="1"/>
      <c r="J202" s="1"/>
      <c r="R202" s="3">
        <f>COUNTIF(纏め表計算用!B:B,入社年月日ふりがな!B202)</f>
        <v>1</v>
      </c>
    </row>
    <row r="203" spans="1:18">
      <c r="A203">
        <v>9000948</v>
      </c>
      <c r="B203" t="s">
        <v>249</v>
      </c>
      <c r="C203" t="s">
        <v>250</v>
      </c>
      <c r="D203">
        <v>11</v>
      </c>
      <c r="E203" t="s">
        <v>383</v>
      </c>
      <c r="F203" s="1">
        <v>44375</v>
      </c>
      <c r="G203" s="1"/>
      <c r="H203" s="1"/>
      <c r="I203" s="1"/>
      <c r="J203" s="1"/>
      <c r="R203" s="3">
        <f>COUNTIF(纏め表計算用!B:B,入社年月日ふりがな!B203)</f>
        <v>1</v>
      </c>
    </row>
    <row r="204" spans="1:18">
      <c r="A204" s="5">
        <v>9000132</v>
      </c>
      <c r="B204" s="5" t="s">
        <v>399</v>
      </c>
      <c r="C204" t="s">
        <v>400</v>
      </c>
      <c r="D204">
        <v>11</v>
      </c>
      <c r="E204" t="s">
        <v>383</v>
      </c>
      <c r="F204" s="1">
        <v>40695</v>
      </c>
      <c r="G204" s="1"/>
      <c r="H204" s="1"/>
      <c r="I204" s="1"/>
      <c r="J204" s="1"/>
      <c r="R204" s="3">
        <f>COUNTIF(纏め表計算用!B:B,入社年月日ふりがな!B204)</f>
        <v>0</v>
      </c>
    </row>
    <row r="205" spans="1:18">
      <c r="A205" s="5">
        <v>9000411</v>
      </c>
      <c r="B205" s="5" t="s">
        <v>401</v>
      </c>
      <c r="C205" t="s">
        <v>402</v>
      </c>
      <c r="D205">
        <v>11</v>
      </c>
      <c r="E205" t="s">
        <v>383</v>
      </c>
      <c r="F205" s="1">
        <v>42614</v>
      </c>
      <c r="G205" s="1"/>
      <c r="H205" s="1"/>
      <c r="I205" s="1"/>
      <c r="J205" s="1"/>
      <c r="R205" s="3">
        <f>COUNTIF(纏め表計算用!B:B,入社年月日ふりがな!B205)</f>
        <v>0</v>
      </c>
    </row>
    <row r="206" spans="1:18">
      <c r="A206" s="5">
        <v>9000650</v>
      </c>
      <c r="B206" s="5" t="s">
        <v>403</v>
      </c>
      <c r="C206" t="s">
        <v>404</v>
      </c>
      <c r="D206">
        <v>11</v>
      </c>
      <c r="E206" t="s">
        <v>383</v>
      </c>
      <c r="F206" s="1">
        <v>43271</v>
      </c>
      <c r="G206" s="1"/>
      <c r="H206" s="1"/>
      <c r="I206" s="1"/>
      <c r="J206" s="1"/>
      <c r="R206" s="3">
        <f>COUNTIF(纏め表計算用!B:B,入社年月日ふりがな!B206)</f>
        <v>0</v>
      </c>
    </row>
    <row r="207" spans="1:18">
      <c r="A207" s="5">
        <v>9000651</v>
      </c>
      <c r="B207" s="5" t="s">
        <v>405</v>
      </c>
      <c r="C207" t="s">
        <v>406</v>
      </c>
      <c r="D207">
        <v>11</v>
      </c>
      <c r="E207" t="s">
        <v>383</v>
      </c>
      <c r="F207" s="1">
        <v>43282</v>
      </c>
      <c r="G207" s="1"/>
      <c r="H207" s="1"/>
      <c r="I207" s="1"/>
      <c r="J207" s="1"/>
      <c r="R207" s="3">
        <f>COUNTIF(纏め表計算用!B:B,入社年月日ふりがな!B207)</f>
        <v>0</v>
      </c>
    </row>
    <row r="208" spans="1:18">
      <c r="A208" s="5">
        <v>9000786</v>
      </c>
      <c r="B208" s="5" t="s">
        <v>407</v>
      </c>
      <c r="C208" t="s">
        <v>408</v>
      </c>
      <c r="D208">
        <v>11</v>
      </c>
      <c r="E208" t="s">
        <v>383</v>
      </c>
      <c r="F208" s="1">
        <v>43862</v>
      </c>
      <c r="G208" s="1"/>
      <c r="H208" s="1"/>
      <c r="I208" s="1"/>
      <c r="J208" s="1"/>
      <c r="R208" s="3">
        <f>COUNTIF(纏め表計算用!B:B,入社年月日ふりがな!B208)</f>
        <v>0</v>
      </c>
    </row>
    <row r="209" spans="1:18">
      <c r="A209" s="5">
        <v>9000861</v>
      </c>
      <c r="B209" s="5" t="s">
        <v>409</v>
      </c>
      <c r="C209" t="s">
        <v>410</v>
      </c>
      <c r="D209">
        <v>11</v>
      </c>
      <c r="E209" t="s">
        <v>383</v>
      </c>
      <c r="F209" s="1">
        <v>43958</v>
      </c>
      <c r="G209" s="1"/>
      <c r="H209" s="1"/>
      <c r="I209" s="1"/>
      <c r="J209" s="1"/>
      <c r="R209" s="3">
        <f>COUNTIF(纏め表計算用!B:B,入社年月日ふりがな!B209)</f>
        <v>0</v>
      </c>
    </row>
    <row r="210" spans="1:18">
      <c r="A210" s="5">
        <v>9000959</v>
      </c>
      <c r="B210" s="5" t="s">
        <v>411</v>
      </c>
      <c r="C210" t="s">
        <v>412</v>
      </c>
      <c r="D210">
        <v>11</v>
      </c>
      <c r="E210" t="s">
        <v>383</v>
      </c>
      <c r="F210" s="1">
        <v>44396</v>
      </c>
      <c r="G210" s="1"/>
      <c r="H210" s="1"/>
      <c r="I210" s="1"/>
      <c r="J210" s="1"/>
      <c r="R210" s="3">
        <f>COUNTIF(纏め表計算用!B:B,入社年月日ふりがな!B210)</f>
        <v>0</v>
      </c>
    </row>
    <row r="211" spans="1:18">
      <c r="A211">
        <v>9000007</v>
      </c>
      <c r="B211" t="s">
        <v>413</v>
      </c>
      <c r="C211" t="s">
        <v>414</v>
      </c>
      <c r="D211">
        <v>13</v>
      </c>
      <c r="E211" t="s">
        <v>415</v>
      </c>
      <c r="F211" s="1">
        <v>38808</v>
      </c>
      <c r="G211" s="1"/>
      <c r="H211" s="1"/>
      <c r="I211" s="1"/>
      <c r="J211" s="1"/>
      <c r="R211" s="3">
        <f>COUNTIF(纏め表計算用!B:B,入社年月日ふりがな!B211)</f>
        <v>1</v>
      </c>
    </row>
    <row r="212" spans="1:18">
      <c r="A212">
        <v>9000577</v>
      </c>
      <c r="B212" t="s">
        <v>416</v>
      </c>
      <c r="C212" t="s">
        <v>417</v>
      </c>
      <c r="D212">
        <v>13</v>
      </c>
      <c r="E212" t="s">
        <v>415</v>
      </c>
      <c r="F212" s="1">
        <v>43191</v>
      </c>
      <c r="G212" s="1"/>
      <c r="H212" s="1"/>
      <c r="I212" s="1"/>
      <c r="J212" s="1"/>
      <c r="R212" s="3">
        <f>COUNTIF(纏め表計算用!B:B,入社年月日ふりがな!B212)</f>
        <v>1</v>
      </c>
    </row>
    <row r="213" spans="1:18">
      <c r="A213">
        <v>9000463</v>
      </c>
      <c r="B213" t="s">
        <v>418</v>
      </c>
      <c r="C213" t="s">
        <v>419</v>
      </c>
      <c r="D213">
        <v>13</v>
      </c>
      <c r="E213" t="s">
        <v>415</v>
      </c>
      <c r="F213" s="1">
        <v>42826</v>
      </c>
      <c r="G213" s="1"/>
      <c r="H213" s="1"/>
      <c r="I213" s="1"/>
      <c r="J213" s="1"/>
      <c r="R213" s="3">
        <f>COUNTIF(纏め表計算用!B:B,入社年月日ふりがな!B213)</f>
        <v>1</v>
      </c>
    </row>
    <row r="214" spans="1:18">
      <c r="A214">
        <v>9000542</v>
      </c>
      <c r="B214" t="s">
        <v>420</v>
      </c>
      <c r="C214" t="s">
        <v>421</v>
      </c>
      <c r="D214">
        <v>13</v>
      </c>
      <c r="E214" t="s">
        <v>415</v>
      </c>
      <c r="F214" s="1">
        <v>43132</v>
      </c>
      <c r="G214" s="1"/>
      <c r="H214" s="1"/>
      <c r="I214" s="1"/>
      <c r="J214" s="1"/>
      <c r="R214" s="3">
        <f>COUNTIF(纏め表計算用!B:B,入社年月日ふりがな!B214)</f>
        <v>1</v>
      </c>
    </row>
    <row r="215" spans="1:18">
      <c r="A215">
        <v>9000006</v>
      </c>
      <c r="B215" t="s">
        <v>422</v>
      </c>
      <c r="C215" t="s">
        <v>423</v>
      </c>
      <c r="D215">
        <v>13</v>
      </c>
      <c r="E215" t="s">
        <v>415</v>
      </c>
      <c r="F215" s="1">
        <v>39173</v>
      </c>
      <c r="G215" s="1"/>
      <c r="H215" s="1"/>
      <c r="I215" s="1"/>
      <c r="J215" s="1"/>
      <c r="R215" s="3">
        <f>COUNTIF(纏め表計算用!B:B,入社年月日ふりがな!B215)</f>
        <v>1</v>
      </c>
    </row>
    <row r="216" spans="1:18">
      <c r="A216">
        <v>9000019</v>
      </c>
      <c r="B216" t="s">
        <v>424</v>
      </c>
      <c r="C216" t="s">
        <v>425</v>
      </c>
      <c r="D216">
        <v>13</v>
      </c>
      <c r="E216" t="s">
        <v>415</v>
      </c>
      <c r="F216" s="1">
        <v>40634</v>
      </c>
      <c r="G216" s="1"/>
      <c r="H216" s="1"/>
      <c r="I216" s="1"/>
      <c r="J216" s="1"/>
      <c r="R216" s="3">
        <f>COUNTIF(纏め表計算用!B:B,入社年月日ふりがな!B216)</f>
        <v>1</v>
      </c>
    </row>
    <row r="217" spans="1:18">
      <c r="A217">
        <v>9000283</v>
      </c>
      <c r="B217" t="s">
        <v>426</v>
      </c>
      <c r="C217" t="s">
        <v>427</v>
      </c>
      <c r="D217">
        <v>13</v>
      </c>
      <c r="E217" t="s">
        <v>415</v>
      </c>
      <c r="F217" s="1">
        <v>42036</v>
      </c>
      <c r="G217" s="1"/>
      <c r="H217" s="1"/>
      <c r="I217" s="1"/>
      <c r="J217" s="1"/>
      <c r="R217" s="3">
        <f>COUNTIF(纏め表計算用!B:B,入社年月日ふりがな!B217)</f>
        <v>1</v>
      </c>
    </row>
    <row r="218" spans="1:18">
      <c r="A218">
        <v>9000239</v>
      </c>
      <c r="B218" t="s">
        <v>428</v>
      </c>
      <c r="C218" t="s">
        <v>429</v>
      </c>
      <c r="D218">
        <v>13</v>
      </c>
      <c r="E218" t="s">
        <v>415</v>
      </c>
      <c r="F218" s="1">
        <v>41730</v>
      </c>
      <c r="G218" s="1"/>
      <c r="H218" s="1"/>
      <c r="I218" s="1"/>
      <c r="J218" s="1"/>
      <c r="R218" s="3">
        <f>COUNTIF(纏め表計算用!B:B,入社年月日ふりがな!B218)</f>
        <v>1</v>
      </c>
    </row>
    <row r="219" spans="1:18">
      <c r="A219">
        <v>9000271</v>
      </c>
      <c r="B219" t="s">
        <v>430</v>
      </c>
      <c r="C219" t="s">
        <v>431</v>
      </c>
      <c r="D219">
        <v>13</v>
      </c>
      <c r="E219" t="s">
        <v>415</v>
      </c>
      <c r="F219" s="1">
        <v>41730</v>
      </c>
      <c r="G219" s="1"/>
      <c r="H219" s="1"/>
      <c r="I219" s="1"/>
      <c r="J219" s="1"/>
      <c r="R219" s="3">
        <f>COUNTIF(纏め表計算用!B:B,入社年月日ふりがな!B219)</f>
        <v>1</v>
      </c>
    </row>
    <row r="220" spans="1:18">
      <c r="A220">
        <v>9000308</v>
      </c>
      <c r="B220" t="s">
        <v>432</v>
      </c>
      <c r="C220" t="s">
        <v>433</v>
      </c>
      <c r="D220">
        <v>13</v>
      </c>
      <c r="E220" t="s">
        <v>415</v>
      </c>
      <c r="F220" s="1">
        <v>42095</v>
      </c>
      <c r="G220" s="1"/>
      <c r="H220" s="1"/>
      <c r="I220" s="1"/>
      <c r="J220" s="1"/>
      <c r="R220" s="3">
        <f>COUNTIF(纏め表計算用!B:B,入社年月日ふりがな!B220)</f>
        <v>1</v>
      </c>
    </row>
    <row r="221" spans="1:18">
      <c r="A221">
        <v>9000310</v>
      </c>
      <c r="B221" t="s">
        <v>434</v>
      </c>
      <c r="C221" t="s">
        <v>435</v>
      </c>
      <c r="D221">
        <v>13</v>
      </c>
      <c r="E221" t="s">
        <v>415</v>
      </c>
      <c r="F221" s="1">
        <v>42095</v>
      </c>
      <c r="G221" s="1"/>
      <c r="H221" s="1"/>
      <c r="I221" s="1"/>
      <c r="J221" s="1"/>
      <c r="R221" s="3">
        <f>COUNTIF(纏め表計算用!B:B,入社年月日ふりがな!B221)</f>
        <v>1</v>
      </c>
    </row>
    <row r="222" spans="1:18">
      <c r="A222">
        <v>9000455</v>
      </c>
      <c r="B222" t="s">
        <v>436</v>
      </c>
      <c r="C222" t="s">
        <v>437</v>
      </c>
      <c r="D222">
        <v>13</v>
      </c>
      <c r="E222" t="s">
        <v>415</v>
      </c>
      <c r="F222" s="1">
        <v>42826</v>
      </c>
      <c r="G222" s="1"/>
      <c r="H222" s="1"/>
      <c r="I222" s="1"/>
      <c r="J222" s="1"/>
      <c r="R222" s="3">
        <f>COUNTIF(纏め表計算用!B:B,入社年月日ふりがな!B222)</f>
        <v>1</v>
      </c>
    </row>
    <row r="223" spans="1:18">
      <c r="A223">
        <v>9000619</v>
      </c>
      <c r="B223" t="s">
        <v>438</v>
      </c>
      <c r="C223" t="s">
        <v>439</v>
      </c>
      <c r="D223">
        <v>13</v>
      </c>
      <c r="E223" t="s">
        <v>415</v>
      </c>
      <c r="F223" s="1">
        <v>43191</v>
      </c>
      <c r="G223" s="1"/>
      <c r="H223" s="1"/>
      <c r="I223" s="1"/>
      <c r="J223" s="1"/>
      <c r="R223" s="3">
        <f>COUNTIF(纏め表計算用!B:B,入社年月日ふりがな!B223)</f>
        <v>1</v>
      </c>
    </row>
    <row r="224" spans="1:18">
      <c r="A224">
        <v>9000620</v>
      </c>
      <c r="B224" t="s">
        <v>440</v>
      </c>
      <c r="C224" t="s">
        <v>441</v>
      </c>
      <c r="D224">
        <v>13</v>
      </c>
      <c r="E224" t="s">
        <v>415</v>
      </c>
      <c r="F224" s="1">
        <v>43191</v>
      </c>
      <c r="G224" s="1"/>
      <c r="H224" s="1"/>
      <c r="I224" s="1"/>
      <c r="J224" s="1"/>
      <c r="R224" s="3">
        <f>COUNTIF(纏め表計算用!B:B,入社年月日ふりがな!B224)</f>
        <v>1</v>
      </c>
    </row>
    <row r="225" spans="1:18">
      <c r="A225">
        <v>9000679</v>
      </c>
      <c r="B225" t="s">
        <v>442</v>
      </c>
      <c r="C225" t="s">
        <v>443</v>
      </c>
      <c r="D225">
        <v>13</v>
      </c>
      <c r="E225" t="s">
        <v>415</v>
      </c>
      <c r="F225" s="1">
        <v>43556</v>
      </c>
      <c r="G225" s="1"/>
      <c r="H225" s="1"/>
      <c r="I225" s="1"/>
      <c r="J225" s="1"/>
      <c r="R225" s="3">
        <f>COUNTIF(纏め表計算用!B:B,入社年月日ふりがな!B225)</f>
        <v>1</v>
      </c>
    </row>
    <row r="226" spans="1:18">
      <c r="A226">
        <v>9000684</v>
      </c>
      <c r="B226" t="s">
        <v>444</v>
      </c>
      <c r="C226" t="s">
        <v>445</v>
      </c>
      <c r="D226">
        <v>13</v>
      </c>
      <c r="E226" t="s">
        <v>415</v>
      </c>
      <c r="F226" s="1">
        <v>43556</v>
      </c>
      <c r="G226" s="1"/>
      <c r="H226" s="1"/>
      <c r="I226" s="1"/>
      <c r="J226" s="1"/>
      <c r="R226" s="3">
        <f>COUNTIF(纏め表計算用!B:B,入社年月日ふりがな!B226)</f>
        <v>1</v>
      </c>
    </row>
    <row r="227" spans="1:18">
      <c r="A227">
        <v>9000685</v>
      </c>
      <c r="B227" t="s">
        <v>446</v>
      </c>
      <c r="C227" t="s">
        <v>447</v>
      </c>
      <c r="D227">
        <v>13</v>
      </c>
      <c r="E227" t="s">
        <v>415</v>
      </c>
      <c r="F227" s="1">
        <v>43556</v>
      </c>
      <c r="G227" s="1"/>
      <c r="H227" s="1"/>
      <c r="I227" s="1"/>
      <c r="J227" s="1"/>
      <c r="R227" s="3">
        <f>COUNTIF(纏め表計算用!B:B,入社年月日ふりがな!B227)</f>
        <v>1</v>
      </c>
    </row>
    <row r="228" spans="1:18">
      <c r="A228">
        <v>9000717</v>
      </c>
      <c r="B228" t="s">
        <v>448</v>
      </c>
      <c r="C228" t="s">
        <v>449</v>
      </c>
      <c r="D228">
        <v>13</v>
      </c>
      <c r="E228" t="s">
        <v>415</v>
      </c>
      <c r="F228" s="1">
        <v>43556</v>
      </c>
      <c r="G228" s="1"/>
      <c r="H228" s="1"/>
      <c r="I228" s="1"/>
      <c r="J228" s="1"/>
      <c r="R228" s="3">
        <f>COUNTIF(纏め表計算用!B:B,入社年月日ふりがな!B228)</f>
        <v>1</v>
      </c>
    </row>
    <row r="229" spans="1:18">
      <c r="A229">
        <v>9000813</v>
      </c>
      <c r="B229" t="s">
        <v>450</v>
      </c>
      <c r="C229" t="s">
        <v>451</v>
      </c>
      <c r="D229">
        <v>13</v>
      </c>
      <c r="E229" t="s">
        <v>415</v>
      </c>
      <c r="F229" s="1">
        <v>43922</v>
      </c>
      <c r="G229" s="1"/>
      <c r="H229" s="1"/>
      <c r="I229" s="1"/>
      <c r="J229" s="1"/>
      <c r="R229" s="3">
        <f>COUNTIF(纏め表計算用!B:B,入社年月日ふりがな!B229)</f>
        <v>1</v>
      </c>
    </row>
    <row r="230" spans="1:18">
      <c r="A230">
        <v>9000814</v>
      </c>
      <c r="B230" t="s">
        <v>452</v>
      </c>
      <c r="C230" t="s">
        <v>453</v>
      </c>
      <c r="D230">
        <v>13</v>
      </c>
      <c r="E230" t="s">
        <v>415</v>
      </c>
      <c r="F230" s="1">
        <v>43922</v>
      </c>
      <c r="G230" s="1"/>
      <c r="H230" s="1"/>
      <c r="I230" s="1"/>
      <c r="J230" s="1"/>
      <c r="R230" s="3">
        <f>COUNTIF(纏め表計算用!B:B,入社年月日ふりがな!B230)</f>
        <v>1</v>
      </c>
    </row>
    <row r="231" spans="1:18">
      <c r="A231">
        <v>9000910</v>
      </c>
      <c r="B231" t="s">
        <v>454</v>
      </c>
      <c r="C231" t="s">
        <v>455</v>
      </c>
      <c r="D231">
        <v>13</v>
      </c>
      <c r="E231" t="s">
        <v>415</v>
      </c>
      <c r="F231" s="1">
        <v>44287</v>
      </c>
      <c r="G231" s="1"/>
      <c r="H231" s="1"/>
      <c r="I231" s="1"/>
      <c r="J231" s="1"/>
      <c r="R231" s="3">
        <f>COUNTIF(纏め表計算用!B:B,入社年月日ふりがな!B231)</f>
        <v>1</v>
      </c>
    </row>
    <row r="232" spans="1:18">
      <c r="A232">
        <v>9000911</v>
      </c>
      <c r="B232" t="s">
        <v>1138</v>
      </c>
      <c r="C232" t="s">
        <v>456</v>
      </c>
      <c r="D232">
        <v>13</v>
      </c>
      <c r="E232" t="s">
        <v>415</v>
      </c>
      <c r="F232" s="1">
        <v>44287</v>
      </c>
      <c r="G232" s="1"/>
      <c r="H232" s="1"/>
      <c r="I232" s="1"/>
      <c r="J232" s="1"/>
      <c r="R232" s="3">
        <f>COUNTIF(纏め表計算用!B:B,入社年月日ふりがな!B232)</f>
        <v>1</v>
      </c>
    </row>
    <row r="233" spans="1:18">
      <c r="A233">
        <v>9000970</v>
      </c>
      <c r="B233" t="s">
        <v>457</v>
      </c>
      <c r="C233" t="s">
        <v>458</v>
      </c>
      <c r="D233">
        <v>13</v>
      </c>
      <c r="E233" t="s">
        <v>415</v>
      </c>
      <c r="F233" t="s">
        <v>5</v>
      </c>
      <c r="R233" s="3">
        <f>COUNTIF(纏め表計算用!B:B,入社年月日ふりがな!B233)</f>
        <v>1</v>
      </c>
    </row>
    <row r="234" spans="1:18">
      <c r="A234">
        <v>9000922</v>
      </c>
      <c r="B234" t="s">
        <v>459</v>
      </c>
      <c r="C234" t="s">
        <v>460</v>
      </c>
      <c r="D234">
        <v>13</v>
      </c>
      <c r="E234" t="s">
        <v>415</v>
      </c>
      <c r="F234" s="1">
        <v>44287</v>
      </c>
      <c r="G234" s="1"/>
      <c r="H234" s="1"/>
      <c r="I234" s="1"/>
      <c r="J234" s="1"/>
      <c r="R234" s="3">
        <f>COUNTIF(纏め表計算用!B:B,入社年月日ふりがな!B234)</f>
        <v>1</v>
      </c>
    </row>
    <row r="235" spans="1:18">
      <c r="A235">
        <v>9000264</v>
      </c>
      <c r="B235" t="s">
        <v>461</v>
      </c>
      <c r="C235" t="s">
        <v>462</v>
      </c>
      <c r="D235">
        <v>13</v>
      </c>
      <c r="E235" t="s">
        <v>415</v>
      </c>
      <c r="F235" s="1">
        <v>41730</v>
      </c>
      <c r="G235" s="1"/>
      <c r="H235" s="1"/>
      <c r="I235" s="1"/>
      <c r="J235" s="1"/>
      <c r="R235" s="3">
        <f>COUNTIF(纏め表計算用!B:B,入社年月日ふりがな!B235)</f>
        <v>1</v>
      </c>
    </row>
    <row r="236" spans="1:18">
      <c r="A236">
        <v>9000869</v>
      </c>
      <c r="B236" t="s">
        <v>463</v>
      </c>
      <c r="C236" t="s">
        <v>464</v>
      </c>
      <c r="D236">
        <v>13</v>
      </c>
      <c r="E236" t="s">
        <v>415</v>
      </c>
      <c r="F236" s="1">
        <v>44013</v>
      </c>
      <c r="G236" s="1"/>
      <c r="H236" s="1"/>
      <c r="I236" s="1"/>
      <c r="J236" s="1"/>
      <c r="R236" s="3">
        <f>COUNTIF(纏め表計算用!B:B,入社年月日ふりがな!B236)</f>
        <v>1</v>
      </c>
    </row>
    <row r="237" spans="1:18">
      <c r="A237">
        <v>9000025</v>
      </c>
      <c r="B237" t="s">
        <v>465</v>
      </c>
      <c r="C237" t="s">
        <v>466</v>
      </c>
      <c r="D237">
        <v>13</v>
      </c>
      <c r="E237" t="s">
        <v>415</v>
      </c>
      <c r="F237" s="1">
        <v>39539</v>
      </c>
      <c r="G237" s="1"/>
      <c r="H237" s="1"/>
      <c r="I237" s="1"/>
      <c r="J237" s="1"/>
      <c r="R237" s="3">
        <f>COUNTIF(纏め表計算用!B:B,入社年月日ふりがな!B237)</f>
        <v>1</v>
      </c>
    </row>
    <row r="238" spans="1:18">
      <c r="A238">
        <v>9000113</v>
      </c>
      <c r="B238" t="s">
        <v>467</v>
      </c>
      <c r="C238" t="s">
        <v>468</v>
      </c>
      <c r="D238">
        <v>13</v>
      </c>
      <c r="E238" t="s">
        <v>415</v>
      </c>
      <c r="F238" s="1">
        <v>39539</v>
      </c>
      <c r="G238" s="1"/>
      <c r="H238" s="1"/>
      <c r="I238" s="1"/>
      <c r="J238" s="1"/>
      <c r="R238" s="3">
        <f>COUNTIF(纏め表計算用!B:B,入社年月日ふりがな!B238)</f>
        <v>1</v>
      </c>
    </row>
    <row r="239" spans="1:18">
      <c r="A239">
        <v>9000481</v>
      </c>
      <c r="B239" t="s">
        <v>469</v>
      </c>
      <c r="C239" t="s">
        <v>470</v>
      </c>
      <c r="D239">
        <v>13</v>
      </c>
      <c r="E239" t="s">
        <v>415</v>
      </c>
      <c r="F239" s="1">
        <v>42849</v>
      </c>
      <c r="G239" s="1"/>
      <c r="H239" s="1"/>
      <c r="I239" s="1"/>
      <c r="J239" s="1"/>
      <c r="R239" s="3">
        <f>COUNTIF(纏め表計算用!B:B,入社年月日ふりがな!B239)</f>
        <v>1</v>
      </c>
    </row>
    <row r="240" spans="1:18">
      <c r="A240">
        <v>9000314</v>
      </c>
      <c r="B240" t="s">
        <v>471</v>
      </c>
      <c r="C240" t="s">
        <v>472</v>
      </c>
      <c r="D240">
        <v>13</v>
      </c>
      <c r="E240" t="s">
        <v>415</v>
      </c>
      <c r="F240" s="1">
        <v>42095</v>
      </c>
      <c r="G240" s="1"/>
      <c r="H240" s="1"/>
      <c r="I240" s="1"/>
      <c r="J240" s="1"/>
      <c r="R240" s="3">
        <f>COUNTIF(纏め表計算用!B:B,入社年月日ふりがな!B240)</f>
        <v>1</v>
      </c>
    </row>
    <row r="241" spans="1:18">
      <c r="A241">
        <v>9000317</v>
      </c>
      <c r="B241" t="s">
        <v>473</v>
      </c>
      <c r="C241" t="s">
        <v>474</v>
      </c>
      <c r="D241">
        <v>13</v>
      </c>
      <c r="E241" t="s">
        <v>415</v>
      </c>
      <c r="F241" s="1">
        <v>42095</v>
      </c>
      <c r="G241" s="1"/>
      <c r="H241" s="1"/>
      <c r="I241" s="1"/>
      <c r="J241" s="1"/>
      <c r="R241" s="3">
        <f>COUNTIF(纏め表計算用!B:B,入社年月日ふりがな!B241)</f>
        <v>1</v>
      </c>
    </row>
    <row r="242" spans="1:18">
      <c r="A242">
        <v>9000322</v>
      </c>
      <c r="B242" t="s">
        <v>475</v>
      </c>
      <c r="C242" t="s">
        <v>476</v>
      </c>
      <c r="D242">
        <v>13</v>
      </c>
      <c r="E242" t="s">
        <v>415</v>
      </c>
      <c r="F242" s="1">
        <v>42095</v>
      </c>
      <c r="G242" s="1"/>
      <c r="H242" s="1"/>
      <c r="I242" s="1"/>
      <c r="J242" s="1"/>
      <c r="R242" s="3">
        <f>COUNTIF(纏め表計算用!B:B,入社年月日ふりがな!B242)</f>
        <v>1</v>
      </c>
    </row>
    <row r="243" spans="1:18">
      <c r="A243">
        <v>9000323</v>
      </c>
      <c r="B243" t="s">
        <v>477</v>
      </c>
      <c r="C243" t="s">
        <v>478</v>
      </c>
      <c r="D243">
        <v>13</v>
      </c>
      <c r="E243" t="s">
        <v>415</v>
      </c>
      <c r="F243" s="1">
        <v>42095</v>
      </c>
      <c r="G243" s="1"/>
      <c r="H243" s="1"/>
      <c r="I243" s="1"/>
      <c r="J243" s="1"/>
      <c r="R243" s="3">
        <f>COUNTIF(纏め表計算用!B:B,入社年月日ふりがな!B243)</f>
        <v>1</v>
      </c>
    </row>
    <row r="244" spans="1:18">
      <c r="A244">
        <v>9000485</v>
      </c>
      <c r="B244" t="s">
        <v>479</v>
      </c>
      <c r="C244" t="s">
        <v>480</v>
      </c>
      <c r="D244">
        <v>13</v>
      </c>
      <c r="E244" t="s">
        <v>415</v>
      </c>
      <c r="F244" s="1">
        <v>42869</v>
      </c>
      <c r="G244" s="1"/>
      <c r="H244" s="1"/>
      <c r="I244" s="1"/>
      <c r="J244" s="1"/>
      <c r="R244" s="3">
        <f>COUNTIF(纏め表計算用!B:B,入社年月日ふりがな!B244)</f>
        <v>1</v>
      </c>
    </row>
    <row r="245" spans="1:18">
      <c r="A245">
        <v>9000664</v>
      </c>
      <c r="B245" t="s">
        <v>481</v>
      </c>
      <c r="C245" t="s">
        <v>482</v>
      </c>
      <c r="D245">
        <v>13</v>
      </c>
      <c r="E245" t="s">
        <v>415</v>
      </c>
      <c r="F245" s="1">
        <v>43374</v>
      </c>
      <c r="G245" s="1"/>
      <c r="H245" s="1"/>
      <c r="I245" s="1"/>
      <c r="J245" s="1"/>
      <c r="R245" s="3">
        <f>COUNTIF(纏め表計算用!B:B,入社年月日ふりがな!B245)</f>
        <v>1</v>
      </c>
    </row>
    <row r="246" spans="1:18">
      <c r="A246">
        <v>9000892</v>
      </c>
      <c r="B246" t="s">
        <v>483</v>
      </c>
      <c r="C246" t="s">
        <v>484</v>
      </c>
      <c r="D246">
        <v>13</v>
      </c>
      <c r="E246" t="s">
        <v>415</v>
      </c>
      <c r="F246" s="1">
        <v>44116</v>
      </c>
      <c r="G246" s="1"/>
      <c r="H246" s="1"/>
      <c r="I246" s="1"/>
      <c r="J246" s="1"/>
      <c r="R246" s="3">
        <f>COUNTIF(纏め表計算用!B:B,入社年月日ふりがな!B246)</f>
        <v>1</v>
      </c>
    </row>
    <row r="247" spans="1:18">
      <c r="A247">
        <v>9000958</v>
      </c>
      <c r="B247" t="s">
        <v>485</v>
      </c>
      <c r="C247" t="s">
        <v>486</v>
      </c>
      <c r="D247">
        <v>13</v>
      </c>
      <c r="E247" t="s">
        <v>415</v>
      </c>
      <c r="F247" s="1">
        <v>44391</v>
      </c>
      <c r="G247" s="1"/>
      <c r="H247" s="1"/>
      <c r="I247" s="1"/>
      <c r="J247" s="1"/>
      <c r="R247" s="3">
        <f>COUNTIF(纏め表計算用!B:B,入社年月日ふりがな!B247)</f>
        <v>1</v>
      </c>
    </row>
    <row r="248" spans="1:18">
      <c r="A248">
        <v>9000963</v>
      </c>
      <c r="B248" t="s">
        <v>487</v>
      </c>
      <c r="C248" t="s">
        <v>488</v>
      </c>
      <c r="D248">
        <v>13</v>
      </c>
      <c r="E248" t="s">
        <v>415</v>
      </c>
      <c r="F248" s="1">
        <v>44409</v>
      </c>
      <c r="G248" s="1"/>
      <c r="H248" s="1"/>
      <c r="I248" s="1"/>
      <c r="J248" s="1"/>
      <c r="R248" s="3">
        <f>COUNTIF(纏め表計算用!B:B,入社年月日ふりがな!B248)</f>
        <v>1</v>
      </c>
    </row>
    <row r="249" spans="1:18">
      <c r="A249">
        <v>9000982</v>
      </c>
      <c r="B249" t="s">
        <v>1670</v>
      </c>
      <c r="C249" t="s">
        <v>486</v>
      </c>
      <c r="D249">
        <v>13</v>
      </c>
      <c r="E249" t="s">
        <v>415</v>
      </c>
      <c r="F249" t="s">
        <v>5</v>
      </c>
      <c r="R249" s="3">
        <f>COUNTIF(纏め表計算用!B:B,入社年月日ふりがな!B249)</f>
        <v>1</v>
      </c>
    </row>
    <row r="250" spans="1:18">
      <c r="A250" s="5">
        <v>9000741</v>
      </c>
      <c r="B250" s="5" t="s">
        <v>489</v>
      </c>
      <c r="C250" t="s">
        <v>490</v>
      </c>
      <c r="D250">
        <v>13</v>
      </c>
      <c r="E250" t="s">
        <v>415</v>
      </c>
      <c r="F250" s="1">
        <v>43753</v>
      </c>
      <c r="G250" s="1"/>
      <c r="H250" s="1"/>
      <c r="I250" s="1"/>
      <c r="J250" s="1"/>
      <c r="R250" s="3">
        <f>COUNTIF(纏め表計算用!B:B,入社年月日ふりがな!B250)</f>
        <v>0</v>
      </c>
    </row>
    <row r="251" spans="1:18">
      <c r="A251" s="5">
        <v>9000655</v>
      </c>
      <c r="B251" s="5" t="s">
        <v>491</v>
      </c>
      <c r="C251" t="s">
        <v>492</v>
      </c>
      <c r="D251">
        <v>13</v>
      </c>
      <c r="E251" t="s">
        <v>415</v>
      </c>
      <c r="F251" s="1">
        <v>43282</v>
      </c>
      <c r="G251" s="1"/>
      <c r="H251" s="1"/>
      <c r="I251" s="1"/>
      <c r="J251" s="1"/>
      <c r="R251" s="3">
        <f>COUNTIF(纏め表計算用!B:B,入社年月日ふりがな!B251)</f>
        <v>0</v>
      </c>
    </row>
    <row r="252" spans="1:18">
      <c r="A252">
        <v>9000513</v>
      </c>
      <c r="B252" t="s">
        <v>493</v>
      </c>
      <c r="C252" t="s">
        <v>494</v>
      </c>
      <c r="D252">
        <v>13</v>
      </c>
      <c r="E252" t="s">
        <v>415</v>
      </c>
      <c r="F252" s="1">
        <v>42961</v>
      </c>
      <c r="G252" s="1"/>
      <c r="H252" s="1"/>
      <c r="I252" s="1"/>
      <c r="J252" s="1"/>
      <c r="R252" s="3">
        <f>COUNTIF(纏め表計算用!B:B,入社年月日ふりがな!B252)</f>
        <v>1</v>
      </c>
    </row>
    <row r="253" spans="1:18">
      <c r="A253">
        <v>9000643</v>
      </c>
      <c r="B253" t="s">
        <v>495</v>
      </c>
      <c r="C253" t="s">
        <v>496</v>
      </c>
      <c r="D253">
        <v>13</v>
      </c>
      <c r="E253" t="s">
        <v>415</v>
      </c>
      <c r="F253" s="1">
        <v>43199</v>
      </c>
      <c r="G253" s="1"/>
      <c r="H253" s="1"/>
      <c r="I253" s="1"/>
      <c r="J253" s="1"/>
      <c r="R253" s="3">
        <f>COUNTIF(纏め表計算用!B:B,入社年月日ふりがな!B253)</f>
        <v>1</v>
      </c>
    </row>
    <row r="254" spans="1:18">
      <c r="A254">
        <v>9000044</v>
      </c>
      <c r="B254" t="s">
        <v>497</v>
      </c>
      <c r="C254" t="s">
        <v>498</v>
      </c>
      <c r="D254">
        <v>14</v>
      </c>
      <c r="E254" t="s">
        <v>499</v>
      </c>
      <c r="F254" s="1">
        <v>34425</v>
      </c>
      <c r="G254" s="1"/>
      <c r="H254" s="1"/>
      <c r="I254" s="1"/>
      <c r="J254" s="1"/>
      <c r="R254" s="3">
        <f>COUNTIF(纏め表計算用!B:B,入社年月日ふりがな!B254)</f>
        <v>1</v>
      </c>
    </row>
    <row r="255" spans="1:18">
      <c r="A255">
        <v>9000071</v>
      </c>
      <c r="B255" t="s">
        <v>500</v>
      </c>
      <c r="C255" t="s">
        <v>501</v>
      </c>
      <c r="D255">
        <v>14</v>
      </c>
      <c r="E255" t="s">
        <v>499</v>
      </c>
      <c r="F255" s="1">
        <v>34790</v>
      </c>
      <c r="G255" s="1"/>
      <c r="H255" s="1"/>
      <c r="I255" s="1"/>
      <c r="J255" s="1"/>
      <c r="R255" s="3">
        <f>COUNTIF(纏め表計算用!B:B,入社年月日ふりがな!B255)</f>
        <v>1</v>
      </c>
    </row>
    <row r="256" spans="1:18">
      <c r="A256">
        <v>9000614</v>
      </c>
      <c r="B256" t="s">
        <v>502</v>
      </c>
      <c r="C256" t="s">
        <v>503</v>
      </c>
      <c r="D256">
        <v>14</v>
      </c>
      <c r="E256" t="s">
        <v>499</v>
      </c>
      <c r="F256" s="1">
        <v>43191</v>
      </c>
      <c r="G256" s="1"/>
      <c r="H256" s="1"/>
      <c r="I256" s="1"/>
      <c r="J256" s="1"/>
      <c r="R256" s="3">
        <f>COUNTIF(纏め表計算用!B:B,入社年月日ふりがな!B256)</f>
        <v>1</v>
      </c>
    </row>
    <row r="257" spans="1:18">
      <c r="A257">
        <v>9000700</v>
      </c>
      <c r="B257" t="s">
        <v>504</v>
      </c>
      <c r="C257" t="s">
        <v>505</v>
      </c>
      <c r="D257">
        <v>14</v>
      </c>
      <c r="E257" t="s">
        <v>499</v>
      </c>
      <c r="F257" s="1">
        <v>43556</v>
      </c>
      <c r="G257" s="1"/>
      <c r="H257" s="1"/>
      <c r="I257" s="1"/>
      <c r="J257" s="1"/>
      <c r="R257" s="3">
        <f>COUNTIF(纏め表計算用!B:B,入社年月日ふりがな!B257)</f>
        <v>1</v>
      </c>
    </row>
    <row r="258" spans="1:18">
      <c r="A258">
        <v>9000828</v>
      </c>
      <c r="B258" t="s">
        <v>506</v>
      </c>
      <c r="C258" t="s">
        <v>507</v>
      </c>
      <c r="D258">
        <v>14</v>
      </c>
      <c r="E258" t="s">
        <v>499</v>
      </c>
      <c r="F258" s="1">
        <v>43922</v>
      </c>
      <c r="G258" s="1"/>
      <c r="H258" s="1"/>
      <c r="I258" s="1"/>
      <c r="J258" s="1"/>
      <c r="R258" s="3">
        <f>COUNTIF(纏め表計算用!B:B,入社年月日ふりがな!B258)</f>
        <v>1</v>
      </c>
    </row>
    <row r="259" spans="1:18">
      <c r="A259">
        <v>9000923</v>
      </c>
      <c r="B259" t="s">
        <v>508</v>
      </c>
      <c r="C259" t="s">
        <v>509</v>
      </c>
      <c r="D259">
        <v>14</v>
      </c>
      <c r="E259" t="s">
        <v>499</v>
      </c>
      <c r="F259" s="1">
        <v>44287</v>
      </c>
      <c r="G259" s="1"/>
      <c r="H259" s="1"/>
      <c r="I259" s="1"/>
      <c r="J259" s="1"/>
      <c r="R259" s="3">
        <f>COUNTIF(纏め表計算用!B:B,入社年月日ふりがな!B259)</f>
        <v>1</v>
      </c>
    </row>
    <row r="260" spans="1:18">
      <c r="A260">
        <v>9000498</v>
      </c>
      <c r="B260" t="s">
        <v>510</v>
      </c>
      <c r="C260" t="s">
        <v>511</v>
      </c>
      <c r="D260">
        <v>14</v>
      </c>
      <c r="E260" t="s">
        <v>499</v>
      </c>
      <c r="F260" s="1">
        <v>42905</v>
      </c>
      <c r="G260" s="1"/>
      <c r="H260" s="1"/>
      <c r="I260" s="1"/>
      <c r="J260" s="1"/>
      <c r="R260" s="3">
        <f>COUNTIF(纏め表計算用!B:B,入社年月日ふりがな!B260)</f>
        <v>1</v>
      </c>
    </row>
    <row r="261" spans="1:18">
      <c r="A261" s="5">
        <v>9000511</v>
      </c>
      <c r="B261" s="5" t="s">
        <v>512</v>
      </c>
      <c r="C261" t="s">
        <v>513</v>
      </c>
      <c r="D261">
        <v>14</v>
      </c>
      <c r="E261" t="s">
        <v>499</v>
      </c>
      <c r="F261" s="1">
        <v>42979</v>
      </c>
      <c r="G261" s="1"/>
      <c r="H261" s="1"/>
      <c r="I261" s="1"/>
      <c r="J261" s="1"/>
      <c r="R261" s="3">
        <f>COUNTIF(纏め表計算用!B:B,入社年月日ふりがな!B261)</f>
        <v>0</v>
      </c>
    </row>
    <row r="262" spans="1:18">
      <c r="A262">
        <v>9000749</v>
      </c>
      <c r="B262" t="s">
        <v>514</v>
      </c>
      <c r="C262" t="s">
        <v>515</v>
      </c>
      <c r="D262">
        <v>14</v>
      </c>
      <c r="E262" t="s">
        <v>499</v>
      </c>
      <c r="F262" s="1">
        <v>43770</v>
      </c>
      <c r="G262" s="1"/>
      <c r="H262" s="1"/>
      <c r="I262" s="1"/>
      <c r="J262" s="1"/>
      <c r="R262" s="3">
        <f>COUNTIF(纏め表計算用!B:B,入社年月日ふりがな!B262)</f>
        <v>1</v>
      </c>
    </row>
    <row r="263" spans="1:18">
      <c r="A263">
        <v>9000106</v>
      </c>
      <c r="B263" t="s">
        <v>516</v>
      </c>
      <c r="C263" t="s">
        <v>517</v>
      </c>
      <c r="D263">
        <v>15</v>
      </c>
      <c r="E263" t="s">
        <v>518</v>
      </c>
      <c r="F263" s="1">
        <v>41000</v>
      </c>
      <c r="G263" s="1"/>
      <c r="H263" s="1"/>
      <c r="I263" s="1"/>
      <c r="J263" s="1"/>
      <c r="R263" s="3">
        <f>COUNTIF(纏め表計算用!B:B,入社年月日ふりがな!B263)</f>
        <v>1</v>
      </c>
    </row>
    <row r="264" spans="1:18">
      <c r="A264">
        <v>9000072</v>
      </c>
      <c r="B264" t="s">
        <v>519</v>
      </c>
      <c r="C264" t="s">
        <v>520</v>
      </c>
      <c r="D264">
        <v>15</v>
      </c>
      <c r="E264" t="s">
        <v>518</v>
      </c>
      <c r="F264" s="1">
        <v>35886</v>
      </c>
      <c r="G264" s="1"/>
      <c r="H264" s="1"/>
      <c r="I264" s="1"/>
      <c r="J264" s="1"/>
      <c r="R264" s="3">
        <f>COUNTIF(纏め表計算用!B:B,入社年月日ふりがな!B264)</f>
        <v>1</v>
      </c>
    </row>
    <row r="265" spans="1:18">
      <c r="A265">
        <v>9000371</v>
      </c>
      <c r="B265" t="s">
        <v>521</v>
      </c>
      <c r="C265" t="s">
        <v>522</v>
      </c>
      <c r="D265">
        <v>15</v>
      </c>
      <c r="E265" t="s">
        <v>518</v>
      </c>
      <c r="F265" s="1">
        <v>42461</v>
      </c>
      <c r="G265" s="1"/>
      <c r="H265" s="1"/>
      <c r="I265" s="1"/>
      <c r="J265" s="1"/>
      <c r="R265" s="3">
        <f>COUNTIF(纏め表計算用!B:B,入社年月日ふりがな!B265)</f>
        <v>1</v>
      </c>
    </row>
    <row r="266" spans="1:18">
      <c r="A266">
        <v>9000523</v>
      </c>
      <c r="B266" t="s">
        <v>523</v>
      </c>
      <c r="C266" t="s">
        <v>524</v>
      </c>
      <c r="D266">
        <v>15</v>
      </c>
      <c r="E266" t="s">
        <v>518</v>
      </c>
      <c r="F266" s="1">
        <v>43009</v>
      </c>
      <c r="G266" s="1"/>
      <c r="H266" s="1"/>
      <c r="I266" s="1"/>
      <c r="J266" s="1"/>
      <c r="R266" s="3">
        <f>COUNTIF(纏め表計算用!B:B,入社年月日ふりがな!B266)</f>
        <v>1</v>
      </c>
    </row>
    <row r="267" spans="1:18">
      <c r="A267">
        <v>9000045</v>
      </c>
      <c r="B267" t="s">
        <v>525</v>
      </c>
      <c r="C267" t="s">
        <v>526</v>
      </c>
      <c r="D267">
        <v>15</v>
      </c>
      <c r="E267" t="s">
        <v>518</v>
      </c>
      <c r="F267" s="1">
        <v>35886</v>
      </c>
      <c r="G267" s="1"/>
      <c r="H267" s="1"/>
      <c r="I267" s="1"/>
      <c r="J267" s="1"/>
      <c r="R267" s="3">
        <f>COUNTIF(纏め表計算用!B:B,入社年月日ふりがな!B267)</f>
        <v>1</v>
      </c>
    </row>
    <row r="268" spans="1:18">
      <c r="A268">
        <v>9000233</v>
      </c>
      <c r="B268" t="s">
        <v>527</v>
      </c>
      <c r="C268" t="s">
        <v>528</v>
      </c>
      <c r="D268">
        <v>15</v>
      </c>
      <c r="E268" t="s">
        <v>518</v>
      </c>
      <c r="F268" s="1">
        <v>41730</v>
      </c>
      <c r="G268" s="1"/>
      <c r="H268" s="1"/>
      <c r="I268" s="1"/>
      <c r="J268" s="1"/>
      <c r="R268" s="3">
        <f>COUNTIF(纏め表計算用!B:B,入社年月日ふりがな!B268)</f>
        <v>1</v>
      </c>
    </row>
    <row r="269" spans="1:18">
      <c r="A269">
        <v>9000253</v>
      </c>
      <c r="B269" t="s">
        <v>529</v>
      </c>
      <c r="C269" t="s">
        <v>530</v>
      </c>
      <c r="D269">
        <v>15</v>
      </c>
      <c r="E269" t="s">
        <v>518</v>
      </c>
      <c r="F269" s="1">
        <v>41730</v>
      </c>
      <c r="G269" s="1"/>
      <c r="H269" s="1"/>
      <c r="I269" s="1"/>
      <c r="J269" s="1"/>
      <c r="R269" s="3">
        <f>COUNTIF(纏め表計算用!B:B,入社年月日ふりがな!B269)</f>
        <v>1</v>
      </c>
    </row>
    <row r="270" spans="1:18">
      <c r="A270">
        <v>9000362</v>
      </c>
      <c r="B270" t="s">
        <v>531</v>
      </c>
      <c r="C270" t="s">
        <v>532</v>
      </c>
      <c r="D270">
        <v>15</v>
      </c>
      <c r="E270" t="s">
        <v>518</v>
      </c>
      <c r="F270" s="1">
        <v>42461</v>
      </c>
      <c r="G270" s="1"/>
      <c r="H270" s="1"/>
      <c r="I270" s="1"/>
      <c r="J270" s="1"/>
      <c r="R270" s="3">
        <f>COUNTIF(纏め表計算用!B:B,入社年月日ふりがな!B270)</f>
        <v>1</v>
      </c>
    </row>
    <row r="271" spans="1:18">
      <c r="A271">
        <v>9000363</v>
      </c>
      <c r="B271" t="s">
        <v>533</v>
      </c>
      <c r="C271" t="s">
        <v>534</v>
      </c>
      <c r="D271">
        <v>15</v>
      </c>
      <c r="E271" t="s">
        <v>518</v>
      </c>
      <c r="F271" s="1">
        <v>42461</v>
      </c>
      <c r="G271" s="1"/>
      <c r="H271" s="1"/>
      <c r="I271" s="1"/>
      <c r="J271" s="1"/>
      <c r="R271" s="3">
        <f>COUNTIF(纏め表計算用!B:B,入社年月日ふりがな!B271)</f>
        <v>1</v>
      </c>
    </row>
    <row r="272" spans="1:18">
      <c r="A272">
        <v>9000438</v>
      </c>
      <c r="B272" t="s">
        <v>1104</v>
      </c>
      <c r="C272" t="s">
        <v>535</v>
      </c>
      <c r="D272">
        <v>15</v>
      </c>
      <c r="E272" t="s">
        <v>518</v>
      </c>
      <c r="F272" s="1">
        <v>42826</v>
      </c>
      <c r="G272" s="1"/>
      <c r="H272" s="1"/>
      <c r="I272" s="1"/>
      <c r="J272" s="1"/>
      <c r="R272" s="3">
        <f>COUNTIF(纏め表計算用!B:B,入社年月日ふりがな!B272)</f>
        <v>1</v>
      </c>
    </row>
    <row r="273" spans="1:18">
      <c r="A273">
        <v>9000444</v>
      </c>
      <c r="B273" t="s">
        <v>536</v>
      </c>
      <c r="C273" t="s">
        <v>537</v>
      </c>
      <c r="D273">
        <v>15</v>
      </c>
      <c r="E273" t="s">
        <v>518</v>
      </c>
      <c r="F273" s="1">
        <v>42826</v>
      </c>
      <c r="G273" s="1"/>
      <c r="H273" s="1"/>
      <c r="I273" s="1"/>
      <c r="J273" s="1"/>
      <c r="R273" s="3">
        <f>COUNTIF(纏め表計算用!B:B,入社年月日ふりがな!B273)</f>
        <v>1</v>
      </c>
    </row>
    <row r="274" spans="1:18">
      <c r="A274">
        <v>9000508</v>
      </c>
      <c r="B274" t="s">
        <v>538</v>
      </c>
      <c r="C274" t="s">
        <v>539</v>
      </c>
      <c r="D274">
        <v>15</v>
      </c>
      <c r="E274" t="s">
        <v>518</v>
      </c>
      <c r="F274" s="1">
        <v>42948</v>
      </c>
      <c r="G274" s="1"/>
      <c r="H274" s="1"/>
      <c r="I274" s="1"/>
      <c r="J274" s="1"/>
      <c r="R274" s="3">
        <f>COUNTIF(纏め表計算用!B:B,入社年月日ふりがな!B274)</f>
        <v>1</v>
      </c>
    </row>
    <row r="275" spans="1:18">
      <c r="A275">
        <v>9000681</v>
      </c>
      <c r="B275" t="s">
        <v>540</v>
      </c>
      <c r="C275" t="s">
        <v>541</v>
      </c>
      <c r="D275">
        <v>15</v>
      </c>
      <c r="E275" t="s">
        <v>518</v>
      </c>
      <c r="F275" s="1">
        <v>43556</v>
      </c>
      <c r="G275" s="1"/>
      <c r="H275" s="1"/>
      <c r="I275" s="1"/>
      <c r="J275" s="1"/>
      <c r="R275" s="3">
        <f>COUNTIF(纏め表計算用!B:B,入社年月日ふりがな!B275)</f>
        <v>1</v>
      </c>
    </row>
    <row r="276" spans="1:18">
      <c r="A276">
        <v>9000686</v>
      </c>
      <c r="B276" t="s">
        <v>542</v>
      </c>
      <c r="C276" t="s">
        <v>543</v>
      </c>
      <c r="D276">
        <v>15</v>
      </c>
      <c r="E276" t="s">
        <v>518</v>
      </c>
      <c r="F276" s="1">
        <v>43556</v>
      </c>
      <c r="G276" s="1"/>
      <c r="H276" s="1"/>
      <c r="I276" s="1"/>
      <c r="J276" s="1"/>
      <c r="R276" s="3">
        <f>COUNTIF(纏め表計算用!B:B,入社年月日ふりがな!B276)</f>
        <v>1</v>
      </c>
    </row>
    <row r="277" spans="1:18">
      <c r="A277">
        <v>9000692</v>
      </c>
      <c r="B277" t="s">
        <v>544</v>
      </c>
      <c r="C277" t="s">
        <v>545</v>
      </c>
      <c r="D277">
        <v>15</v>
      </c>
      <c r="E277" t="s">
        <v>518</v>
      </c>
      <c r="F277" s="1">
        <v>43556</v>
      </c>
      <c r="G277" s="1"/>
      <c r="H277" s="1"/>
      <c r="I277" s="1"/>
      <c r="J277" s="1"/>
      <c r="R277" s="3">
        <f>COUNTIF(纏め表計算用!B:B,入社年月日ふりがな!B277)</f>
        <v>1</v>
      </c>
    </row>
    <row r="278" spans="1:18">
      <c r="A278">
        <v>9000803</v>
      </c>
      <c r="B278" t="s">
        <v>546</v>
      </c>
      <c r="C278" t="s">
        <v>547</v>
      </c>
      <c r="D278">
        <v>15</v>
      </c>
      <c r="E278" t="s">
        <v>518</v>
      </c>
      <c r="F278" s="1">
        <v>43922</v>
      </c>
      <c r="G278" s="1"/>
      <c r="H278" s="1"/>
      <c r="I278" s="1"/>
      <c r="J278" s="1"/>
      <c r="R278" s="3">
        <f>COUNTIF(纏め表計算用!B:B,入社年月日ふりがな!B278)</f>
        <v>1</v>
      </c>
    </row>
    <row r="279" spans="1:18">
      <c r="A279">
        <v>9000804</v>
      </c>
      <c r="B279" t="s">
        <v>1109</v>
      </c>
      <c r="C279" t="s">
        <v>548</v>
      </c>
      <c r="D279">
        <v>15</v>
      </c>
      <c r="E279" t="s">
        <v>518</v>
      </c>
      <c r="F279" s="1">
        <v>43922</v>
      </c>
      <c r="G279" s="1"/>
      <c r="H279" s="1"/>
      <c r="I279" s="1"/>
      <c r="J279" s="1"/>
      <c r="R279" s="3">
        <f>COUNTIF(纏め表計算用!B:B,入社年月日ふりがな!B279)</f>
        <v>1</v>
      </c>
    </row>
    <row r="280" spans="1:18">
      <c r="A280">
        <v>9000957</v>
      </c>
      <c r="B280" t="s">
        <v>549</v>
      </c>
      <c r="C280" t="s">
        <v>550</v>
      </c>
      <c r="D280">
        <v>15</v>
      </c>
      <c r="E280" t="s">
        <v>518</v>
      </c>
      <c r="F280" s="1">
        <v>44403</v>
      </c>
      <c r="G280" s="1"/>
      <c r="H280" s="1"/>
      <c r="I280" s="1"/>
      <c r="J280" s="1"/>
      <c r="R280" s="3">
        <f>COUNTIF(纏め表計算用!B:B,入社年月日ふりがな!B280)</f>
        <v>1</v>
      </c>
    </row>
    <row r="281" spans="1:18">
      <c r="A281">
        <v>9000476</v>
      </c>
      <c r="B281" t="s">
        <v>551</v>
      </c>
      <c r="C281" t="s">
        <v>552</v>
      </c>
      <c r="D281">
        <v>15</v>
      </c>
      <c r="E281" t="s">
        <v>518</v>
      </c>
      <c r="F281" s="1">
        <v>42826</v>
      </c>
      <c r="G281" s="1"/>
      <c r="H281" s="1"/>
      <c r="I281" s="1"/>
      <c r="J281" s="1"/>
      <c r="R281" s="3">
        <f>COUNTIF(纏め表計算用!B:B,入社年月日ふりがな!B281)</f>
        <v>1</v>
      </c>
    </row>
    <row r="282" spans="1:18">
      <c r="A282">
        <v>9000437</v>
      </c>
      <c r="B282" t="s">
        <v>553</v>
      </c>
      <c r="C282" t="s">
        <v>554</v>
      </c>
      <c r="D282">
        <v>15</v>
      </c>
      <c r="E282" t="s">
        <v>518</v>
      </c>
      <c r="F282" s="1">
        <v>42826</v>
      </c>
      <c r="G282" s="1"/>
      <c r="H282" s="1"/>
      <c r="I282" s="1"/>
      <c r="J282" s="1"/>
      <c r="R282" s="3">
        <f>COUNTIF(纏め表計算用!B:B,入社年月日ふりがな!B282)</f>
        <v>1</v>
      </c>
    </row>
    <row r="283" spans="1:18">
      <c r="A283">
        <v>9000801</v>
      </c>
      <c r="B283" t="s">
        <v>555</v>
      </c>
      <c r="C283" t="s">
        <v>556</v>
      </c>
      <c r="D283">
        <v>15</v>
      </c>
      <c r="E283" t="s">
        <v>518</v>
      </c>
      <c r="F283" s="1">
        <v>43922</v>
      </c>
      <c r="G283" s="1"/>
      <c r="H283" s="1"/>
      <c r="I283" s="1"/>
      <c r="J283" s="1"/>
      <c r="R283" s="3">
        <f>COUNTIF(纏め表計算用!B:B,入社年月日ふりがな!B283)</f>
        <v>1</v>
      </c>
    </row>
    <row r="284" spans="1:18">
      <c r="A284">
        <v>9000460</v>
      </c>
      <c r="B284" t="s">
        <v>557</v>
      </c>
      <c r="C284" t="s">
        <v>558</v>
      </c>
      <c r="D284">
        <v>15</v>
      </c>
      <c r="E284" t="s">
        <v>518</v>
      </c>
      <c r="F284" s="1">
        <v>42826</v>
      </c>
      <c r="G284" s="1"/>
      <c r="H284" s="1"/>
      <c r="I284" s="1"/>
      <c r="J284" s="1"/>
      <c r="R284" s="3">
        <f>COUNTIF(纏め表計算用!B:B,入社年月日ふりがな!B284)</f>
        <v>1</v>
      </c>
    </row>
    <row r="285" spans="1:18">
      <c r="A285">
        <v>9000462</v>
      </c>
      <c r="B285" t="s">
        <v>559</v>
      </c>
      <c r="C285" t="s">
        <v>560</v>
      </c>
      <c r="D285">
        <v>15</v>
      </c>
      <c r="E285" t="s">
        <v>518</v>
      </c>
      <c r="F285" s="1">
        <v>42826</v>
      </c>
      <c r="G285" s="1"/>
      <c r="H285" s="1"/>
      <c r="I285" s="1"/>
      <c r="J285" s="1"/>
      <c r="R285" s="3">
        <f>COUNTIF(纏め表計算用!B:B,入社年月日ふりがな!B285)</f>
        <v>1</v>
      </c>
    </row>
    <row r="286" spans="1:18">
      <c r="A286" s="5">
        <v>9000595</v>
      </c>
      <c r="B286" s="5" t="s">
        <v>561</v>
      </c>
      <c r="C286" t="s">
        <v>562</v>
      </c>
      <c r="D286">
        <v>15</v>
      </c>
      <c r="E286" t="s">
        <v>518</v>
      </c>
      <c r="F286" s="1">
        <v>43191</v>
      </c>
      <c r="G286" s="1"/>
      <c r="H286" s="1"/>
      <c r="I286" s="1"/>
      <c r="J286" s="1"/>
      <c r="R286" s="3">
        <f>COUNTIF(纏め表計算用!B:B,入社年月日ふりがな!B286)</f>
        <v>0</v>
      </c>
    </row>
    <row r="287" spans="1:18">
      <c r="A287">
        <v>9000902</v>
      </c>
      <c r="B287" t="s">
        <v>563</v>
      </c>
      <c r="C287" t="s">
        <v>564</v>
      </c>
      <c r="D287">
        <v>15</v>
      </c>
      <c r="E287" t="s">
        <v>518</v>
      </c>
      <c r="F287" s="1">
        <v>44166</v>
      </c>
      <c r="G287" s="1"/>
      <c r="H287" s="1"/>
      <c r="I287" s="1"/>
      <c r="J287" s="1"/>
      <c r="R287" s="3">
        <f>COUNTIF(纏め表計算用!B:B,入社年月日ふりがな!B287)</f>
        <v>1</v>
      </c>
    </row>
    <row r="288" spans="1:18">
      <c r="A288">
        <v>9000927</v>
      </c>
      <c r="B288" t="s">
        <v>1671</v>
      </c>
      <c r="D288">
        <v>15</v>
      </c>
      <c r="E288" t="s">
        <v>518</v>
      </c>
      <c r="F288" s="1">
        <v>44287</v>
      </c>
      <c r="G288" s="1"/>
      <c r="H288" s="1"/>
      <c r="I288" s="1"/>
      <c r="J288" s="1"/>
      <c r="R288" s="3">
        <f>COUNTIF(纏め表計算用!B:B,入社年月日ふりがな!B288)</f>
        <v>1</v>
      </c>
    </row>
    <row r="289" spans="1:18">
      <c r="A289">
        <v>9000945</v>
      </c>
      <c r="B289" t="s">
        <v>565</v>
      </c>
      <c r="C289" t="s">
        <v>566</v>
      </c>
      <c r="D289">
        <v>15</v>
      </c>
      <c r="E289" t="s">
        <v>518</v>
      </c>
      <c r="F289" s="1">
        <v>44348</v>
      </c>
      <c r="G289" s="1"/>
      <c r="H289" s="1"/>
      <c r="I289" s="1"/>
      <c r="J289" s="1"/>
      <c r="R289" s="3">
        <f>COUNTIF(纏め表計算用!B:B,入社年月日ふりがな!B289)</f>
        <v>1</v>
      </c>
    </row>
    <row r="290" spans="1:18">
      <c r="A290">
        <v>9000968</v>
      </c>
      <c r="B290" t="s">
        <v>567</v>
      </c>
      <c r="C290" t="s">
        <v>568</v>
      </c>
      <c r="D290">
        <v>15</v>
      </c>
      <c r="E290" t="s">
        <v>518</v>
      </c>
      <c r="F290" s="1">
        <v>44440</v>
      </c>
      <c r="G290" s="1"/>
      <c r="H290" s="1"/>
      <c r="I290" s="1"/>
      <c r="J290" s="1"/>
      <c r="R290" s="3">
        <f>COUNTIF(纏め表計算用!B:B,入社年月日ふりがな!B290)</f>
        <v>1</v>
      </c>
    </row>
    <row r="291" spans="1:18">
      <c r="A291" s="5">
        <v>9000797</v>
      </c>
      <c r="B291" s="5" t="s">
        <v>569</v>
      </c>
      <c r="C291" t="s">
        <v>570</v>
      </c>
      <c r="D291">
        <v>15</v>
      </c>
      <c r="E291" t="s">
        <v>518</v>
      </c>
      <c r="F291" s="1">
        <v>43906</v>
      </c>
      <c r="G291" s="1"/>
      <c r="H291" s="1"/>
      <c r="I291" s="1"/>
      <c r="J291" s="1"/>
      <c r="R291" s="3">
        <f>COUNTIF(纏め表計算用!B:B,入社年月日ふりがな!B291)</f>
        <v>0</v>
      </c>
    </row>
    <row r="292" spans="1:18">
      <c r="A292" s="5">
        <v>9000394</v>
      </c>
      <c r="B292" s="5" t="s">
        <v>571</v>
      </c>
      <c r="C292" t="s">
        <v>572</v>
      </c>
      <c r="D292">
        <v>15</v>
      </c>
      <c r="E292" t="s">
        <v>518</v>
      </c>
      <c r="F292" s="1">
        <v>42478</v>
      </c>
      <c r="G292" s="1"/>
      <c r="H292" s="1"/>
      <c r="I292" s="1"/>
      <c r="J292" s="1"/>
      <c r="R292" s="3">
        <f>COUNTIF(纏め表計算用!B:B,入社年月日ふりがな!B292)</f>
        <v>0</v>
      </c>
    </row>
    <row r="293" spans="1:18">
      <c r="A293" s="5">
        <v>9000395</v>
      </c>
      <c r="B293" s="5" t="s">
        <v>573</v>
      </c>
      <c r="C293" t="s">
        <v>574</v>
      </c>
      <c r="D293">
        <v>15</v>
      </c>
      <c r="E293" t="s">
        <v>518</v>
      </c>
      <c r="F293" s="1">
        <v>42499</v>
      </c>
      <c r="G293" s="1"/>
      <c r="H293" s="1"/>
      <c r="I293" s="1"/>
      <c r="J293" s="1"/>
      <c r="R293" s="3">
        <f>COUNTIF(纏め表計算用!B:B,入社年月日ふりがな!B293)</f>
        <v>0</v>
      </c>
    </row>
    <row r="294" spans="1:18">
      <c r="A294" s="5">
        <v>9000834</v>
      </c>
      <c r="B294" s="5" t="s">
        <v>1672</v>
      </c>
      <c r="C294" t="s">
        <v>157</v>
      </c>
      <c r="D294">
        <v>15</v>
      </c>
      <c r="E294" t="s">
        <v>518</v>
      </c>
      <c r="F294" s="1">
        <v>43922</v>
      </c>
      <c r="G294" s="1"/>
      <c r="H294" s="1"/>
      <c r="I294" s="1"/>
      <c r="J294" s="1"/>
      <c r="R294" s="3">
        <f>COUNTIF(纏め表計算用!B:B,入社年月日ふりがな!B294)</f>
        <v>0</v>
      </c>
    </row>
    <row r="295" spans="1:18">
      <c r="A295">
        <v>9000384</v>
      </c>
      <c r="B295" t="s">
        <v>575</v>
      </c>
      <c r="C295" t="s">
        <v>576</v>
      </c>
      <c r="D295">
        <v>15</v>
      </c>
      <c r="E295" t="s">
        <v>518</v>
      </c>
      <c r="F295" s="1">
        <v>42461</v>
      </c>
      <c r="G295" s="1"/>
      <c r="H295" s="1"/>
      <c r="I295" s="1"/>
      <c r="J295" s="1"/>
      <c r="R295" s="3">
        <f>COUNTIF(纏め表計算用!B:B,入社年月日ふりがな!B295)</f>
        <v>1</v>
      </c>
    </row>
    <row r="296" spans="1:18">
      <c r="A296">
        <v>9000894</v>
      </c>
      <c r="B296" t="s">
        <v>577</v>
      </c>
      <c r="C296" t="s">
        <v>578</v>
      </c>
      <c r="D296">
        <v>15</v>
      </c>
      <c r="E296" t="s">
        <v>518</v>
      </c>
      <c r="F296" s="1">
        <v>44123</v>
      </c>
      <c r="G296" s="1"/>
      <c r="H296" s="1"/>
      <c r="I296" s="1"/>
      <c r="J296" s="1"/>
      <c r="R296" s="3">
        <f>COUNTIF(纏め表計算用!B:B,入社年月日ふりがな!B296)</f>
        <v>1</v>
      </c>
    </row>
    <row r="297" spans="1:18">
      <c r="A297">
        <v>9000042</v>
      </c>
      <c r="B297" t="s">
        <v>579</v>
      </c>
      <c r="C297" t="s">
        <v>580</v>
      </c>
      <c r="D297">
        <v>16</v>
      </c>
      <c r="E297" t="s">
        <v>581</v>
      </c>
      <c r="F297" s="1">
        <v>31503</v>
      </c>
      <c r="G297" s="1"/>
      <c r="H297" s="1"/>
      <c r="I297" s="1"/>
      <c r="J297" s="1"/>
      <c r="R297" s="3">
        <f>COUNTIF(纏め表計算用!B:B,入社年月日ふりがな!B297)</f>
        <v>1</v>
      </c>
    </row>
    <row r="298" spans="1:18">
      <c r="A298">
        <v>9000089</v>
      </c>
      <c r="B298" t="s">
        <v>582</v>
      </c>
      <c r="C298" t="s">
        <v>583</v>
      </c>
      <c r="D298">
        <v>16</v>
      </c>
      <c r="E298" t="s">
        <v>581</v>
      </c>
      <c r="F298" s="1">
        <v>35886</v>
      </c>
      <c r="G298" s="1"/>
      <c r="H298" s="1"/>
      <c r="I298" s="1"/>
      <c r="J298" s="1"/>
      <c r="R298" s="3">
        <f>COUNTIF(纏め表計算用!B:B,入社年月日ふりがな!B298)</f>
        <v>1</v>
      </c>
    </row>
    <row r="299" spans="1:18">
      <c r="A299">
        <v>9000001</v>
      </c>
      <c r="B299" t="s">
        <v>584</v>
      </c>
      <c r="C299" t="s">
        <v>585</v>
      </c>
      <c r="D299">
        <v>16</v>
      </c>
      <c r="E299" t="s">
        <v>581</v>
      </c>
      <c r="F299" s="1">
        <v>31138</v>
      </c>
      <c r="G299" s="1"/>
      <c r="H299" s="1"/>
      <c r="I299" s="1"/>
      <c r="J299" s="1"/>
      <c r="R299" s="3">
        <f>COUNTIF(纏め表計算用!B:B,入社年月日ふりがな!B299)</f>
        <v>1</v>
      </c>
    </row>
    <row r="300" spans="1:18">
      <c r="A300">
        <v>9000185</v>
      </c>
      <c r="B300" t="s">
        <v>586</v>
      </c>
      <c r="C300" t="s">
        <v>587</v>
      </c>
      <c r="D300">
        <v>16</v>
      </c>
      <c r="E300" t="s">
        <v>581</v>
      </c>
      <c r="F300" s="1">
        <v>41365</v>
      </c>
      <c r="G300" s="1"/>
      <c r="H300" s="1"/>
      <c r="I300" s="1"/>
      <c r="J300" s="1"/>
      <c r="R300" s="3">
        <f>COUNTIF(纏め表計算用!B:B,入社年月日ふりがな!B300)</f>
        <v>1</v>
      </c>
    </row>
    <row r="301" spans="1:18">
      <c r="A301">
        <v>9000189</v>
      </c>
      <c r="B301" t="s">
        <v>588</v>
      </c>
      <c r="C301" t="s">
        <v>589</v>
      </c>
      <c r="D301">
        <v>16</v>
      </c>
      <c r="E301" t="s">
        <v>581</v>
      </c>
      <c r="F301" s="1">
        <v>41365</v>
      </c>
      <c r="G301" s="1"/>
      <c r="H301" s="1"/>
      <c r="I301" s="1"/>
      <c r="J301" s="1"/>
      <c r="R301" s="3">
        <f>COUNTIF(纏め表計算用!B:B,入社年月日ふりがな!B301)</f>
        <v>1</v>
      </c>
    </row>
    <row r="302" spans="1:18">
      <c r="A302">
        <v>9000238</v>
      </c>
      <c r="B302" t="s">
        <v>1027</v>
      </c>
      <c r="C302" t="s">
        <v>590</v>
      </c>
      <c r="D302">
        <v>16</v>
      </c>
      <c r="E302" t="s">
        <v>581</v>
      </c>
      <c r="F302" s="1">
        <v>41730</v>
      </c>
      <c r="G302" s="1"/>
      <c r="H302" s="1"/>
      <c r="I302" s="1"/>
      <c r="J302" s="1"/>
      <c r="R302" s="3">
        <f>COUNTIF(纏め表計算用!B:B,入社年月日ふりがな!B302)</f>
        <v>1</v>
      </c>
    </row>
    <row r="303" spans="1:18">
      <c r="A303">
        <v>9000473</v>
      </c>
      <c r="B303" t="s">
        <v>591</v>
      </c>
      <c r="C303" t="s">
        <v>592</v>
      </c>
      <c r="D303">
        <v>16</v>
      </c>
      <c r="E303" t="s">
        <v>581</v>
      </c>
      <c r="F303" s="1">
        <v>42826</v>
      </c>
      <c r="G303" s="1"/>
      <c r="H303" s="1"/>
      <c r="I303" s="1"/>
      <c r="J303" s="1"/>
      <c r="R303" s="3">
        <f>COUNTIF(纏め表計算用!B:B,入社年月日ふりがな!B303)</f>
        <v>1</v>
      </c>
    </row>
    <row r="304" spans="1:18">
      <c r="A304">
        <v>9000708</v>
      </c>
      <c r="B304" t="s">
        <v>593</v>
      </c>
      <c r="C304" t="s">
        <v>594</v>
      </c>
      <c r="D304">
        <v>16</v>
      </c>
      <c r="E304" t="s">
        <v>581</v>
      </c>
      <c r="F304" s="1">
        <v>43556</v>
      </c>
      <c r="G304" s="1"/>
      <c r="H304" s="1"/>
      <c r="I304" s="1"/>
      <c r="J304" s="1"/>
      <c r="R304" s="3">
        <f>COUNTIF(纏め表計算用!B:B,入社年月日ふりがな!B304)</f>
        <v>1</v>
      </c>
    </row>
    <row r="305" spans="1:18">
      <c r="A305">
        <v>9000187</v>
      </c>
      <c r="B305" t="s">
        <v>595</v>
      </c>
      <c r="C305" t="s">
        <v>596</v>
      </c>
      <c r="D305">
        <v>16</v>
      </c>
      <c r="E305" t="s">
        <v>581</v>
      </c>
      <c r="F305" s="1">
        <v>41365</v>
      </c>
      <c r="G305" s="1"/>
      <c r="H305" s="1"/>
      <c r="I305" s="1"/>
      <c r="J305" s="1"/>
      <c r="R305" s="3">
        <f>COUNTIF(纏め表計算用!B:B,入社年月日ふりがな!B305)</f>
        <v>1</v>
      </c>
    </row>
    <row r="306" spans="1:18">
      <c r="A306">
        <v>9000196</v>
      </c>
      <c r="B306" t="s">
        <v>597</v>
      </c>
      <c r="C306" t="s">
        <v>598</v>
      </c>
      <c r="D306">
        <v>16</v>
      </c>
      <c r="E306" t="s">
        <v>581</v>
      </c>
      <c r="F306" s="1">
        <v>41365</v>
      </c>
      <c r="G306" s="1"/>
      <c r="H306" s="1"/>
      <c r="I306" s="1"/>
      <c r="J306" s="1"/>
      <c r="R306" s="3">
        <f>COUNTIF(纏め表計算用!B:B,入社年月日ふりがな!B306)</f>
        <v>1</v>
      </c>
    </row>
    <row r="307" spans="1:18">
      <c r="A307">
        <v>9000197</v>
      </c>
      <c r="B307" t="s">
        <v>599</v>
      </c>
      <c r="C307" t="s">
        <v>600</v>
      </c>
      <c r="D307">
        <v>16</v>
      </c>
      <c r="E307" t="s">
        <v>581</v>
      </c>
      <c r="F307" s="1">
        <v>41365</v>
      </c>
      <c r="G307" s="1"/>
      <c r="H307" s="1"/>
      <c r="I307" s="1"/>
      <c r="J307" s="1"/>
      <c r="R307" s="3">
        <f>COUNTIF(纏め表計算用!B:B,入社年月日ふりがな!B307)</f>
        <v>1</v>
      </c>
    </row>
    <row r="308" spans="1:18">
      <c r="A308" s="5">
        <v>9000370</v>
      </c>
      <c r="B308" s="5" t="s">
        <v>601</v>
      </c>
      <c r="C308" t="s">
        <v>602</v>
      </c>
      <c r="D308">
        <v>16</v>
      </c>
      <c r="E308" t="s">
        <v>581</v>
      </c>
      <c r="F308" s="1">
        <v>42461</v>
      </c>
      <c r="G308" s="1"/>
      <c r="H308" s="1"/>
      <c r="I308" s="1"/>
      <c r="J308" s="1"/>
      <c r="R308" s="3">
        <f>COUNTIF(纏め表計算用!B:B,入社年月日ふりがな!B308)</f>
        <v>1</v>
      </c>
    </row>
    <row r="309" spans="1:18">
      <c r="A309">
        <v>9000475</v>
      </c>
      <c r="B309" t="s">
        <v>603</v>
      </c>
      <c r="C309" t="s">
        <v>604</v>
      </c>
      <c r="D309">
        <v>16</v>
      </c>
      <c r="E309" t="s">
        <v>581</v>
      </c>
      <c r="F309" s="1">
        <v>42826</v>
      </c>
      <c r="G309" s="1"/>
      <c r="H309" s="1"/>
      <c r="I309" s="1"/>
      <c r="J309" s="1"/>
      <c r="R309" s="3">
        <f>COUNTIF(纏め表計算用!B:B,入社年月日ふりがな!B309)</f>
        <v>1</v>
      </c>
    </row>
    <row r="310" spans="1:18">
      <c r="A310">
        <v>9000623</v>
      </c>
      <c r="B310" t="s">
        <v>605</v>
      </c>
      <c r="C310" t="s">
        <v>606</v>
      </c>
      <c r="D310">
        <v>16</v>
      </c>
      <c r="E310" t="s">
        <v>581</v>
      </c>
      <c r="F310" s="1">
        <v>43191</v>
      </c>
      <c r="G310" s="1"/>
      <c r="H310" s="1"/>
      <c r="I310" s="1"/>
      <c r="J310" s="1"/>
      <c r="R310" s="3">
        <f>COUNTIF(纏め表計算用!B:B,入社年月日ふりがな!B310)</f>
        <v>1</v>
      </c>
    </row>
    <row r="311" spans="1:18">
      <c r="A311">
        <v>9000624</v>
      </c>
      <c r="B311" t="s">
        <v>1030</v>
      </c>
      <c r="C311" t="s">
        <v>607</v>
      </c>
      <c r="D311">
        <v>16</v>
      </c>
      <c r="E311" t="s">
        <v>581</v>
      </c>
      <c r="F311" s="1">
        <v>43191</v>
      </c>
      <c r="G311" s="1"/>
      <c r="H311" s="1"/>
      <c r="I311" s="1"/>
      <c r="J311" s="1"/>
      <c r="R311" s="3">
        <f>COUNTIF(纏め表計算用!B:B,入社年月日ふりがな!B311)</f>
        <v>1</v>
      </c>
    </row>
    <row r="312" spans="1:18">
      <c r="A312">
        <v>9000690</v>
      </c>
      <c r="B312" t="s">
        <v>1031</v>
      </c>
      <c r="C312" t="s">
        <v>608</v>
      </c>
      <c r="D312">
        <v>16</v>
      </c>
      <c r="E312" t="s">
        <v>581</v>
      </c>
      <c r="F312" s="1">
        <v>43556</v>
      </c>
      <c r="G312" s="1"/>
      <c r="H312" s="1"/>
      <c r="I312" s="1"/>
      <c r="J312" s="1"/>
      <c r="R312" s="3">
        <f>COUNTIF(纏め表計算用!B:B,入社年月日ふりがな!B312)</f>
        <v>1</v>
      </c>
    </row>
    <row r="313" spans="1:18">
      <c r="A313">
        <v>9000802</v>
      </c>
      <c r="B313" t="s">
        <v>609</v>
      </c>
      <c r="C313" t="s">
        <v>610</v>
      </c>
      <c r="D313">
        <v>16</v>
      </c>
      <c r="E313" t="s">
        <v>581</v>
      </c>
      <c r="F313" s="1">
        <v>43922</v>
      </c>
      <c r="G313" s="1"/>
      <c r="H313" s="1"/>
      <c r="I313" s="1"/>
      <c r="J313" s="1"/>
      <c r="R313" s="3">
        <f>COUNTIF(纏め表計算用!B:B,入社年月日ふりがな!B313)</f>
        <v>1</v>
      </c>
    </row>
    <row r="314" spans="1:18">
      <c r="A314">
        <v>9000823</v>
      </c>
      <c r="B314" t="s">
        <v>611</v>
      </c>
      <c r="C314" t="s">
        <v>612</v>
      </c>
      <c r="D314">
        <v>16</v>
      </c>
      <c r="E314" t="s">
        <v>581</v>
      </c>
      <c r="F314" s="1">
        <v>43922</v>
      </c>
      <c r="G314" s="1"/>
      <c r="H314" s="1"/>
      <c r="I314" s="1"/>
      <c r="J314" s="1"/>
      <c r="R314" s="3">
        <f>COUNTIF(纏め表計算用!B:B,入社年月日ふりがな!B314)</f>
        <v>1</v>
      </c>
    </row>
    <row r="315" spans="1:18">
      <c r="A315">
        <v>9000904</v>
      </c>
      <c r="B315" t="s">
        <v>613</v>
      </c>
      <c r="C315" t="s">
        <v>614</v>
      </c>
      <c r="D315">
        <v>16</v>
      </c>
      <c r="E315" t="s">
        <v>581</v>
      </c>
      <c r="F315" s="1">
        <v>44197</v>
      </c>
      <c r="G315" s="1"/>
      <c r="H315" s="1"/>
      <c r="I315" s="1"/>
      <c r="J315" s="1"/>
      <c r="R315" s="3">
        <f>COUNTIF(纏め表計算用!B:B,入社年月日ふりがな!B315)</f>
        <v>1</v>
      </c>
    </row>
    <row r="316" spans="1:18">
      <c r="A316">
        <v>9000914</v>
      </c>
      <c r="B316" t="s">
        <v>615</v>
      </c>
      <c r="C316" t="s">
        <v>616</v>
      </c>
      <c r="D316">
        <v>16</v>
      </c>
      <c r="E316" t="s">
        <v>581</v>
      </c>
      <c r="F316" s="1">
        <v>44287</v>
      </c>
      <c r="G316" s="1"/>
      <c r="H316" s="1"/>
      <c r="I316" s="1"/>
      <c r="J316" s="1"/>
      <c r="R316" s="3">
        <f>COUNTIF(纏め表計算用!B:B,入社年月日ふりがな!B316)</f>
        <v>1</v>
      </c>
    </row>
    <row r="317" spans="1:18">
      <c r="A317">
        <v>9000915</v>
      </c>
      <c r="B317" t="s">
        <v>617</v>
      </c>
      <c r="C317" t="s">
        <v>618</v>
      </c>
      <c r="D317">
        <v>16</v>
      </c>
      <c r="E317" t="s">
        <v>581</v>
      </c>
      <c r="F317" s="1">
        <v>44287</v>
      </c>
      <c r="G317" s="1"/>
      <c r="H317" s="1"/>
      <c r="I317" s="1"/>
      <c r="J317" s="1"/>
      <c r="R317" s="3">
        <f>COUNTIF(纏め表計算用!B:B,入社年月日ふりがな!B317)</f>
        <v>1</v>
      </c>
    </row>
    <row r="318" spans="1:18">
      <c r="A318">
        <v>9000916</v>
      </c>
      <c r="B318" t="s">
        <v>619</v>
      </c>
      <c r="C318" t="s">
        <v>620</v>
      </c>
      <c r="D318">
        <v>16</v>
      </c>
      <c r="E318" t="s">
        <v>581</v>
      </c>
      <c r="F318" s="1">
        <v>44287</v>
      </c>
      <c r="G318" s="1"/>
      <c r="H318" s="1"/>
      <c r="I318" s="1"/>
      <c r="J318" s="1"/>
      <c r="R318" s="3">
        <f>COUNTIF(纏め表計算用!B:B,入社年月日ふりがな!B318)</f>
        <v>1</v>
      </c>
    </row>
    <row r="319" spans="1:18">
      <c r="A319">
        <v>9000917</v>
      </c>
      <c r="B319" t="s">
        <v>621</v>
      </c>
      <c r="C319" t="s">
        <v>622</v>
      </c>
      <c r="D319">
        <v>16</v>
      </c>
      <c r="E319" t="s">
        <v>581</v>
      </c>
      <c r="F319" s="1">
        <v>44287</v>
      </c>
      <c r="G319" s="1"/>
      <c r="H319" s="1"/>
      <c r="I319" s="1"/>
      <c r="J319" s="1"/>
      <c r="R319" s="3">
        <f>COUNTIF(纏め表計算用!B:B,入社年月日ふりがな!B319)</f>
        <v>1</v>
      </c>
    </row>
    <row r="320" spans="1:18">
      <c r="A320">
        <v>9000918</v>
      </c>
      <c r="B320" t="s">
        <v>623</v>
      </c>
      <c r="C320" t="s">
        <v>624</v>
      </c>
      <c r="D320">
        <v>16</v>
      </c>
      <c r="E320" t="s">
        <v>581</v>
      </c>
      <c r="F320" s="1">
        <v>44287</v>
      </c>
      <c r="G320" s="1"/>
      <c r="H320" s="1"/>
      <c r="I320" s="1"/>
      <c r="J320" s="1"/>
      <c r="R320" s="3">
        <f>COUNTIF(纏め表計算用!B:B,入社年月日ふりがな!B320)</f>
        <v>1</v>
      </c>
    </row>
    <row r="321" spans="1:18">
      <c r="A321">
        <v>9000956</v>
      </c>
      <c r="B321" t="s">
        <v>1022</v>
      </c>
      <c r="C321" t="s">
        <v>625</v>
      </c>
      <c r="D321">
        <v>16</v>
      </c>
      <c r="E321" t="s">
        <v>581</v>
      </c>
      <c r="F321" s="1">
        <v>44378</v>
      </c>
      <c r="G321" s="1"/>
      <c r="H321" s="1"/>
      <c r="I321" s="1"/>
      <c r="J321" s="1"/>
      <c r="R321" s="3">
        <f>COUNTIF(纏め表計算用!B:B,入社年月日ふりがな!B321)</f>
        <v>1</v>
      </c>
    </row>
    <row r="322" spans="1:18">
      <c r="A322">
        <v>9000267</v>
      </c>
      <c r="B322" t="s">
        <v>626</v>
      </c>
      <c r="C322" t="s">
        <v>627</v>
      </c>
      <c r="D322">
        <v>16</v>
      </c>
      <c r="E322" t="s">
        <v>581</v>
      </c>
      <c r="F322" s="1">
        <v>41730</v>
      </c>
      <c r="G322" s="1"/>
      <c r="H322" s="1"/>
      <c r="I322" s="1"/>
      <c r="J322" s="1"/>
      <c r="R322" s="3">
        <f>COUNTIF(纏め表計算用!B:B,入社年月日ふりがな!B322)</f>
        <v>1</v>
      </c>
    </row>
    <row r="323" spans="1:18">
      <c r="A323">
        <v>9000469</v>
      </c>
      <c r="B323" t="s">
        <v>628</v>
      </c>
      <c r="C323" t="s">
        <v>629</v>
      </c>
      <c r="D323">
        <v>16</v>
      </c>
      <c r="E323" t="s">
        <v>581</v>
      </c>
      <c r="F323" s="1">
        <v>42826</v>
      </c>
      <c r="G323" s="1"/>
      <c r="H323" s="1"/>
      <c r="I323" s="1"/>
      <c r="J323" s="1"/>
      <c r="R323" s="3">
        <f>COUNTIF(纏め表計算用!B:B,入社年月日ふりがな!B323)</f>
        <v>1</v>
      </c>
    </row>
    <row r="324" spans="1:18">
      <c r="A324">
        <v>9000707</v>
      </c>
      <c r="B324" t="s">
        <v>630</v>
      </c>
      <c r="C324" t="s">
        <v>631</v>
      </c>
      <c r="D324">
        <v>16</v>
      </c>
      <c r="E324" t="s">
        <v>581</v>
      </c>
      <c r="F324" s="1">
        <v>43556</v>
      </c>
      <c r="G324" s="1"/>
      <c r="H324" s="1"/>
      <c r="I324" s="1"/>
      <c r="J324" s="1"/>
      <c r="R324" s="3">
        <f>COUNTIF(纏め表計算用!B:B,入社年月日ふりがな!B324)</f>
        <v>1</v>
      </c>
    </row>
    <row r="325" spans="1:18">
      <c r="A325">
        <v>9000767</v>
      </c>
      <c r="B325" t="s">
        <v>632</v>
      </c>
      <c r="C325" t="s">
        <v>633</v>
      </c>
      <c r="D325">
        <v>16</v>
      </c>
      <c r="E325" t="s">
        <v>581</v>
      </c>
      <c r="F325" s="1">
        <v>43800</v>
      </c>
      <c r="G325" s="1"/>
      <c r="H325" s="1"/>
      <c r="I325" s="1"/>
      <c r="J325" s="1"/>
      <c r="R325" s="3">
        <f>COUNTIF(纏め表計算用!B:B,入社年月日ふりがな!B325)</f>
        <v>1</v>
      </c>
    </row>
    <row r="326" spans="1:18">
      <c r="A326">
        <v>9000493</v>
      </c>
      <c r="B326" t="s">
        <v>634</v>
      </c>
      <c r="C326" t="s">
        <v>635</v>
      </c>
      <c r="D326">
        <v>16</v>
      </c>
      <c r="E326" t="s">
        <v>581</v>
      </c>
      <c r="F326" s="1">
        <v>42898</v>
      </c>
      <c r="G326" s="1"/>
      <c r="H326" s="1"/>
      <c r="I326" s="1"/>
      <c r="J326" s="1"/>
      <c r="R326" s="3">
        <f>COUNTIF(纏め表計算用!B:B,入社年月日ふりがな!B326)</f>
        <v>1</v>
      </c>
    </row>
    <row r="327" spans="1:18">
      <c r="A327">
        <v>9000646</v>
      </c>
      <c r="B327" t="s">
        <v>636</v>
      </c>
      <c r="C327" t="s">
        <v>637</v>
      </c>
      <c r="D327">
        <v>16</v>
      </c>
      <c r="E327" t="s">
        <v>581</v>
      </c>
      <c r="F327" s="1">
        <v>43252</v>
      </c>
      <c r="G327" s="1"/>
      <c r="H327" s="1"/>
      <c r="I327" s="1"/>
      <c r="J327" s="1"/>
      <c r="R327" s="3">
        <f>COUNTIF(纏め表計算用!B:B,入社年月日ふりがな!B327)</f>
        <v>1</v>
      </c>
    </row>
    <row r="328" spans="1:18">
      <c r="A328">
        <v>9000653</v>
      </c>
      <c r="B328" t="s">
        <v>638</v>
      </c>
      <c r="C328" t="s">
        <v>639</v>
      </c>
      <c r="D328">
        <v>16</v>
      </c>
      <c r="E328" t="s">
        <v>581</v>
      </c>
      <c r="F328" s="1">
        <v>43282</v>
      </c>
      <c r="G328" s="1"/>
      <c r="H328" s="1"/>
      <c r="I328" s="1"/>
      <c r="J328" s="1"/>
      <c r="R328" s="3">
        <f>COUNTIF(纏め表計算用!B:B,入社年月日ふりがな!B328)</f>
        <v>1</v>
      </c>
    </row>
    <row r="329" spans="1:18">
      <c r="A329">
        <v>9000724</v>
      </c>
      <c r="B329" t="s">
        <v>640</v>
      </c>
      <c r="C329" t="s">
        <v>641</v>
      </c>
      <c r="D329">
        <v>16</v>
      </c>
      <c r="E329" t="s">
        <v>581</v>
      </c>
      <c r="F329" s="1">
        <v>43631</v>
      </c>
      <c r="G329" s="1"/>
      <c r="H329" s="1"/>
      <c r="I329" s="1"/>
      <c r="J329" s="1"/>
      <c r="R329" s="3">
        <f>COUNTIF(纏め表計算用!B:B,入社年月日ふりがな!B329)</f>
        <v>1</v>
      </c>
    </row>
    <row r="330" spans="1:18">
      <c r="A330">
        <v>9000776</v>
      </c>
      <c r="B330" t="s">
        <v>642</v>
      </c>
      <c r="C330" t="s">
        <v>643</v>
      </c>
      <c r="D330">
        <v>16</v>
      </c>
      <c r="E330" t="s">
        <v>581</v>
      </c>
      <c r="F330" s="1">
        <v>43844</v>
      </c>
      <c r="G330" s="1"/>
      <c r="H330" s="1"/>
      <c r="I330" s="1"/>
      <c r="J330" s="1"/>
      <c r="R330" s="3">
        <f>COUNTIF(纏め表計算用!B:B,入社年月日ふりがな!B330)</f>
        <v>1</v>
      </c>
    </row>
    <row r="331" spans="1:18">
      <c r="A331">
        <v>9000877</v>
      </c>
      <c r="B331" t="s">
        <v>644</v>
      </c>
      <c r="C331" t="s">
        <v>645</v>
      </c>
      <c r="D331">
        <v>16</v>
      </c>
      <c r="E331" t="s">
        <v>581</v>
      </c>
      <c r="F331" s="1">
        <v>44044</v>
      </c>
      <c r="G331" s="1"/>
      <c r="H331" s="1"/>
      <c r="I331" s="1"/>
      <c r="J331" s="1"/>
      <c r="R331" s="3">
        <f>COUNTIF(纏め表計算用!B:B,入社年月日ふりがな!B331)</f>
        <v>1</v>
      </c>
    </row>
    <row r="332" spans="1:18">
      <c r="A332" s="5">
        <v>7000293</v>
      </c>
      <c r="B332" s="5" t="s">
        <v>646</v>
      </c>
      <c r="C332" t="s">
        <v>647</v>
      </c>
      <c r="D332">
        <v>16</v>
      </c>
      <c r="E332" t="s">
        <v>581</v>
      </c>
      <c r="F332" s="1">
        <v>42826</v>
      </c>
      <c r="G332" s="1"/>
      <c r="H332" s="1"/>
      <c r="I332" s="1"/>
      <c r="J332" s="1"/>
      <c r="R332" s="3">
        <f>COUNTIF(纏め表計算用!B:B,入社年月日ふりがな!B332)</f>
        <v>0</v>
      </c>
    </row>
    <row r="333" spans="1:18">
      <c r="A333" s="5">
        <v>9000488</v>
      </c>
      <c r="B333" s="5" t="s">
        <v>648</v>
      </c>
      <c r="C333" t="s">
        <v>649</v>
      </c>
      <c r="D333">
        <v>16</v>
      </c>
      <c r="E333" t="s">
        <v>581</v>
      </c>
      <c r="F333" s="1">
        <v>42891</v>
      </c>
      <c r="G333" s="1"/>
      <c r="H333" s="1"/>
      <c r="I333" s="1"/>
      <c r="J333" s="1"/>
      <c r="R333" s="3">
        <f>COUNTIF(纏め表計算用!B:B,入社年月日ふりがな!B333)</f>
        <v>0</v>
      </c>
    </row>
    <row r="334" spans="1:18">
      <c r="A334" s="5">
        <v>9000506</v>
      </c>
      <c r="B334" s="5" t="s">
        <v>650</v>
      </c>
      <c r="C334" t="s">
        <v>651</v>
      </c>
      <c r="D334">
        <v>16</v>
      </c>
      <c r="E334" t="s">
        <v>581</v>
      </c>
      <c r="F334" s="1">
        <v>42942</v>
      </c>
      <c r="G334" s="1"/>
      <c r="H334" s="1"/>
      <c r="I334" s="1"/>
      <c r="J334" s="1"/>
      <c r="R334" s="3">
        <f>COUNTIF(纏め表計算用!B:B,入社年月日ふりがな!B334)</f>
        <v>0</v>
      </c>
    </row>
    <row r="335" spans="1:18">
      <c r="A335">
        <v>9000416</v>
      </c>
      <c r="B335" t="s">
        <v>652</v>
      </c>
      <c r="C335" t="s">
        <v>653</v>
      </c>
      <c r="D335">
        <v>16</v>
      </c>
      <c r="E335" t="s">
        <v>581</v>
      </c>
      <c r="F335" s="1">
        <v>42684</v>
      </c>
      <c r="G335" s="1"/>
      <c r="H335" s="1"/>
      <c r="I335" s="1"/>
      <c r="J335" s="1"/>
      <c r="R335" s="3">
        <f>COUNTIF(纏め表計算用!B:B,入社年月日ふりがな!B335)</f>
        <v>1</v>
      </c>
    </row>
    <row r="336" spans="1:18">
      <c r="A336">
        <v>9000654</v>
      </c>
      <c r="B336" t="s">
        <v>654</v>
      </c>
      <c r="C336" t="s">
        <v>655</v>
      </c>
      <c r="D336">
        <v>16</v>
      </c>
      <c r="E336" t="s">
        <v>581</v>
      </c>
      <c r="F336" s="1">
        <v>43282</v>
      </c>
      <c r="G336" s="1"/>
      <c r="H336" s="1"/>
      <c r="I336" s="1"/>
      <c r="J336" s="1"/>
      <c r="R336" s="3">
        <f>COUNTIF(纏め表計算用!B:B,入社年月日ふりがな!B336)</f>
        <v>1</v>
      </c>
    </row>
    <row r="337" spans="1:18">
      <c r="A337">
        <v>9000678</v>
      </c>
      <c r="B337" t="s">
        <v>656</v>
      </c>
      <c r="C337" t="s">
        <v>657</v>
      </c>
      <c r="D337">
        <v>16</v>
      </c>
      <c r="E337" t="s">
        <v>581</v>
      </c>
      <c r="F337" s="1">
        <v>43466</v>
      </c>
      <c r="G337" s="1"/>
      <c r="H337" s="1"/>
      <c r="I337" s="1"/>
      <c r="J337" s="1"/>
      <c r="R337" s="3">
        <f>COUNTIF(纏め表計算用!B:B,入社年月日ふりがな!B337)</f>
        <v>1</v>
      </c>
    </row>
    <row r="338" spans="1:18">
      <c r="A338">
        <v>9000778</v>
      </c>
      <c r="B338" t="s">
        <v>658</v>
      </c>
      <c r="C338" t="s">
        <v>659</v>
      </c>
      <c r="D338">
        <v>16</v>
      </c>
      <c r="E338" t="s">
        <v>581</v>
      </c>
      <c r="F338" s="1">
        <v>43846</v>
      </c>
      <c r="G338" s="1"/>
      <c r="H338" s="1"/>
      <c r="I338" s="1"/>
      <c r="J338" s="1"/>
      <c r="R338" s="3">
        <f>COUNTIF(纏め表計算用!B:B,入社年月日ふりがな!B338)</f>
        <v>1</v>
      </c>
    </row>
    <row r="339" spans="1:18">
      <c r="A339">
        <v>9000104</v>
      </c>
      <c r="B339" t="s">
        <v>660</v>
      </c>
      <c r="C339" t="s">
        <v>661</v>
      </c>
      <c r="D339">
        <v>17</v>
      </c>
      <c r="E339" t="s">
        <v>662</v>
      </c>
      <c r="F339" s="1">
        <v>38078</v>
      </c>
      <c r="G339" s="1"/>
      <c r="H339" s="1"/>
      <c r="I339" s="1"/>
      <c r="J339" s="1"/>
      <c r="R339" s="3">
        <f>COUNTIF(纏め表計算用!B:B,入社年月日ふりがな!B339)</f>
        <v>1</v>
      </c>
    </row>
    <row r="340" spans="1:18">
      <c r="A340">
        <v>9000721</v>
      </c>
      <c r="B340" t="s">
        <v>663</v>
      </c>
      <c r="C340" t="s">
        <v>664</v>
      </c>
      <c r="D340">
        <v>17</v>
      </c>
      <c r="E340" t="s">
        <v>662</v>
      </c>
      <c r="F340" s="1">
        <v>43556</v>
      </c>
      <c r="G340" s="1"/>
      <c r="H340" s="1"/>
      <c r="I340" s="1"/>
      <c r="J340" s="1"/>
      <c r="R340" s="3">
        <f>COUNTIF(纏め表計算用!B:B,入社年月日ふりがな!B340)</f>
        <v>1</v>
      </c>
    </row>
    <row r="341" spans="1:18">
      <c r="A341">
        <v>9000188</v>
      </c>
      <c r="B341" t="s">
        <v>665</v>
      </c>
      <c r="C341" t="s">
        <v>666</v>
      </c>
      <c r="D341">
        <v>17</v>
      </c>
      <c r="E341" t="s">
        <v>662</v>
      </c>
      <c r="F341" s="1">
        <v>41365</v>
      </c>
      <c r="G341" s="1"/>
      <c r="H341" s="1"/>
      <c r="I341" s="1"/>
      <c r="J341" s="1"/>
      <c r="R341" s="3">
        <f>COUNTIF(纏め表計算用!B:B,入社年月日ふりがな!B341)</f>
        <v>1</v>
      </c>
    </row>
    <row r="342" spans="1:18">
      <c r="A342">
        <v>9000090</v>
      </c>
      <c r="B342" t="s">
        <v>667</v>
      </c>
      <c r="C342" t="s">
        <v>668</v>
      </c>
      <c r="D342">
        <v>17</v>
      </c>
      <c r="E342" t="s">
        <v>662</v>
      </c>
      <c r="F342" s="1">
        <v>41000</v>
      </c>
      <c r="G342" s="1"/>
      <c r="H342" s="1"/>
      <c r="I342" s="1"/>
      <c r="J342" s="1"/>
      <c r="R342" s="3">
        <f>COUNTIF(纏め表計算用!B:B,入社年月日ふりがな!B342)</f>
        <v>1</v>
      </c>
    </row>
    <row r="343" spans="1:18">
      <c r="A343">
        <v>9000268</v>
      </c>
      <c r="B343" t="s">
        <v>669</v>
      </c>
      <c r="C343" t="s">
        <v>670</v>
      </c>
      <c r="D343">
        <v>17</v>
      </c>
      <c r="E343" t="s">
        <v>662</v>
      </c>
      <c r="F343" s="1">
        <v>41730</v>
      </c>
      <c r="G343" s="1"/>
      <c r="H343" s="1"/>
      <c r="I343" s="1"/>
      <c r="J343" s="1"/>
      <c r="R343" s="3">
        <f>COUNTIF(纏め表計算用!B:B,入社年月日ふりがな!B343)</f>
        <v>1</v>
      </c>
    </row>
    <row r="344" spans="1:18">
      <c r="A344">
        <v>9000278</v>
      </c>
      <c r="B344" t="s">
        <v>671</v>
      </c>
      <c r="C344" t="s">
        <v>672</v>
      </c>
      <c r="D344">
        <v>17</v>
      </c>
      <c r="E344" t="s">
        <v>662</v>
      </c>
      <c r="F344" s="1">
        <v>42005</v>
      </c>
      <c r="G344" s="1"/>
      <c r="H344" s="1"/>
      <c r="I344" s="1"/>
      <c r="J344" s="1"/>
      <c r="R344" s="3">
        <f>COUNTIF(纏め表計算用!B:B,入社年月日ふりがな!B344)</f>
        <v>1</v>
      </c>
    </row>
    <row r="345" spans="1:18">
      <c r="A345">
        <v>9000514</v>
      </c>
      <c r="B345" t="s">
        <v>673</v>
      </c>
      <c r="C345" t="s">
        <v>674</v>
      </c>
      <c r="D345">
        <v>17</v>
      </c>
      <c r="E345" t="s">
        <v>662</v>
      </c>
      <c r="F345" s="1">
        <v>42979</v>
      </c>
      <c r="G345" s="1"/>
      <c r="H345" s="1"/>
      <c r="I345" s="1"/>
      <c r="J345" s="1"/>
      <c r="R345" s="3">
        <f>COUNTIF(纏め表計算用!B:B,入社年月日ふりがな!B345)</f>
        <v>1</v>
      </c>
    </row>
    <row r="346" spans="1:18">
      <c r="A346">
        <v>9000013</v>
      </c>
      <c r="B346" t="s">
        <v>675</v>
      </c>
      <c r="C346" t="s">
        <v>676</v>
      </c>
      <c r="D346">
        <v>17</v>
      </c>
      <c r="E346" t="s">
        <v>662</v>
      </c>
      <c r="F346" s="1">
        <v>39539</v>
      </c>
      <c r="G346" s="1"/>
      <c r="H346" s="1"/>
      <c r="I346" s="1"/>
      <c r="J346" s="1"/>
      <c r="R346" s="3">
        <f>COUNTIF(纏め表計算用!B:B,入社年月日ふりがな!B346)</f>
        <v>1</v>
      </c>
    </row>
    <row r="347" spans="1:18">
      <c r="A347">
        <v>9000022</v>
      </c>
      <c r="B347" t="s">
        <v>677</v>
      </c>
      <c r="C347" t="s">
        <v>678</v>
      </c>
      <c r="D347">
        <v>17</v>
      </c>
      <c r="E347" t="s">
        <v>662</v>
      </c>
      <c r="F347" s="1">
        <v>41000</v>
      </c>
      <c r="G347" s="1"/>
      <c r="H347" s="1"/>
      <c r="I347" s="1"/>
      <c r="J347" s="1"/>
      <c r="R347" s="3">
        <f>COUNTIF(纏め表計算用!B:B,入社年月日ふりがな!B347)</f>
        <v>1</v>
      </c>
    </row>
    <row r="348" spans="1:18">
      <c r="A348">
        <v>9000057</v>
      </c>
      <c r="B348" t="s">
        <v>679</v>
      </c>
      <c r="C348" t="s">
        <v>680</v>
      </c>
      <c r="D348">
        <v>17</v>
      </c>
      <c r="E348" t="s">
        <v>662</v>
      </c>
      <c r="F348" s="1">
        <v>41000</v>
      </c>
      <c r="G348" s="1"/>
      <c r="H348" s="1"/>
      <c r="I348" s="1"/>
      <c r="J348" s="1"/>
      <c r="R348" s="3">
        <f>COUNTIF(纏め表計算用!B:B,入社年月日ふりがな!B348)</f>
        <v>1</v>
      </c>
    </row>
    <row r="349" spans="1:18">
      <c r="A349">
        <v>9000059</v>
      </c>
      <c r="B349" t="s">
        <v>681</v>
      </c>
      <c r="C349" t="s">
        <v>682</v>
      </c>
      <c r="D349">
        <v>17</v>
      </c>
      <c r="E349" t="s">
        <v>662</v>
      </c>
      <c r="F349" s="1">
        <v>40634</v>
      </c>
      <c r="G349" s="1"/>
      <c r="H349" s="1"/>
      <c r="I349" s="1"/>
      <c r="J349" s="1"/>
      <c r="R349" s="3">
        <f>COUNTIF(纏め表計算用!B:B,入社年月日ふりがな!B349)</f>
        <v>1</v>
      </c>
    </row>
    <row r="350" spans="1:18">
      <c r="A350">
        <v>9000060</v>
      </c>
      <c r="B350" t="s">
        <v>683</v>
      </c>
      <c r="C350" t="s">
        <v>684</v>
      </c>
      <c r="D350">
        <v>17</v>
      </c>
      <c r="E350" t="s">
        <v>662</v>
      </c>
      <c r="F350" s="1">
        <v>40634</v>
      </c>
      <c r="G350" s="1"/>
      <c r="H350" s="1"/>
      <c r="I350" s="1"/>
      <c r="J350" s="1"/>
      <c r="R350" s="3">
        <f>COUNTIF(纏め表計算用!B:B,入社年月日ふりがな!B350)</f>
        <v>1</v>
      </c>
    </row>
    <row r="351" spans="1:18">
      <c r="A351">
        <v>9000235</v>
      </c>
      <c r="B351" t="s">
        <v>685</v>
      </c>
      <c r="C351" t="s">
        <v>686</v>
      </c>
      <c r="D351">
        <v>17</v>
      </c>
      <c r="E351" t="s">
        <v>662</v>
      </c>
      <c r="F351" s="1">
        <v>41730</v>
      </c>
      <c r="G351" s="1"/>
      <c r="H351" s="1"/>
      <c r="I351" s="1"/>
      <c r="J351" s="1"/>
      <c r="R351" s="3">
        <f>COUNTIF(纏め表計算用!B:B,入社年月日ふりがな!B351)</f>
        <v>1</v>
      </c>
    </row>
    <row r="352" spans="1:18">
      <c r="A352">
        <v>9000243</v>
      </c>
      <c r="B352" t="s">
        <v>687</v>
      </c>
      <c r="C352" t="s">
        <v>688</v>
      </c>
      <c r="D352">
        <v>17</v>
      </c>
      <c r="E352" t="s">
        <v>662</v>
      </c>
      <c r="F352" s="1">
        <v>41730</v>
      </c>
      <c r="G352" s="1"/>
      <c r="H352" s="1"/>
      <c r="I352" s="1"/>
      <c r="J352" s="1"/>
      <c r="R352" s="3">
        <f>COUNTIF(纏め表計算用!B:B,入社年月日ふりがな!B352)</f>
        <v>1</v>
      </c>
    </row>
    <row r="353" spans="1:18">
      <c r="A353">
        <v>9000533</v>
      </c>
      <c r="B353" t="s">
        <v>689</v>
      </c>
      <c r="C353" t="s">
        <v>690</v>
      </c>
      <c r="D353">
        <v>17</v>
      </c>
      <c r="E353" t="s">
        <v>662</v>
      </c>
      <c r="F353" s="1">
        <v>43070</v>
      </c>
      <c r="G353" s="1"/>
      <c r="H353" s="1"/>
      <c r="I353" s="1"/>
      <c r="J353" s="1"/>
      <c r="R353" s="3">
        <f>COUNTIF(纏め表計算用!B:B,入社年月日ふりがな!B353)</f>
        <v>1</v>
      </c>
    </row>
    <row r="354" spans="1:18">
      <c r="A354">
        <v>9000538</v>
      </c>
      <c r="B354" t="s">
        <v>691</v>
      </c>
      <c r="C354" t="s">
        <v>692</v>
      </c>
      <c r="D354">
        <v>17</v>
      </c>
      <c r="E354" t="s">
        <v>662</v>
      </c>
      <c r="F354" s="1">
        <v>43101</v>
      </c>
      <c r="G354" s="1"/>
      <c r="H354" s="1"/>
      <c r="I354" s="1"/>
      <c r="J354" s="1"/>
      <c r="R354" s="3">
        <f>COUNTIF(纏め表計算用!B:B,入社年月日ふりがな!B354)</f>
        <v>1</v>
      </c>
    </row>
    <row r="355" spans="1:18">
      <c r="A355">
        <v>9000540</v>
      </c>
      <c r="B355" t="s">
        <v>693</v>
      </c>
      <c r="C355" t="s">
        <v>694</v>
      </c>
      <c r="D355">
        <v>17</v>
      </c>
      <c r="E355" t="s">
        <v>662</v>
      </c>
      <c r="F355" s="1">
        <v>43132</v>
      </c>
      <c r="G355" s="1"/>
      <c r="H355" s="1"/>
      <c r="I355" s="1"/>
      <c r="J355" s="1"/>
      <c r="R355" s="3">
        <f>COUNTIF(纏め表計算用!B:B,入社年月日ふりがな!B355)</f>
        <v>1</v>
      </c>
    </row>
    <row r="356" spans="1:18">
      <c r="A356">
        <v>9000629</v>
      </c>
      <c r="B356" t="s">
        <v>695</v>
      </c>
      <c r="C356" t="s">
        <v>696</v>
      </c>
      <c r="D356">
        <v>17</v>
      </c>
      <c r="E356" t="s">
        <v>662</v>
      </c>
      <c r="F356" s="1">
        <v>43191</v>
      </c>
      <c r="G356" s="1"/>
      <c r="H356" s="1"/>
      <c r="I356" s="1"/>
      <c r="J356" s="1"/>
      <c r="R356" s="3">
        <f>COUNTIF(纏め表計算用!B:B,入社年月日ふりがな!B356)</f>
        <v>1</v>
      </c>
    </row>
    <row r="357" spans="1:18">
      <c r="A357">
        <v>9000631</v>
      </c>
      <c r="B357" t="s">
        <v>697</v>
      </c>
      <c r="C357" t="s">
        <v>698</v>
      </c>
      <c r="D357">
        <v>17</v>
      </c>
      <c r="E357" t="s">
        <v>662</v>
      </c>
      <c r="F357" s="1">
        <v>43191</v>
      </c>
      <c r="G357" s="1"/>
      <c r="H357" s="1"/>
      <c r="I357" s="1"/>
      <c r="J357" s="1"/>
      <c r="R357" s="3">
        <f>COUNTIF(纏め表計算用!B:B,入社年月日ふりがな!B357)</f>
        <v>1</v>
      </c>
    </row>
    <row r="358" spans="1:18">
      <c r="A358">
        <v>9000632</v>
      </c>
      <c r="B358" t="s">
        <v>699</v>
      </c>
      <c r="C358" t="s">
        <v>700</v>
      </c>
      <c r="D358">
        <v>17</v>
      </c>
      <c r="E358" t="s">
        <v>662</v>
      </c>
      <c r="F358" s="1">
        <v>43191</v>
      </c>
      <c r="G358" s="1"/>
      <c r="H358" s="1"/>
      <c r="I358" s="1"/>
      <c r="J358" s="1"/>
      <c r="R358" s="3">
        <f>COUNTIF(纏め表計算用!B:B,入社年月日ふりがな!B358)</f>
        <v>1</v>
      </c>
    </row>
    <row r="359" spans="1:18">
      <c r="A359">
        <v>9000634</v>
      </c>
      <c r="B359" t="s">
        <v>701</v>
      </c>
      <c r="C359" t="s">
        <v>702</v>
      </c>
      <c r="D359">
        <v>17</v>
      </c>
      <c r="E359" t="s">
        <v>662</v>
      </c>
      <c r="F359" s="1">
        <v>43191</v>
      </c>
      <c r="G359" s="1"/>
      <c r="H359" s="1"/>
      <c r="I359" s="1"/>
      <c r="J359" s="1"/>
      <c r="R359" s="3">
        <f>COUNTIF(纏め表計算用!B:B,入社年月日ふりがな!B359)</f>
        <v>1</v>
      </c>
    </row>
    <row r="360" spans="1:18">
      <c r="A360">
        <v>9000635</v>
      </c>
      <c r="B360" t="s">
        <v>703</v>
      </c>
      <c r="C360" t="s">
        <v>704</v>
      </c>
      <c r="D360">
        <v>17</v>
      </c>
      <c r="E360" t="s">
        <v>662</v>
      </c>
      <c r="F360" s="1">
        <v>43191</v>
      </c>
      <c r="G360" s="1"/>
      <c r="H360" s="1"/>
      <c r="I360" s="1"/>
      <c r="J360" s="1"/>
      <c r="R360" s="3">
        <f>COUNTIF(纏め表計算用!B:B,入社年月日ふりがな!B360)</f>
        <v>1</v>
      </c>
    </row>
    <row r="361" spans="1:18">
      <c r="A361">
        <v>9000636</v>
      </c>
      <c r="B361" t="s">
        <v>705</v>
      </c>
      <c r="C361" t="s">
        <v>706</v>
      </c>
      <c r="D361">
        <v>17</v>
      </c>
      <c r="E361" t="s">
        <v>662</v>
      </c>
      <c r="F361" s="1">
        <v>43191</v>
      </c>
      <c r="G361" s="1"/>
      <c r="H361" s="1"/>
      <c r="I361" s="1"/>
      <c r="J361" s="1"/>
      <c r="R361" s="3">
        <f>COUNTIF(纏め表計算用!B:B,入社年月日ふりがな!B361)</f>
        <v>1</v>
      </c>
    </row>
    <row r="362" spans="1:18">
      <c r="A362">
        <v>9000713</v>
      </c>
      <c r="B362" t="s">
        <v>707</v>
      </c>
      <c r="C362" t="s">
        <v>708</v>
      </c>
      <c r="D362">
        <v>17</v>
      </c>
      <c r="E362" t="s">
        <v>662</v>
      </c>
      <c r="F362" s="1">
        <v>43556</v>
      </c>
      <c r="G362" s="1"/>
      <c r="H362" s="1"/>
      <c r="I362" s="1"/>
      <c r="J362" s="1"/>
      <c r="R362" s="3">
        <f>COUNTIF(纏め表計算用!B:B,入社年月日ふりがな!B362)</f>
        <v>1</v>
      </c>
    </row>
    <row r="363" spans="1:18">
      <c r="A363">
        <v>9000723</v>
      </c>
      <c r="B363" t="s">
        <v>709</v>
      </c>
      <c r="C363" t="s">
        <v>710</v>
      </c>
      <c r="D363">
        <v>17</v>
      </c>
      <c r="E363" t="s">
        <v>662</v>
      </c>
      <c r="F363" s="1">
        <v>43617</v>
      </c>
      <c r="G363" s="1"/>
      <c r="H363" s="1"/>
      <c r="I363" s="1"/>
      <c r="J363" s="1"/>
      <c r="R363" s="3">
        <f>COUNTIF(纏め表計算用!B:B,入社年月日ふりがな!B363)</f>
        <v>1</v>
      </c>
    </row>
    <row r="364" spans="1:18">
      <c r="A364">
        <v>9000793</v>
      </c>
      <c r="B364" t="s">
        <v>711</v>
      </c>
      <c r="C364" t="s">
        <v>712</v>
      </c>
      <c r="D364">
        <v>17</v>
      </c>
      <c r="E364" t="s">
        <v>662</v>
      </c>
      <c r="F364" s="1">
        <v>43891</v>
      </c>
      <c r="G364" s="1"/>
      <c r="H364" s="1"/>
      <c r="I364" s="1"/>
      <c r="J364" s="1"/>
      <c r="R364" s="3">
        <f>COUNTIF(纏め表計算用!B:B,入社年月日ふりがな!B364)</f>
        <v>1</v>
      </c>
    </row>
    <row r="365" spans="1:18">
      <c r="A365">
        <v>9000825</v>
      </c>
      <c r="B365" t="s">
        <v>713</v>
      </c>
      <c r="C365" t="s">
        <v>714</v>
      </c>
      <c r="D365">
        <v>17</v>
      </c>
      <c r="E365" t="s">
        <v>662</v>
      </c>
      <c r="F365" s="1">
        <v>43922</v>
      </c>
      <c r="G365" s="1"/>
      <c r="H365" s="1"/>
      <c r="I365" s="1"/>
      <c r="J365" s="1"/>
      <c r="R365" s="3">
        <f>COUNTIF(纏め表計算用!B:B,入社年月日ふりがな!B365)</f>
        <v>1</v>
      </c>
    </row>
    <row r="366" spans="1:18">
      <c r="A366">
        <v>9000884</v>
      </c>
      <c r="B366" t="s">
        <v>715</v>
      </c>
      <c r="C366" t="s">
        <v>716</v>
      </c>
      <c r="D366">
        <v>17</v>
      </c>
      <c r="E366" t="s">
        <v>662</v>
      </c>
      <c r="F366" s="1">
        <v>44044</v>
      </c>
      <c r="G366" s="1"/>
      <c r="H366" s="1"/>
      <c r="I366" s="1"/>
      <c r="J366" s="1"/>
      <c r="R366" s="3">
        <f>COUNTIF(纏め表計算用!B:B,入社年月日ふりがな!B366)</f>
        <v>1</v>
      </c>
    </row>
    <row r="367" spans="1:18">
      <c r="A367">
        <v>9000888</v>
      </c>
      <c r="B367" t="s">
        <v>717</v>
      </c>
      <c r="C367" t="s">
        <v>718</v>
      </c>
      <c r="D367">
        <v>17</v>
      </c>
      <c r="E367" t="s">
        <v>662</v>
      </c>
      <c r="F367" s="1">
        <v>44088</v>
      </c>
      <c r="G367" s="1"/>
      <c r="H367" s="1"/>
      <c r="I367" s="1"/>
      <c r="J367" s="1"/>
      <c r="R367" s="3">
        <f>COUNTIF(纏め表計算用!B:B,入社年月日ふりがな!B367)</f>
        <v>1</v>
      </c>
    </row>
    <row r="368" spans="1:18">
      <c r="A368">
        <v>9000919</v>
      </c>
      <c r="B368" t="s">
        <v>719</v>
      </c>
      <c r="C368" t="s">
        <v>720</v>
      </c>
      <c r="D368">
        <v>17</v>
      </c>
      <c r="E368" t="s">
        <v>662</v>
      </c>
      <c r="F368" s="1">
        <v>44287</v>
      </c>
      <c r="G368" s="1"/>
      <c r="H368" s="1"/>
      <c r="I368" s="1"/>
      <c r="J368" s="1"/>
      <c r="R368" s="3">
        <f>COUNTIF(纏め表計算用!B:B,入社年月日ふりがな!B368)</f>
        <v>1</v>
      </c>
    </row>
    <row r="369" spans="1:18">
      <c r="A369">
        <v>9000920</v>
      </c>
      <c r="B369" t="s">
        <v>721</v>
      </c>
      <c r="C369" t="s">
        <v>722</v>
      </c>
      <c r="D369">
        <v>17</v>
      </c>
      <c r="E369" t="s">
        <v>662</v>
      </c>
      <c r="F369" s="1">
        <v>44287</v>
      </c>
      <c r="G369" s="1"/>
      <c r="H369" s="1"/>
      <c r="I369" s="1"/>
      <c r="J369" s="1"/>
      <c r="R369" s="3">
        <f>COUNTIF(纏め表計算用!B:B,入社年月日ふりがな!B369)</f>
        <v>1</v>
      </c>
    </row>
    <row r="370" spans="1:18">
      <c r="A370">
        <v>9000961</v>
      </c>
      <c r="B370" t="s">
        <v>723</v>
      </c>
      <c r="C370" t="s">
        <v>724</v>
      </c>
      <c r="D370">
        <v>17</v>
      </c>
      <c r="E370" t="s">
        <v>662</v>
      </c>
      <c r="F370" t="s">
        <v>5</v>
      </c>
      <c r="R370" s="3">
        <f>COUNTIF(纏め表計算用!B:B,入社年月日ふりがな!B370)</f>
        <v>1</v>
      </c>
    </row>
    <row r="371" spans="1:18">
      <c r="A371">
        <v>9000824</v>
      </c>
      <c r="B371" t="s">
        <v>725</v>
      </c>
      <c r="C371" t="s">
        <v>726</v>
      </c>
      <c r="D371">
        <v>17</v>
      </c>
      <c r="E371" t="s">
        <v>662</v>
      </c>
      <c r="F371" s="1">
        <v>43922</v>
      </c>
      <c r="G371" s="1"/>
      <c r="H371" s="1"/>
      <c r="I371" s="1"/>
      <c r="J371" s="1"/>
      <c r="R371" s="3">
        <f>COUNTIF(纏め表計算用!B:B,入社年月日ふりがな!B371)</f>
        <v>1</v>
      </c>
    </row>
    <row r="372" spans="1:18">
      <c r="A372">
        <v>9000921</v>
      </c>
      <c r="B372" t="s">
        <v>727</v>
      </c>
      <c r="C372" t="s">
        <v>728</v>
      </c>
      <c r="D372">
        <v>17</v>
      </c>
      <c r="E372" t="s">
        <v>662</v>
      </c>
      <c r="F372" s="1">
        <v>44287</v>
      </c>
      <c r="G372" s="1"/>
      <c r="H372" s="1"/>
      <c r="I372" s="1"/>
      <c r="J372" s="1"/>
      <c r="R372" s="3">
        <f>COUNTIF(纏め表計算用!B:B,入社年月日ふりがな!B372)</f>
        <v>1</v>
      </c>
    </row>
    <row r="373" spans="1:18">
      <c r="A373">
        <v>9000359</v>
      </c>
      <c r="B373" t="s">
        <v>729</v>
      </c>
      <c r="C373" t="s">
        <v>730</v>
      </c>
      <c r="D373">
        <v>17</v>
      </c>
      <c r="E373" t="s">
        <v>662</v>
      </c>
      <c r="F373" s="1">
        <v>42461</v>
      </c>
      <c r="G373" s="1"/>
      <c r="H373" s="1"/>
      <c r="I373" s="1"/>
      <c r="J373" s="1"/>
      <c r="R373" s="3">
        <f>COUNTIF(纏め表計算用!B:B,入社年月日ふりがな!B373)</f>
        <v>1</v>
      </c>
    </row>
    <row r="374" spans="1:18">
      <c r="A374">
        <v>9000827</v>
      </c>
      <c r="B374" t="s">
        <v>731</v>
      </c>
      <c r="C374" t="s">
        <v>732</v>
      </c>
      <c r="D374">
        <v>17</v>
      </c>
      <c r="E374" t="s">
        <v>662</v>
      </c>
      <c r="F374" s="1">
        <v>43922</v>
      </c>
      <c r="G374" s="1"/>
      <c r="H374" s="1"/>
      <c r="I374" s="1"/>
      <c r="J374" s="1"/>
      <c r="R374" s="3">
        <f>COUNTIF(纏め表計算用!B:B,入社年月日ふりがな!B374)</f>
        <v>1</v>
      </c>
    </row>
    <row r="375" spans="1:18">
      <c r="A375">
        <v>9000639</v>
      </c>
      <c r="B375" t="s">
        <v>733</v>
      </c>
      <c r="C375" t="s">
        <v>734</v>
      </c>
      <c r="D375">
        <v>17</v>
      </c>
      <c r="E375" t="s">
        <v>662</v>
      </c>
      <c r="F375" s="1">
        <v>43191</v>
      </c>
      <c r="G375" s="1"/>
      <c r="H375" s="1"/>
      <c r="I375" s="1"/>
      <c r="J375" s="1"/>
      <c r="R375" s="3">
        <f>COUNTIF(纏め表計算用!B:B,入社年月日ふりがな!B375)</f>
        <v>1</v>
      </c>
    </row>
    <row r="376" spans="1:18">
      <c r="A376">
        <v>9000826</v>
      </c>
      <c r="B376" t="s">
        <v>735</v>
      </c>
      <c r="C376" t="s">
        <v>736</v>
      </c>
      <c r="D376">
        <v>17</v>
      </c>
      <c r="E376" t="s">
        <v>662</v>
      </c>
      <c r="F376" s="1">
        <v>43922</v>
      </c>
      <c r="G376" s="1"/>
      <c r="H376" s="1"/>
      <c r="I376" s="1"/>
      <c r="J376" s="1"/>
      <c r="R376" s="3">
        <f>COUNTIF(纏め表計算用!B:B,入社年月日ふりがな!B376)</f>
        <v>1</v>
      </c>
    </row>
    <row r="377" spans="1:18">
      <c r="A377">
        <v>9000672</v>
      </c>
      <c r="B377" t="s">
        <v>737</v>
      </c>
      <c r="C377" t="s">
        <v>738</v>
      </c>
      <c r="D377">
        <v>17</v>
      </c>
      <c r="E377" t="s">
        <v>662</v>
      </c>
      <c r="F377" s="1">
        <v>43435</v>
      </c>
      <c r="G377" s="1"/>
      <c r="H377" s="1"/>
      <c r="I377" s="1"/>
      <c r="J377" s="1"/>
      <c r="R377" s="3">
        <f>COUNTIF(纏め表計算用!B:B,入社年月日ふりがな!B377)</f>
        <v>1</v>
      </c>
    </row>
    <row r="378" spans="1:18">
      <c r="A378">
        <v>9000584</v>
      </c>
      <c r="B378" t="s">
        <v>739</v>
      </c>
      <c r="C378" t="s">
        <v>740</v>
      </c>
      <c r="D378">
        <v>17</v>
      </c>
      <c r="E378" t="s">
        <v>662</v>
      </c>
      <c r="F378" s="1">
        <v>43191</v>
      </c>
      <c r="G378" s="1"/>
      <c r="H378" s="1"/>
      <c r="I378" s="1"/>
      <c r="J378" s="1"/>
      <c r="R378" s="3">
        <f>COUNTIF(纏め表計算用!B:B,入社年月日ふりがな!B378)</f>
        <v>1</v>
      </c>
    </row>
    <row r="379" spans="1:18">
      <c r="A379">
        <v>9000587</v>
      </c>
      <c r="B379" t="s">
        <v>741</v>
      </c>
      <c r="C379" t="s">
        <v>742</v>
      </c>
      <c r="D379">
        <v>17</v>
      </c>
      <c r="E379" t="s">
        <v>662</v>
      </c>
      <c r="F379" s="1">
        <v>43191</v>
      </c>
      <c r="G379" s="1"/>
      <c r="H379" s="1"/>
      <c r="I379" s="1"/>
      <c r="J379" s="1"/>
      <c r="R379" s="3">
        <f>COUNTIF(纏め表計算用!B:B,入社年月日ふりがな!B379)</f>
        <v>1</v>
      </c>
    </row>
    <row r="380" spans="1:18">
      <c r="A380">
        <v>9000588</v>
      </c>
      <c r="B380" t="s">
        <v>743</v>
      </c>
      <c r="C380" t="s">
        <v>744</v>
      </c>
      <c r="D380">
        <v>17</v>
      </c>
      <c r="E380" t="s">
        <v>662</v>
      </c>
      <c r="F380" s="1">
        <v>43191</v>
      </c>
      <c r="G380" s="1"/>
      <c r="H380" s="1"/>
      <c r="I380" s="1"/>
      <c r="J380" s="1"/>
      <c r="R380" s="3">
        <f>COUNTIF(纏め表計算用!B:B,入社年月日ふりがな!B380)</f>
        <v>1</v>
      </c>
    </row>
    <row r="381" spans="1:18">
      <c r="A381">
        <v>9000589</v>
      </c>
      <c r="B381" t="s">
        <v>745</v>
      </c>
      <c r="C381" t="s">
        <v>746</v>
      </c>
      <c r="D381">
        <v>17</v>
      </c>
      <c r="E381" t="s">
        <v>662</v>
      </c>
      <c r="F381" s="1">
        <v>43191</v>
      </c>
      <c r="G381" s="1"/>
      <c r="H381" s="1"/>
      <c r="I381" s="1"/>
      <c r="J381" s="1"/>
      <c r="R381" s="3">
        <f>COUNTIF(纏め表計算用!B:B,入社年月日ふりがな!B381)</f>
        <v>1</v>
      </c>
    </row>
    <row r="382" spans="1:18">
      <c r="A382">
        <v>9000590</v>
      </c>
      <c r="B382" t="s">
        <v>747</v>
      </c>
      <c r="C382" t="s">
        <v>748</v>
      </c>
      <c r="D382">
        <v>17</v>
      </c>
      <c r="E382" t="s">
        <v>662</v>
      </c>
      <c r="F382" s="1">
        <v>43191</v>
      </c>
      <c r="G382" s="1"/>
      <c r="H382" s="1"/>
      <c r="I382" s="1"/>
      <c r="J382" s="1"/>
      <c r="R382" s="3">
        <f>COUNTIF(纏め表計算用!B:B,入社年月日ふりがな!B382)</f>
        <v>1</v>
      </c>
    </row>
    <row r="383" spans="1:18">
      <c r="A383">
        <v>9000591</v>
      </c>
      <c r="B383" t="s">
        <v>749</v>
      </c>
      <c r="C383" t="s">
        <v>750</v>
      </c>
      <c r="D383">
        <v>17</v>
      </c>
      <c r="E383" t="s">
        <v>662</v>
      </c>
      <c r="F383" s="1">
        <v>43191</v>
      </c>
      <c r="G383" s="1"/>
      <c r="H383" s="1"/>
      <c r="I383" s="1"/>
      <c r="J383" s="1"/>
      <c r="R383" s="3">
        <f>COUNTIF(纏め表計算用!B:B,入社年月日ふりがな!B383)</f>
        <v>1</v>
      </c>
    </row>
    <row r="384" spans="1:18">
      <c r="A384">
        <v>9000593</v>
      </c>
      <c r="B384" t="s">
        <v>751</v>
      </c>
      <c r="C384" t="s">
        <v>752</v>
      </c>
      <c r="D384">
        <v>17</v>
      </c>
      <c r="E384" t="s">
        <v>662</v>
      </c>
      <c r="F384" s="1">
        <v>43191</v>
      </c>
      <c r="G384" s="1"/>
      <c r="H384" s="1"/>
      <c r="I384" s="1"/>
      <c r="J384" s="1"/>
      <c r="R384" s="3">
        <f>COUNTIF(纏め表計算用!B:B,入社年月日ふりがな!B384)</f>
        <v>1</v>
      </c>
    </row>
    <row r="385" spans="1:18">
      <c r="A385">
        <v>9000594</v>
      </c>
      <c r="B385" t="s">
        <v>753</v>
      </c>
      <c r="C385" t="s">
        <v>754</v>
      </c>
      <c r="D385">
        <v>17</v>
      </c>
      <c r="E385" t="s">
        <v>662</v>
      </c>
      <c r="F385" s="1">
        <v>43191</v>
      </c>
      <c r="G385" s="1"/>
      <c r="H385" s="1"/>
      <c r="I385" s="1"/>
      <c r="J385" s="1"/>
      <c r="R385" s="3">
        <f>COUNTIF(纏め表計算用!B:B,入社年月日ふりがな!B385)</f>
        <v>1</v>
      </c>
    </row>
    <row r="386" spans="1:18">
      <c r="A386">
        <v>9000774</v>
      </c>
      <c r="B386" t="s">
        <v>755</v>
      </c>
      <c r="C386" t="s">
        <v>756</v>
      </c>
      <c r="D386">
        <v>17</v>
      </c>
      <c r="E386" t="s">
        <v>662</v>
      </c>
      <c r="F386" s="1">
        <v>43922</v>
      </c>
      <c r="G386" s="1"/>
      <c r="H386" s="1"/>
      <c r="I386" s="1"/>
      <c r="J386" s="1"/>
      <c r="R386" s="3">
        <f>COUNTIF(纏め表計算用!B:B,入社年月日ふりがな!B386)</f>
        <v>1</v>
      </c>
    </row>
    <row r="387" spans="1:18">
      <c r="A387">
        <v>9000829</v>
      </c>
      <c r="B387" t="s">
        <v>757</v>
      </c>
      <c r="C387" t="s">
        <v>758</v>
      </c>
      <c r="D387">
        <v>17</v>
      </c>
      <c r="E387" t="s">
        <v>662</v>
      </c>
      <c r="F387" s="1">
        <v>43922</v>
      </c>
      <c r="G387" s="1"/>
      <c r="H387" s="1"/>
      <c r="I387" s="1"/>
      <c r="J387" s="1"/>
      <c r="R387" s="3">
        <f>COUNTIF(纏め表計算用!B:B,入社年月日ふりがな!B387)</f>
        <v>1</v>
      </c>
    </row>
    <row r="388" spans="1:18">
      <c r="A388">
        <v>9000830</v>
      </c>
      <c r="B388" t="s">
        <v>759</v>
      </c>
      <c r="C388" t="s">
        <v>760</v>
      </c>
      <c r="D388">
        <v>17</v>
      </c>
      <c r="E388" t="s">
        <v>662</v>
      </c>
      <c r="F388" s="1">
        <v>43922</v>
      </c>
      <c r="G388" s="1"/>
      <c r="H388" s="1"/>
      <c r="I388" s="1"/>
      <c r="J388" s="1"/>
      <c r="R388" s="3">
        <f>COUNTIF(纏め表計算用!B:B,入社年月日ふりがな!B388)</f>
        <v>1</v>
      </c>
    </row>
    <row r="389" spans="1:18">
      <c r="A389">
        <v>9000893</v>
      </c>
      <c r="B389" t="s">
        <v>761</v>
      </c>
      <c r="C389" t="s">
        <v>762</v>
      </c>
      <c r="D389">
        <v>17</v>
      </c>
      <c r="E389" t="s">
        <v>662</v>
      </c>
      <c r="F389" s="1">
        <v>44123</v>
      </c>
      <c r="G389" s="1"/>
      <c r="H389" s="1"/>
      <c r="I389" s="1"/>
      <c r="J389" s="1"/>
      <c r="R389" s="3">
        <f>COUNTIF(纏め表計算用!B:B,入社年月日ふりがな!B389)</f>
        <v>1</v>
      </c>
    </row>
    <row r="390" spans="1:18">
      <c r="A390" s="5">
        <v>9000933</v>
      </c>
      <c r="B390" s="5" t="s">
        <v>763</v>
      </c>
      <c r="C390" t="s">
        <v>764</v>
      </c>
      <c r="D390">
        <v>17</v>
      </c>
      <c r="E390" t="s">
        <v>662</v>
      </c>
      <c r="F390" s="1">
        <v>44287</v>
      </c>
      <c r="G390" s="1"/>
      <c r="H390" s="1"/>
      <c r="I390" s="1"/>
      <c r="J390" s="1"/>
      <c r="R390" s="3">
        <f>COUNTIF(纏め表計算用!B:B,入社年月日ふりがな!B390)</f>
        <v>0</v>
      </c>
    </row>
    <row r="391" spans="1:18">
      <c r="A391">
        <v>9000953</v>
      </c>
      <c r="B391" t="s">
        <v>765</v>
      </c>
      <c r="C391" t="s">
        <v>766</v>
      </c>
      <c r="D391">
        <v>17</v>
      </c>
      <c r="E391" t="s">
        <v>662</v>
      </c>
      <c r="F391" s="1">
        <v>44368</v>
      </c>
      <c r="G391" s="1"/>
      <c r="H391" s="1"/>
      <c r="I391" s="1"/>
      <c r="J391" s="1"/>
      <c r="R391" s="3">
        <f>COUNTIF(纏め表計算用!B:B,入社年月日ふりがな!B391)</f>
        <v>1</v>
      </c>
    </row>
    <row r="392" spans="1:18">
      <c r="A392">
        <v>9000972</v>
      </c>
      <c r="B392" t="s">
        <v>767</v>
      </c>
      <c r="C392" t="s">
        <v>768</v>
      </c>
      <c r="D392">
        <v>17</v>
      </c>
      <c r="E392" t="s">
        <v>662</v>
      </c>
      <c r="F392" s="1">
        <v>44445</v>
      </c>
      <c r="G392" s="1"/>
      <c r="H392" s="1"/>
      <c r="I392" s="1"/>
      <c r="J392" s="1"/>
      <c r="R392" s="3">
        <f>COUNTIF(纏め表計算用!B:B,入社年月日ふりがな!B392)</f>
        <v>1</v>
      </c>
    </row>
    <row r="393" spans="1:18">
      <c r="A393" s="5">
        <v>9000984</v>
      </c>
      <c r="B393" s="5" t="s">
        <v>769</v>
      </c>
      <c r="C393" t="s">
        <v>770</v>
      </c>
      <c r="D393">
        <v>17</v>
      </c>
      <c r="E393" t="s">
        <v>662</v>
      </c>
      <c r="F393" s="1">
        <v>44481</v>
      </c>
      <c r="G393" s="1"/>
      <c r="H393" s="1"/>
      <c r="I393" s="1"/>
      <c r="J393" s="1"/>
      <c r="R393" s="3">
        <f>COUNTIF(纏め表計算用!B:B,入社年月日ふりがな!B393)</f>
        <v>0</v>
      </c>
    </row>
    <row r="394" spans="1:18">
      <c r="A394" s="5">
        <v>9000775</v>
      </c>
      <c r="B394" s="5" t="s">
        <v>771</v>
      </c>
      <c r="C394" t="s">
        <v>772</v>
      </c>
      <c r="D394">
        <v>17</v>
      </c>
      <c r="E394" t="s">
        <v>662</v>
      </c>
      <c r="F394" s="1">
        <v>43922</v>
      </c>
      <c r="G394" s="1"/>
      <c r="H394" s="1"/>
      <c r="I394" s="1"/>
      <c r="J394" s="1"/>
      <c r="R394" s="3">
        <f>COUNTIF(纏め表計算用!B:B,入社年月日ふりがな!B394)</f>
        <v>0</v>
      </c>
    </row>
    <row r="395" spans="1:18">
      <c r="A395" s="5">
        <v>9000658</v>
      </c>
      <c r="B395" s="5" t="s">
        <v>773</v>
      </c>
      <c r="C395" t="s">
        <v>774</v>
      </c>
      <c r="D395">
        <v>17</v>
      </c>
      <c r="E395" t="s">
        <v>662</v>
      </c>
      <c r="F395" s="1">
        <v>43318</v>
      </c>
      <c r="G395" s="1"/>
      <c r="H395" s="1"/>
      <c r="I395" s="1"/>
      <c r="J395" s="1"/>
      <c r="R395" s="3">
        <f>COUNTIF(纏め表計算用!B:B,入社年月日ふりがな!B395)</f>
        <v>0</v>
      </c>
    </row>
    <row r="396" spans="1:18">
      <c r="A396" s="5">
        <v>9000659</v>
      </c>
      <c r="B396" s="5" t="s">
        <v>775</v>
      </c>
      <c r="C396" t="s">
        <v>776</v>
      </c>
      <c r="D396">
        <v>17</v>
      </c>
      <c r="E396" t="s">
        <v>662</v>
      </c>
      <c r="F396" s="1">
        <v>43325</v>
      </c>
      <c r="G396" s="1"/>
      <c r="H396" s="1"/>
      <c r="I396" s="1"/>
      <c r="J396" s="1"/>
      <c r="R396" s="3">
        <f>COUNTIF(纏め表計算用!B:B,入社年月日ふりがな!B396)</f>
        <v>0</v>
      </c>
    </row>
    <row r="397" spans="1:18">
      <c r="A397">
        <v>9000729</v>
      </c>
      <c r="B397" t="s">
        <v>777</v>
      </c>
      <c r="C397" t="s">
        <v>778</v>
      </c>
      <c r="D397">
        <v>17</v>
      </c>
      <c r="E397" t="s">
        <v>662</v>
      </c>
      <c r="F397" s="1">
        <v>43678</v>
      </c>
      <c r="G397" s="1"/>
      <c r="H397" s="1"/>
      <c r="I397" s="1"/>
      <c r="J397" s="1"/>
      <c r="R397" s="3">
        <f>COUNTIF(纏め表計算用!B:B,入社年月日ふりがな!B397)</f>
        <v>1</v>
      </c>
    </row>
    <row r="398" spans="1:18">
      <c r="A398">
        <v>9000750</v>
      </c>
      <c r="B398" t="s">
        <v>779</v>
      </c>
      <c r="C398" t="s">
        <v>780</v>
      </c>
      <c r="D398">
        <v>17</v>
      </c>
      <c r="E398" t="s">
        <v>662</v>
      </c>
      <c r="F398" s="1">
        <v>43770</v>
      </c>
      <c r="G398" s="1"/>
      <c r="H398" s="1"/>
      <c r="I398" s="1"/>
      <c r="J398" s="1"/>
      <c r="R398" s="3">
        <f>COUNTIF(纏め表計算用!B:B,入社年月日ふりがな!B398)</f>
        <v>1</v>
      </c>
    </row>
    <row r="399" spans="1:18">
      <c r="A399">
        <v>9000780</v>
      </c>
      <c r="B399" t="s">
        <v>1003</v>
      </c>
      <c r="C399" t="s">
        <v>781</v>
      </c>
      <c r="D399">
        <v>17</v>
      </c>
      <c r="E399" t="s">
        <v>662</v>
      </c>
      <c r="F399" s="1">
        <v>43862</v>
      </c>
      <c r="G399" s="1"/>
      <c r="H399" s="1"/>
      <c r="I399" s="1"/>
      <c r="J399" s="1"/>
      <c r="R399" s="3">
        <f>COUNTIF(纏め表計算用!B:B,入社年月日ふりがな!B399)</f>
        <v>1</v>
      </c>
    </row>
    <row r="400" spans="1:18">
      <c r="A400">
        <v>9000788</v>
      </c>
      <c r="B400" t="s">
        <v>782</v>
      </c>
      <c r="C400" t="s">
        <v>783</v>
      </c>
      <c r="D400">
        <v>17</v>
      </c>
      <c r="E400" t="s">
        <v>662</v>
      </c>
      <c r="F400" s="1">
        <v>43922</v>
      </c>
      <c r="G400" s="1"/>
      <c r="H400" s="1"/>
      <c r="I400" s="1"/>
      <c r="J400" s="1"/>
      <c r="R400" s="3">
        <f>COUNTIF(纏め表計算用!B:B,入社年月日ふりがな!B400)</f>
        <v>1</v>
      </c>
    </row>
    <row r="401" spans="1:18">
      <c r="A401">
        <v>9000791</v>
      </c>
      <c r="B401" t="s">
        <v>784</v>
      </c>
      <c r="C401" t="s">
        <v>785</v>
      </c>
      <c r="D401">
        <v>17</v>
      </c>
      <c r="E401" t="s">
        <v>662</v>
      </c>
      <c r="F401" s="1">
        <v>43886</v>
      </c>
      <c r="G401" s="1"/>
      <c r="H401" s="1"/>
      <c r="I401" s="1"/>
      <c r="J401" s="1"/>
      <c r="R401" s="3">
        <f>COUNTIF(纏め表計算用!B:B,入社年月日ふりがな!B401)</f>
        <v>1</v>
      </c>
    </row>
    <row r="402" spans="1:18">
      <c r="A402">
        <v>9000873</v>
      </c>
      <c r="B402" t="s">
        <v>1008</v>
      </c>
      <c r="C402" t="s">
        <v>786</v>
      </c>
      <c r="D402">
        <v>17</v>
      </c>
      <c r="E402" t="s">
        <v>662</v>
      </c>
      <c r="F402" s="1">
        <v>44032</v>
      </c>
      <c r="G402" s="1"/>
      <c r="H402" s="1"/>
      <c r="I402" s="1"/>
      <c r="J402" s="1"/>
      <c r="R402" s="3">
        <f>COUNTIF(纏め表計算用!B:B,入社年月日ふりがな!B402)</f>
        <v>1</v>
      </c>
    </row>
    <row r="403" spans="1:18">
      <c r="A403">
        <v>9000895</v>
      </c>
      <c r="B403" t="s">
        <v>787</v>
      </c>
      <c r="C403" t="s">
        <v>788</v>
      </c>
      <c r="D403">
        <v>17</v>
      </c>
      <c r="E403" t="s">
        <v>662</v>
      </c>
      <c r="F403" s="1">
        <v>44136</v>
      </c>
      <c r="G403" s="1"/>
      <c r="H403" s="1"/>
      <c r="I403" s="1"/>
      <c r="J403" s="1"/>
      <c r="R403" s="3">
        <f>COUNTIF(纏め表計算用!B:B,入社年月日ふりがな!B403)</f>
        <v>1</v>
      </c>
    </row>
    <row r="404" spans="1:18">
      <c r="A404">
        <v>9000070</v>
      </c>
      <c r="B404" t="s">
        <v>789</v>
      </c>
      <c r="C404" t="s">
        <v>790</v>
      </c>
      <c r="D404">
        <v>18</v>
      </c>
      <c r="E404" t="s">
        <v>791</v>
      </c>
      <c r="F404" s="1">
        <v>30773</v>
      </c>
      <c r="G404" s="1"/>
      <c r="H404" s="1"/>
      <c r="I404" s="1"/>
      <c r="J404" s="1"/>
      <c r="R404" s="3">
        <f>COUNTIF(纏め表計算用!B:B,入社年月日ふりがな!B404)</f>
        <v>1</v>
      </c>
    </row>
    <row r="405" spans="1:18">
      <c r="A405">
        <v>9000464</v>
      </c>
      <c r="B405" t="s">
        <v>792</v>
      </c>
      <c r="C405" t="s">
        <v>793</v>
      </c>
      <c r="D405">
        <v>18</v>
      </c>
      <c r="E405" t="s">
        <v>791</v>
      </c>
      <c r="F405" s="1">
        <v>42826</v>
      </c>
      <c r="G405" s="1"/>
      <c r="H405" s="1"/>
      <c r="I405" s="1"/>
      <c r="J405" s="1"/>
      <c r="R405" s="3">
        <f>COUNTIF(纏め表計算用!B:B,入社年月日ふりがな!B405)</f>
        <v>1</v>
      </c>
    </row>
    <row r="406" spans="1:18">
      <c r="A406">
        <v>9000008</v>
      </c>
      <c r="B406" t="s">
        <v>794</v>
      </c>
      <c r="C406" t="s">
        <v>795</v>
      </c>
      <c r="D406">
        <v>18</v>
      </c>
      <c r="E406" t="s">
        <v>791</v>
      </c>
      <c r="F406" s="1">
        <v>39539</v>
      </c>
      <c r="G406" s="1"/>
      <c r="H406" s="1"/>
      <c r="I406" s="1"/>
      <c r="J406" s="1"/>
      <c r="R406" s="3">
        <f>COUNTIF(纏め表計算用!B:B,入社年月日ふりがな!B406)</f>
        <v>1</v>
      </c>
    </row>
    <row r="407" spans="1:18">
      <c r="A407">
        <v>9000021</v>
      </c>
      <c r="B407" t="s">
        <v>796</v>
      </c>
      <c r="C407" t="s">
        <v>797</v>
      </c>
      <c r="D407">
        <v>18</v>
      </c>
      <c r="E407" t="s">
        <v>791</v>
      </c>
      <c r="F407" s="1">
        <v>41000</v>
      </c>
      <c r="G407" s="1"/>
      <c r="H407" s="1"/>
      <c r="I407" s="1"/>
      <c r="J407" s="1"/>
      <c r="R407" s="3">
        <f>COUNTIF(纏め表計算用!B:B,入社年月日ふりがな!B407)</f>
        <v>1</v>
      </c>
    </row>
    <row r="408" spans="1:18">
      <c r="A408">
        <v>9000450</v>
      </c>
      <c r="B408" t="s">
        <v>798</v>
      </c>
      <c r="C408" t="s">
        <v>799</v>
      </c>
      <c r="D408">
        <v>18</v>
      </c>
      <c r="E408" t="s">
        <v>791</v>
      </c>
      <c r="F408" s="1">
        <v>42826</v>
      </c>
      <c r="G408" s="1"/>
      <c r="H408" s="1"/>
      <c r="I408" s="1"/>
      <c r="J408" s="1"/>
      <c r="R408" s="3">
        <f>COUNTIF(纏め表計算用!B:B,入社年月日ふりがな!B408)</f>
        <v>1</v>
      </c>
    </row>
    <row r="409" spans="1:18">
      <c r="A409">
        <v>9000014</v>
      </c>
      <c r="B409" t="s">
        <v>800</v>
      </c>
      <c r="C409" t="s">
        <v>801</v>
      </c>
      <c r="D409">
        <v>18</v>
      </c>
      <c r="E409" t="s">
        <v>791</v>
      </c>
      <c r="F409" s="1">
        <v>39539</v>
      </c>
      <c r="G409" s="1"/>
      <c r="H409" s="1"/>
      <c r="I409" s="1"/>
      <c r="J409" s="1"/>
      <c r="R409" s="3">
        <f>COUNTIF(纏め表計算用!B:B,入社年月日ふりがな!B409)</f>
        <v>1</v>
      </c>
    </row>
    <row r="410" spans="1:18">
      <c r="A410">
        <v>9000047</v>
      </c>
      <c r="B410" t="s">
        <v>802</v>
      </c>
      <c r="C410" t="s">
        <v>803</v>
      </c>
      <c r="D410">
        <v>18</v>
      </c>
      <c r="E410" t="s">
        <v>791</v>
      </c>
      <c r="F410" s="1">
        <v>39539</v>
      </c>
      <c r="G410" s="1"/>
      <c r="H410" s="1"/>
      <c r="I410" s="1"/>
      <c r="J410" s="1"/>
      <c r="R410" s="3">
        <f>COUNTIF(纏め表計算用!B:B,入社年月日ふりがな!B410)</f>
        <v>1</v>
      </c>
    </row>
    <row r="411" spans="1:18">
      <c r="A411">
        <v>9000078</v>
      </c>
      <c r="B411" t="s">
        <v>804</v>
      </c>
      <c r="C411" t="s">
        <v>805</v>
      </c>
      <c r="D411">
        <v>18</v>
      </c>
      <c r="E411" t="s">
        <v>791</v>
      </c>
      <c r="F411" s="1">
        <v>39539</v>
      </c>
      <c r="G411" s="1"/>
      <c r="H411" s="1"/>
      <c r="I411" s="1"/>
      <c r="J411" s="1"/>
      <c r="R411" s="3">
        <f>COUNTIF(纏め表計算用!B:B,入社年月日ふりがな!B411)</f>
        <v>1</v>
      </c>
    </row>
    <row r="412" spans="1:18">
      <c r="A412">
        <v>9000105</v>
      </c>
      <c r="B412" t="s">
        <v>806</v>
      </c>
      <c r="C412" t="s">
        <v>807</v>
      </c>
      <c r="D412">
        <v>18</v>
      </c>
      <c r="E412" t="s">
        <v>791</v>
      </c>
      <c r="F412" s="1">
        <v>41000</v>
      </c>
      <c r="G412" s="1"/>
      <c r="H412" s="1"/>
      <c r="I412" s="1"/>
      <c r="J412" s="1"/>
      <c r="R412" s="3">
        <f>COUNTIF(纏め表計算用!B:B,入社年月日ふりがな!B412)</f>
        <v>1</v>
      </c>
    </row>
    <row r="413" spans="1:18">
      <c r="A413">
        <v>9000364</v>
      </c>
      <c r="B413" t="s">
        <v>808</v>
      </c>
      <c r="C413" t="s">
        <v>809</v>
      </c>
      <c r="D413">
        <v>18</v>
      </c>
      <c r="E413" t="s">
        <v>791</v>
      </c>
      <c r="F413" s="1">
        <v>42461</v>
      </c>
      <c r="G413" s="1"/>
      <c r="H413" s="1"/>
      <c r="I413" s="1"/>
      <c r="J413" s="1"/>
      <c r="R413" s="3">
        <f>COUNTIF(纏め表計算用!B:B,入社年月日ふりがな!B413)</f>
        <v>1</v>
      </c>
    </row>
    <row r="414" spans="1:18">
      <c r="A414">
        <v>9000605</v>
      </c>
      <c r="B414" t="s">
        <v>810</v>
      </c>
      <c r="C414" t="s">
        <v>811</v>
      </c>
      <c r="D414">
        <v>18</v>
      </c>
      <c r="E414" t="s">
        <v>791</v>
      </c>
      <c r="F414" s="1">
        <v>43191</v>
      </c>
      <c r="G414" s="1"/>
      <c r="H414" s="1"/>
      <c r="I414" s="1"/>
      <c r="J414" s="1"/>
      <c r="R414" s="3">
        <f>COUNTIF(纏め表計算用!B:B,入社年月日ふりがな!B414)</f>
        <v>1</v>
      </c>
    </row>
    <row r="415" spans="1:18">
      <c r="A415">
        <v>9000682</v>
      </c>
      <c r="B415" t="s">
        <v>812</v>
      </c>
      <c r="C415" t="s">
        <v>813</v>
      </c>
      <c r="D415">
        <v>18</v>
      </c>
      <c r="E415" t="s">
        <v>791</v>
      </c>
      <c r="F415" s="1">
        <v>43556</v>
      </c>
      <c r="G415" s="1"/>
      <c r="H415" s="1"/>
      <c r="I415" s="1"/>
      <c r="J415" s="1"/>
      <c r="R415" s="3">
        <f>COUNTIF(纏め表計算用!B:B,入社年月日ふりがな!B415)</f>
        <v>1</v>
      </c>
    </row>
    <row r="416" spans="1:18">
      <c r="A416">
        <v>9000688</v>
      </c>
      <c r="B416" t="s">
        <v>814</v>
      </c>
      <c r="C416" t="s">
        <v>815</v>
      </c>
      <c r="D416">
        <v>18</v>
      </c>
      <c r="E416" t="s">
        <v>791</v>
      </c>
      <c r="F416" s="1">
        <v>43556</v>
      </c>
      <c r="G416" s="1"/>
      <c r="H416" s="1"/>
      <c r="I416" s="1"/>
      <c r="J416" s="1"/>
      <c r="R416" s="3">
        <f>COUNTIF(纏め表計算用!B:B,入社年月日ふりがな!B416)</f>
        <v>1</v>
      </c>
    </row>
    <row r="417" spans="1:18">
      <c r="A417">
        <v>9000694</v>
      </c>
      <c r="B417" t="s">
        <v>1276</v>
      </c>
      <c r="C417" t="s">
        <v>816</v>
      </c>
      <c r="D417">
        <v>18</v>
      </c>
      <c r="E417" t="s">
        <v>791</v>
      </c>
      <c r="F417" s="1">
        <v>43556</v>
      </c>
      <c r="G417" s="1"/>
      <c r="H417" s="1"/>
      <c r="I417" s="1"/>
      <c r="J417" s="1"/>
      <c r="R417" s="3">
        <f>COUNTIF(纏め表計算用!B:B,入社年月日ふりがな!B417)</f>
        <v>1</v>
      </c>
    </row>
    <row r="418" spans="1:18">
      <c r="A418">
        <v>9000704</v>
      </c>
      <c r="B418" t="s">
        <v>817</v>
      </c>
      <c r="C418" t="s">
        <v>818</v>
      </c>
      <c r="D418">
        <v>18</v>
      </c>
      <c r="E418" t="s">
        <v>791</v>
      </c>
      <c r="F418" s="1">
        <v>43556</v>
      </c>
      <c r="G418" s="1"/>
      <c r="H418" s="1"/>
      <c r="I418" s="1"/>
      <c r="J418" s="1"/>
      <c r="R418" s="3">
        <f>COUNTIF(纏め表計算用!B:B,入社年月日ふりがな!B418)</f>
        <v>1</v>
      </c>
    </row>
    <row r="419" spans="1:18">
      <c r="A419">
        <v>9000806</v>
      </c>
      <c r="B419" t="s">
        <v>819</v>
      </c>
      <c r="C419" t="s">
        <v>820</v>
      </c>
      <c r="D419">
        <v>18</v>
      </c>
      <c r="E419" t="s">
        <v>791</v>
      </c>
      <c r="F419" s="1">
        <v>43922</v>
      </c>
      <c r="G419" s="1"/>
      <c r="H419" s="1"/>
      <c r="I419" s="1"/>
      <c r="J419" s="1"/>
      <c r="R419" s="3">
        <f>COUNTIF(纏め表計算用!B:B,入社年月日ふりがな!B419)</f>
        <v>1</v>
      </c>
    </row>
    <row r="420" spans="1:18">
      <c r="A420">
        <v>9000807</v>
      </c>
      <c r="B420" t="s">
        <v>821</v>
      </c>
      <c r="C420" t="s">
        <v>822</v>
      </c>
      <c r="D420">
        <v>18</v>
      </c>
      <c r="E420" t="s">
        <v>791</v>
      </c>
      <c r="F420" s="1">
        <v>43922</v>
      </c>
      <c r="G420" s="1"/>
      <c r="H420" s="1"/>
      <c r="I420" s="1"/>
      <c r="J420" s="1"/>
      <c r="R420" s="3">
        <f>COUNTIF(纏め表計算用!B:B,入社年月日ふりがな!B420)</f>
        <v>1</v>
      </c>
    </row>
    <row r="421" spans="1:18">
      <c r="A421">
        <v>9000808</v>
      </c>
      <c r="B421" t="s">
        <v>823</v>
      </c>
      <c r="C421" t="s">
        <v>824</v>
      </c>
      <c r="D421">
        <v>18</v>
      </c>
      <c r="E421" t="s">
        <v>791</v>
      </c>
      <c r="F421" s="1">
        <v>43922</v>
      </c>
      <c r="G421" s="1"/>
      <c r="H421" s="1"/>
      <c r="I421" s="1"/>
      <c r="J421" s="1"/>
      <c r="R421" s="3">
        <f>COUNTIF(纏め表計算用!B:B,入社年月日ふりがな!B421)</f>
        <v>1</v>
      </c>
    </row>
    <row r="422" spans="1:18">
      <c r="A422">
        <v>9000941</v>
      </c>
      <c r="B422" t="s">
        <v>825</v>
      </c>
      <c r="C422" t="s">
        <v>826</v>
      </c>
      <c r="D422">
        <v>18</v>
      </c>
      <c r="E422" t="s">
        <v>791</v>
      </c>
      <c r="F422" s="1">
        <v>44378</v>
      </c>
      <c r="G422" s="1"/>
      <c r="H422" s="1"/>
      <c r="I422" s="1"/>
      <c r="J422" s="1"/>
      <c r="R422" s="3">
        <f>COUNTIF(纏め表計算用!B:B,入社年月日ふりがな!B422)</f>
        <v>1</v>
      </c>
    </row>
    <row r="423" spans="1:18">
      <c r="A423">
        <v>9000966</v>
      </c>
      <c r="B423" t="s">
        <v>827</v>
      </c>
      <c r="C423" t="s">
        <v>828</v>
      </c>
      <c r="D423">
        <v>18</v>
      </c>
      <c r="E423" t="s">
        <v>791</v>
      </c>
      <c r="F423" s="1">
        <v>44409</v>
      </c>
      <c r="G423" s="1"/>
      <c r="H423" s="1"/>
      <c r="I423" s="1"/>
      <c r="J423" s="1"/>
      <c r="R423" s="3">
        <f>COUNTIF(纏め表計算用!B:B,入社年月日ふりがな!B423)</f>
        <v>1</v>
      </c>
    </row>
    <row r="424" spans="1:18">
      <c r="A424">
        <v>9000452</v>
      </c>
      <c r="B424" t="s">
        <v>829</v>
      </c>
      <c r="C424" t="s">
        <v>830</v>
      </c>
      <c r="D424">
        <v>18</v>
      </c>
      <c r="E424" t="s">
        <v>791</v>
      </c>
      <c r="F424" s="1">
        <v>42826</v>
      </c>
      <c r="G424" s="1"/>
      <c r="H424" s="1"/>
      <c r="I424" s="1"/>
      <c r="J424" s="1"/>
      <c r="R424" s="3">
        <f>COUNTIF(纏め表計算用!B:B,入社年月日ふりがな!B424)</f>
        <v>1</v>
      </c>
    </row>
    <row r="425" spans="1:18">
      <c r="A425">
        <v>9000301</v>
      </c>
      <c r="B425" t="s">
        <v>831</v>
      </c>
      <c r="C425" t="s">
        <v>832</v>
      </c>
      <c r="D425">
        <v>18</v>
      </c>
      <c r="E425" t="s">
        <v>791</v>
      </c>
      <c r="F425" s="1">
        <v>42095</v>
      </c>
      <c r="G425" s="1"/>
      <c r="H425" s="1"/>
      <c r="I425" s="1"/>
      <c r="J425" s="1"/>
      <c r="R425" s="3">
        <f>COUNTIF(纏め表計算用!B:B,入社年月日ふりがな!B425)</f>
        <v>1</v>
      </c>
    </row>
    <row r="426" spans="1:18">
      <c r="A426">
        <v>9000805</v>
      </c>
      <c r="B426" t="s">
        <v>833</v>
      </c>
      <c r="C426" t="s">
        <v>834</v>
      </c>
      <c r="D426">
        <v>18</v>
      </c>
      <c r="E426" t="s">
        <v>791</v>
      </c>
      <c r="F426" s="1">
        <v>43922</v>
      </c>
      <c r="G426" s="1"/>
      <c r="H426" s="1"/>
      <c r="I426" s="1"/>
      <c r="J426" s="1"/>
      <c r="R426" s="3">
        <f>COUNTIF(纏め表計算用!B:B,入社年月日ふりがな!B426)</f>
        <v>1</v>
      </c>
    </row>
    <row r="427" spans="1:18">
      <c r="A427">
        <v>9000386</v>
      </c>
      <c r="B427" t="s">
        <v>835</v>
      </c>
      <c r="C427" t="s">
        <v>836</v>
      </c>
      <c r="D427">
        <v>18</v>
      </c>
      <c r="E427" t="s">
        <v>791</v>
      </c>
      <c r="F427" s="1">
        <v>42461</v>
      </c>
      <c r="G427" s="1"/>
      <c r="H427" s="1"/>
      <c r="I427" s="1"/>
      <c r="J427" s="1"/>
      <c r="R427" s="3">
        <f>COUNTIF(纏め表計算用!B:B,入社年月日ふりがな!B427)</f>
        <v>1</v>
      </c>
    </row>
    <row r="428" spans="1:18">
      <c r="A428">
        <v>9000831</v>
      </c>
      <c r="B428" t="s">
        <v>837</v>
      </c>
      <c r="C428" t="s">
        <v>838</v>
      </c>
      <c r="D428">
        <v>18</v>
      </c>
      <c r="E428" t="s">
        <v>791</v>
      </c>
      <c r="F428" s="1">
        <v>43922</v>
      </c>
      <c r="G428" s="1"/>
      <c r="H428" s="1"/>
      <c r="I428" s="1"/>
      <c r="J428" s="1"/>
      <c r="R428" s="3">
        <f>COUNTIF(纏め表計算用!B:B,入社年月日ふりがな!B428)</f>
        <v>1</v>
      </c>
    </row>
    <row r="429" spans="1:18">
      <c r="A429">
        <v>9000832</v>
      </c>
      <c r="B429" t="s">
        <v>839</v>
      </c>
      <c r="C429" t="s">
        <v>840</v>
      </c>
      <c r="D429">
        <v>18</v>
      </c>
      <c r="E429" t="s">
        <v>791</v>
      </c>
      <c r="F429" s="1">
        <v>43922</v>
      </c>
      <c r="G429" s="1"/>
      <c r="H429" s="1"/>
      <c r="I429" s="1"/>
      <c r="J429" s="1"/>
      <c r="R429" s="3">
        <f>COUNTIF(纏め表計算用!B:B,入社年月日ふりがな!B429)</f>
        <v>1</v>
      </c>
    </row>
    <row r="430" spans="1:18">
      <c r="A430">
        <v>9000900</v>
      </c>
      <c r="B430" t="s">
        <v>1287</v>
      </c>
      <c r="C430" t="s">
        <v>841</v>
      </c>
      <c r="D430">
        <v>18</v>
      </c>
      <c r="E430" t="s">
        <v>791</v>
      </c>
      <c r="F430" s="1">
        <v>44166</v>
      </c>
      <c r="G430" s="1"/>
      <c r="H430" s="1"/>
      <c r="I430" s="1"/>
      <c r="J430" s="1"/>
      <c r="R430" s="3">
        <f>COUNTIF(纏め表計算用!B:B,入社年月日ふりがな!B430)</f>
        <v>1</v>
      </c>
    </row>
    <row r="431" spans="1:18">
      <c r="A431">
        <v>9000929</v>
      </c>
      <c r="B431" t="s">
        <v>842</v>
      </c>
      <c r="C431" t="s">
        <v>843</v>
      </c>
      <c r="D431">
        <v>18</v>
      </c>
      <c r="E431" t="s">
        <v>791</v>
      </c>
      <c r="F431" s="1">
        <v>44287</v>
      </c>
      <c r="G431" s="1"/>
      <c r="H431" s="1"/>
      <c r="I431" s="1"/>
      <c r="J431" s="1"/>
      <c r="R431" s="3">
        <f>COUNTIF(纏め表計算用!B:B,入社年月日ふりがな!B431)</f>
        <v>1</v>
      </c>
    </row>
    <row r="432" spans="1:18">
      <c r="A432">
        <v>9000934</v>
      </c>
      <c r="B432" t="s">
        <v>844</v>
      </c>
      <c r="C432" t="s">
        <v>845</v>
      </c>
      <c r="D432">
        <v>18</v>
      </c>
      <c r="E432" t="s">
        <v>791</v>
      </c>
      <c r="F432" s="1">
        <v>44299</v>
      </c>
      <c r="G432" s="1"/>
      <c r="H432" s="1"/>
      <c r="I432" s="1"/>
      <c r="J432" s="1"/>
      <c r="R432" s="3">
        <f>COUNTIF(纏め表計算用!B:B,入社年月日ふりがな!B432)</f>
        <v>1</v>
      </c>
    </row>
    <row r="433" spans="1:18">
      <c r="A433">
        <v>9000935</v>
      </c>
      <c r="B433" t="s">
        <v>846</v>
      </c>
      <c r="C433" t="s">
        <v>847</v>
      </c>
      <c r="D433">
        <v>18</v>
      </c>
      <c r="E433" t="s">
        <v>791</v>
      </c>
      <c r="F433" s="1">
        <v>44323</v>
      </c>
      <c r="G433" s="1"/>
      <c r="H433" s="1"/>
      <c r="I433" s="1"/>
      <c r="J433" s="1"/>
      <c r="R433" s="3">
        <f>COUNTIF(纏め表計算用!B:B,入社年月日ふりがな!B433)</f>
        <v>1</v>
      </c>
    </row>
    <row r="434" spans="1:18">
      <c r="A434">
        <v>9000936</v>
      </c>
      <c r="B434" t="s">
        <v>848</v>
      </c>
      <c r="C434" t="s">
        <v>849</v>
      </c>
      <c r="D434">
        <v>18</v>
      </c>
      <c r="E434" t="s">
        <v>791</v>
      </c>
      <c r="F434" s="1">
        <v>44326</v>
      </c>
      <c r="G434" s="1"/>
      <c r="H434" s="1"/>
      <c r="I434" s="1"/>
      <c r="J434" s="1"/>
      <c r="R434" s="3">
        <f>COUNTIF(纏め表計算用!B:B,入社年月日ふりがな!B434)</f>
        <v>1</v>
      </c>
    </row>
    <row r="435" spans="1:18">
      <c r="A435" s="5">
        <v>7000295</v>
      </c>
      <c r="B435" s="5" t="s">
        <v>850</v>
      </c>
      <c r="C435" t="s">
        <v>851</v>
      </c>
      <c r="D435">
        <v>18</v>
      </c>
      <c r="E435" t="s">
        <v>791</v>
      </c>
      <c r="F435" s="1">
        <v>42852</v>
      </c>
      <c r="G435" s="1"/>
      <c r="H435" s="1"/>
      <c r="I435" s="1"/>
      <c r="J435" s="1"/>
      <c r="R435" s="3">
        <f>COUNTIF(纏め表計算用!B:B,入社年月日ふりがな!B435)</f>
        <v>0</v>
      </c>
    </row>
    <row r="436" spans="1:18">
      <c r="A436" s="5">
        <v>9000526</v>
      </c>
      <c r="B436" s="5" t="s">
        <v>852</v>
      </c>
      <c r="C436" t="s">
        <v>74</v>
      </c>
      <c r="D436">
        <v>18</v>
      </c>
      <c r="E436" t="s">
        <v>791</v>
      </c>
      <c r="F436" s="1">
        <v>43018</v>
      </c>
      <c r="G436" s="1"/>
      <c r="H436" s="1"/>
      <c r="I436" s="1"/>
      <c r="J436" s="1"/>
      <c r="R436" s="3">
        <f>COUNTIF(纏め表計算用!B:B,入社年月日ふりがな!B436)</f>
        <v>0</v>
      </c>
    </row>
    <row r="437" spans="1:18">
      <c r="A437" s="5">
        <v>9000733</v>
      </c>
      <c r="B437" s="5" t="s">
        <v>853</v>
      </c>
      <c r="C437" t="s">
        <v>854</v>
      </c>
      <c r="D437">
        <v>18</v>
      </c>
      <c r="E437" t="s">
        <v>791</v>
      </c>
      <c r="F437" s="1">
        <v>43678</v>
      </c>
      <c r="G437" s="1"/>
      <c r="H437" s="1"/>
      <c r="I437" s="1"/>
      <c r="J437" s="1"/>
      <c r="R437" s="3">
        <f>COUNTIF(纏め表計算用!B:B,入社年月日ふりがな!B437)</f>
        <v>0</v>
      </c>
    </row>
    <row r="438" spans="1:18">
      <c r="A438" s="5">
        <v>9000878</v>
      </c>
      <c r="B438" s="5" t="s">
        <v>855</v>
      </c>
      <c r="C438" t="s">
        <v>856</v>
      </c>
      <c r="D438">
        <v>18</v>
      </c>
      <c r="E438" t="s">
        <v>791</v>
      </c>
      <c r="F438" s="1">
        <v>44039</v>
      </c>
      <c r="G438" s="1"/>
      <c r="H438" s="1"/>
      <c r="I438" s="1"/>
      <c r="J438" s="1"/>
      <c r="R438" s="3">
        <f>COUNTIF(纏め表計算用!B:B,入社年月日ふりがな!B438)</f>
        <v>0</v>
      </c>
    </row>
    <row r="439" spans="1:18">
      <c r="A439" s="5">
        <v>9000967</v>
      </c>
      <c r="B439" s="5" t="s">
        <v>857</v>
      </c>
      <c r="C439" t="s">
        <v>858</v>
      </c>
      <c r="D439">
        <v>18</v>
      </c>
      <c r="E439" t="s">
        <v>791</v>
      </c>
      <c r="F439" s="1">
        <v>44426</v>
      </c>
      <c r="G439" s="1"/>
      <c r="H439" s="1"/>
      <c r="I439" s="1"/>
      <c r="J439" s="1"/>
      <c r="R439" s="3">
        <f>COUNTIF(纏め表計算用!B:B,入社年月日ふりがな!B439)</f>
        <v>0</v>
      </c>
    </row>
    <row r="440" spans="1:18">
      <c r="A440">
        <v>9000879</v>
      </c>
      <c r="B440" t="s">
        <v>859</v>
      </c>
      <c r="C440" t="s">
        <v>860</v>
      </c>
      <c r="D440">
        <v>18</v>
      </c>
      <c r="E440" t="s">
        <v>791</v>
      </c>
      <c r="F440" s="1">
        <v>44040</v>
      </c>
      <c r="G440" s="1"/>
      <c r="H440" s="1"/>
      <c r="I440" s="1"/>
      <c r="J440" s="1"/>
      <c r="R440" s="3">
        <f>COUNTIF(纏め表計算用!B:B,入社年月日ふりがな!B440)</f>
        <v>1</v>
      </c>
    </row>
    <row r="441" spans="1:18">
      <c r="A441">
        <v>9000898</v>
      </c>
      <c r="B441" t="s">
        <v>861</v>
      </c>
      <c r="C441" t="s">
        <v>862</v>
      </c>
      <c r="D441">
        <v>18</v>
      </c>
      <c r="E441" t="s">
        <v>791</v>
      </c>
      <c r="F441" s="1">
        <v>44144</v>
      </c>
      <c r="G441" s="1"/>
      <c r="H441" s="1"/>
      <c r="I441" s="1"/>
      <c r="J441" s="1"/>
      <c r="R441" s="3">
        <f>COUNTIF(纏め表計算用!B:B,入社年月日ふりがな!B441)</f>
        <v>1</v>
      </c>
    </row>
    <row r="442" spans="1:18">
      <c r="A442">
        <v>9000899</v>
      </c>
      <c r="B442" t="s">
        <v>863</v>
      </c>
      <c r="C442" t="s">
        <v>864</v>
      </c>
      <c r="D442">
        <v>18</v>
      </c>
      <c r="E442" t="s">
        <v>791</v>
      </c>
      <c r="F442" s="1">
        <v>44145</v>
      </c>
      <c r="G442" s="1"/>
      <c r="H442" s="1"/>
      <c r="I442" s="1"/>
      <c r="J442" s="1"/>
      <c r="R442" s="3">
        <f>COUNTIF(纏め表計算用!B:B,入社年月日ふりがな!B442)</f>
        <v>1</v>
      </c>
    </row>
    <row r="443" spans="1:18">
      <c r="A443">
        <v>9000103</v>
      </c>
      <c r="B443" t="s">
        <v>865</v>
      </c>
      <c r="C443" t="s">
        <v>866</v>
      </c>
      <c r="D443">
        <v>19</v>
      </c>
      <c r="E443" t="s">
        <v>867</v>
      </c>
      <c r="F443" s="1">
        <v>35886</v>
      </c>
      <c r="G443" s="1"/>
      <c r="H443" s="1"/>
      <c r="I443" s="1"/>
      <c r="J443" s="1"/>
      <c r="R443" s="3">
        <f>COUNTIF(纏め表計算用!B:B,入社年月日ふりがな!B443)</f>
        <v>1</v>
      </c>
    </row>
    <row r="444" spans="1:18">
      <c r="A444">
        <v>9000003</v>
      </c>
      <c r="B444" t="s">
        <v>868</v>
      </c>
      <c r="C444" t="s">
        <v>869</v>
      </c>
      <c r="D444">
        <v>19</v>
      </c>
      <c r="E444" t="s">
        <v>867</v>
      </c>
      <c r="F444" s="1">
        <v>39539</v>
      </c>
      <c r="G444" s="1"/>
      <c r="H444" s="1"/>
      <c r="I444" s="1"/>
      <c r="J444" s="1"/>
      <c r="R444" s="3">
        <f>COUNTIF(纏め表計算用!B:B,入社年月日ふりがな!B444)</f>
        <v>1</v>
      </c>
    </row>
    <row r="445" spans="1:18">
      <c r="A445">
        <v>9000477</v>
      </c>
      <c r="B445" t="s">
        <v>870</v>
      </c>
      <c r="C445" t="s">
        <v>871</v>
      </c>
      <c r="D445">
        <v>19</v>
      </c>
      <c r="E445" t="s">
        <v>867</v>
      </c>
      <c r="F445" s="1">
        <v>42826</v>
      </c>
      <c r="G445" s="1"/>
      <c r="H445" s="1"/>
      <c r="I445" s="1"/>
      <c r="J445" s="1"/>
      <c r="R445" s="3">
        <f>COUNTIF(纏め表計算用!B:B,入社年月日ふりがな!B445)</f>
        <v>1</v>
      </c>
    </row>
    <row r="446" spans="1:18">
      <c r="A446">
        <v>9000002</v>
      </c>
      <c r="B446" t="s">
        <v>872</v>
      </c>
      <c r="C446" t="s">
        <v>873</v>
      </c>
      <c r="D446">
        <v>19</v>
      </c>
      <c r="E446" t="s">
        <v>867</v>
      </c>
      <c r="F446" s="1">
        <v>40269</v>
      </c>
      <c r="G446" s="1"/>
      <c r="H446" s="1"/>
      <c r="I446" s="1"/>
      <c r="J446" s="1"/>
      <c r="R446" s="3">
        <f>COUNTIF(纏め表計算用!B:B,入社年月日ふりがな!B446)</f>
        <v>1</v>
      </c>
    </row>
    <row r="447" spans="1:18">
      <c r="A447">
        <v>9000468</v>
      </c>
      <c r="B447" t="s">
        <v>874</v>
      </c>
      <c r="C447" t="s">
        <v>875</v>
      </c>
      <c r="D447">
        <v>19</v>
      </c>
      <c r="E447" t="s">
        <v>867</v>
      </c>
      <c r="F447" s="1">
        <v>42826</v>
      </c>
      <c r="G447" s="1"/>
      <c r="H447" s="1"/>
      <c r="I447" s="1"/>
      <c r="J447" s="1"/>
      <c r="R447" s="3">
        <f>COUNTIF(纏め表計算用!B:B,入社年月日ふりがな!B447)</f>
        <v>1</v>
      </c>
    </row>
    <row r="448" spans="1:18">
      <c r="A448">
        <v>9000194</v>
      </c>
      <c r="B448" t="s">
        <v>876</v>
      </c>
      <c r="C448" t="s">
        <v>877</v>
      </c>
      <c r="D448">
        <v>19</v>
      </c>
      <c r="E448" t="s">
        <v>867</v>
      </c>
      <c r="F448" s="1">
        <v>41365</v>
      </c>
      <c r="G448" s="1"/>
      <c r="H448" s="1"/>
      <c r="I448" s="1"/>
      <c r="J448" s="1"/>
      <c r="R448" s="3">
        <f>COUNTIF(纏め表計算用!B:B,入社年月日ふりがな!B448)</f>
        <v>1</v>
      </c>
    </row>
    <row r="449" spans="1:18">
      <c r="A449">
        <v>9000175</v>
      </c>
      <c r="B449" t="s">
        <v>1144</v>
      </c>
      <c r="C449" t="s">
        <v>878</v>
      </c>
      <c r="D449">
        <v>19</v>
      </c>
      <c r="E449" t="s">
        <v>867</v>
      </c>
      <c r="F449" s="1">
        <v>41365</v>
      </c>
      <c r="G449" s="1"/>
      <c r="H449" s="1"/>
      <c r="I449" s="1"/>
      <c r="J449" s="1"/>
      <c r="R449" s="3">
        <f>COUNTIF(纏め表計算用!B:B,入社年月日ふりがな!B449)</f>
        <v>1</v>
      </c>
    </row>
    <row r="450" spans="1:18">
      <c r="A450">
        <v>9000226</v>
      </c>
      <c r="B450" t="s">
        <v>879</v>
      </c>
      <c r="C450" t="s">
        <v>880</v>
      </c>
      <c r="D450">
        <v>19</v>
      </c>
      <c r="E450" t="s">
        <v>867</v>
      </c>
      <c r="F450" s="1">
        <v>41730</v>
      </c>
      <c r="G450" s="1"/>
      <c r="H450" s="1"/>
      <c r="I450" s="1"/>
      <c r="J450" s="1"/>
      <c r="R450" s="3">
        <f>COUNTIF(纏め表計算用!B:B,入社年月日ふりがな!B450)</f>
        <v>1</v>
      </c>
    </row>
    <row r="451" spans="1:18">
      <c r="A451">
        <v>9000247</v>
      </c>
      <c r="B451" t="s">
        <v>881</v>
      </c>
      <c r="C451" t="s">
        <v>882</v>
      </c>
      <c r="D451">
        <v>19</v>
      </c>
      <c r="E451" t="s">
        <v>867</v>
      </c>
      <c r="F451" s="1">
        <v>41730</v>
      </c>
      <c r="G451" s="1"/>
      <c r="H451" s="1"/>
      <c r="I451" s="1"/>
      <c r="J451" s="1"/>
      <c r="R451" s="3">
        <f>COUNTIF(纏め表計算用!B:B,入社年月日ふりがな!B451)</f>
        <v>1</v>
      </c>
    </row>
    <row r="452" spans="1:18">
      <c r="A452">
        <v>9000257</v>
      </c>
      <c r="B452" t="s">
        <v>883</v>
      </c>
      <c r="C452" t="s">
        <v>884</v>
      </c>
      <c r="D452">
        <v>19</v>
      </c>
      <c r="E452" t="s">
        <v>867</v>
      </c>
      <c r="F452" s="1">
        <v>41730</v>
      </c>
      <c r="G452" s="1"/>
      <c r="H452" s="1"/>
      <c r="I452" s="1"/>
      <c r="J452" s="1"/>
      <c r="R452" s="3">
        <f>COUNTIF(纏め表計算用!B:B,入社年月日ふりがな!B452)</f>
        <v>1</v>
      </c>
    </row>
    <row r="453" spans="1:18">
      <c r="A453">
        <v>9000279</v>
      </c>
      <c r="B453" t="s">
        <v>885</v>
      </c>
      <c r="C453" t="s">
        <v>886</v>
      </c>
      <c r="D453">
        <v>19</v>
      </c>
      <c r="E453" t="s">
        <v>867</v>
      </c>
      <c r="F453" s="1">
        <v>42005</v>
      </c>
      <c r="G453" s="1"/>
      <c r="H453" s="1"/>
      <c r="I453" s="1"/>
      <c r="J453" s="1"/>
      <c r="R453" s="3">
        <f>COUNTIF(纏め表計算用!B:B,入社年月日ふりがな!B453)</f>
        <v>1</v>
      </c>
    </row>
    <row r="454" spans="1:18">
      <c r="A454">
        <v>9000305</v>
      </c>
      <c r="B454" t="s">
        <v>887</v>
      </c>
      <c r="C454" t="s">
        <v>888</v>
      </c>
      <c r="D454">
        <v>19</v>
      </c>
      <c r="E454" t="s">
        <v>867</v>
      </c>
      <c r="F454" s="1">
        <v>42095</v>
      </c>
      <c r="G454" s="1"/>
      <c r="H454" s="1"/>
      <c r="I454" s="1"/>
      <c r="J454" s="1"/>
      <c r="R454" s="3">
        <f>COUNTIF(纏め表計算用!B:B,入社年月日ふりがな!B454)</f>
        <v>1</v>
      </c>
    </row>
    <row r="455" spans="1:18">
      <c r="A455">
        <v>9000698</v>
      </c>
      <c r="B455" t="s">
        <v>1143</v>
      </c>
      <c r="C455" t="s">
        <v>889</v>
      </c>
      <c r="D455">
        <v>19</v>
      </c>
      <c r="E455" t="s">
        <v>867</v>
      </c>
      <c r="F455" s="1">
        <v>43556</v>
      </c>
      <c r="G455" s="1"/>
      <c r="H455" s="1"/>
      <c r="I455" s="1"/>
      <c r="J455" s="1"/>
      <c r="R455" s="3">
        <f>COUNTIF(纏め表計算用!B:B,入社年月日ふりがな!B455)</f>
        <v>1</v>
      </c>
    </row>
    <row r="456" spans="1:18">
      <c r="A456">
        <v>9000714</v>
      </c>
      <c r="B456" t="s">
        <v>890</v>
      </c>
      <c r="C456" t="s">
        <v>891</v>
      </c>
      <c r="D456">
        <v>19</v>
      </c>
      <c r="E456" t="s">
        <v>867</v>
      </c>
      <c r="F456" s="1">
        <v>43556</v>
      </c>
      <c r="G456" s="1"/>
      <c r="H456" s="1"/>
      <c r="I456" s="1"/>
      <c r="J456" s="1"/>
      <c r="R456" s="3">
        <f>COUNTIF(纏め表計算用!B:B,入社年月日ふりがな!B456)</f>
        <v>1</v>
      </c>
    </row>
    <row r="457" spans="1:18">
      <c r="A457">
        <v>9000716</v>
      </c>
      <c r="B457" t="s">
        <v>892</v>
      </c>
      <c r="C457" t="s">
        <v>893</v>
      </c>
      <c r="D457">
        <v>19</v>
      </c>
      <c r="E457" t="s">
        <v>867</v>
      </c>
      <c r="F457" s="1">
        <v>43556</v>
      </c>
      <c r="G457" s="1"/>
      <c r="H457" s="1"/>
      <c r="I457" s="1"/>
      <c r="J457" s="1"/>
      <c r="R457" s="3">
        <f>COUNTIF(纏め表計算用!B:B,入社年月日ふりがな!B457)</f>
        <v>1</v>
      </c>
    </row>
    <row r="458" spans="1:18">
      <c r="A458">
        <v>9000752</v>
      </c>
      <c r="B458" t="s">
        <v>894</v>
      </c>
      <c r="C458" t="s">
        <v>895</v>
      </c>
      <c r="D458">
        <v>19</v>
      </c>
      <c r="E458" t="s">
        <v>867</v>
      </c>
      <c r="F458" s="1">
        <v>43800</v>
      </c>
      <c r="G458" s="1"/>
      <c r="H458" s="1"/>
      <c r="I458" s="1"/>
      <c r="J458" s="1"/>
      <c r="R458" s="3">
        <f>COUNTIF(纏め表計算用!B:B,入社年月日ふりがな!B458)</f>
        <v>1</v>
      </c>
    </row>
    <row r="459" spans="1:18">
      <c r="A459">
        <v>9000782</v>
      </c>
      <c r="B459" t="s">
        <v>1145</v>
      </c>
      <c r="C459" t="s">
        <v>896</v>
      </c>
      <c r="D459">
        <v>19</v>
      </c>
      <c r="E459" t="s">
        <v>867</v>
      </c>
      <c r="F459" s="1">
        <v>43862</v>
      </c>
      <c r="G459" s="1"/>
      <c r="H459" s="1"/>
      <c r="I459" s="1"/>
      <c r="J459" s="1"/>
      <c r="R459" s="3">
        <f>COUNTIF(纏め表計算用!B:B,入社年月日ふりがな!B459)</f>
        <v>1</v>
      </c>
    </row>
    <row r="460" spans="1:18">
      <c r="A460">
        <v>9000815</v>
      </c>
      <c r="B460" t="s">
        <v>897</v>
      </c>
      <c r="C460" t="s">
        <v>898</v>
      </c>
      <c r="D460">
        <v>19</v>
      </c>
      <c r="E460" t="s">
        <v>867</v>
      </c>
      <c r="F460" s="1">
        <v>43922</v>
      </c>
      <c r="G460" s="1"/>
      <c r="H460" s="1"/>
      <c r="I460" s="1"/>
      <c r="J460" s="1"/>
      <c r="R460" s="3">
        <f>COUNTIF(纏め表計算用!B:B,入社年月日ふりがな!B460)</f>
        <v>1</v>
      </c>
    </row>
    <row r="461" spans="1:18">
      <c r="A461">
        <v>9000816</v>
      </c>
      <c r="B461" t="s">
        <v>899</v>
      </c>
      <c r="C461" t="s">
        <v>900</v>
      </c>
      <c r="D461">
        <v>19</v>
      </c>
      <c r="E461" t="s">
        <v>867</v>
      </c>
      <c r="F461" s="1">
        <v>43922</v>
      </c>
      <c r="G461" s="1"/>
      <c r="H461" s="1"/>
      <c r="I461" s="1"/>
      <c r="J461" s="1"/>
      <c r="R461" s="3">
        <f>COUNTIF(纏め表計算用!B:B,入社年月日ふりがな!B461)</f>
        <v>1</v>
      </c>
    </row>
    <row r="462" spans="1:18">
      <c r="A462">
        <v>9000818</v>
      </c>
      <c r="B462" t="s">
        <v>901</v>
      </c>
      <c r="C462" t="s">
        <v>902</v>
      </c>
      <c r="D462">
        <v>19</v>
      </c>
      <c r="E462" t="s">
        <v>867</v>
      </c>
      <c r="F462" s="1">
        <v>43922</v>
      </c>
      <c r="G462" s="1"/>
      <c r="H462" s="1"/>
      <c r="I462" s="1"/>
      <c r="J462" s="1"/>
      <c r="R462" s="3">
        <f>COUNTIF(纏め表計算用!B:B,入社年月日ふりがな!B462)</f>
        <v>1</v>
      </c>
    </row>
    <row r="463" spans="1:18">
      <c r="A463">
        <v>9000819</v>
      </c>
      <c r="B463" t="s">
        <v>903</v>
      </c>
      <c r="C463" t="s">
        <v>904</v>
      </c>
      <c r="D463">
        <v>19</v>
      </c>
      <c r="E463" t="s">
        <v>867</v>
      </c>
      <c r="F463" s="1">
        <v>43922</v>
      </c>
      <c r="G463" s="1"/>
      <c r="H463" s="1"/>
      <c r="I463" s="1"/>
      <c r="J463" s="1"/>
      <c r="R463" s="3">
        <f>COUNTIF(纏め表計算用!B:B,入社年月日ふりがな!B463)</f>
        <v>1</v>
      </c>
    </row>
    <row r="464" spans="1:18">
      <c r="A464">
        <v>9000820</v>
      </c>
      <c r="B464" t="s">
        <v>905</v>
      </c>
      <c r="C464" t="s">
        <v>906</v>
      </c>
      <c r="D464">
        <v>19</v>
      </c>
      <c r="E464" t="s">
        <v>867</v>
      </c>
      <c r="F464" s="1">
        <v>43922</v>
      </c>
      <c r="G464" s="1"/>
      <c r="H464" s="1"/>
      <c r="I464" s="1"/>
      <c r="J464" s="1"/>
      <c r="R464" s="3">
        <f>COUNTIF(纏め表計算用!B:B,入社年月日ふりがな!B464)</f>
        <v>1</v>
      </c>
    </row>
    <row r="465" spans="1:18">
      <c r="A465">
        <v>9000905</v>
      </c>
      <c r="B465" t="s">
        <v>907</v>
      </c>
      <c r="C465" t="s">
        <v>908</v>
      </c>
      <c r="D465">
        <v>19</v>
      </c>
      <c r="E465" t="s">
        <v>867</v>
      </c>
      <c r="F465" s="1">
        <v>44228</v>
      </c>
      <c r="G465" s="1"/>
      <c r="H465" s="1"/>
      <c r="I465" s="1"/>
      <c r="J465" s="1"/>
      <c r="R465" s="3">
        <f>COUNTIF(纏め表計算用!B:B,入社年月日ふりがな!B465)</f>
        <v>1</v>
      </c>
    </row>
    <row r="466" spans="1:18">
      <c r="A466">
        <v>9000913</v>
      </c>
      <c r="B466" t="s">
        <v>909</v>
      </c>
      <c r="C466" t="s">
        <v>910</v>
      </c>
      <c r="D466">
        <v>19</v>
      </c>
      <c r="E466" t="s">
        <v>867</v>
      </c>
      <c r="F466" s="1">
        <v>44287</v>
      </c>
      <c r="G466" s="1"/>
      <c r="H466" s="1"/>
      <c r="I466" s="1"/>
      <c r="J466" s="1"/>
      <c r="R466" s="3">
        <f>COUNTIF(纏め表計算用!B:B,入社年月日ふりがな!B466)</f>
        <v>1</v>
      </c>
    </row>
    <row r="467" spans="1:18">
      <c r="A467">
        <v>9000192</v>
      </c>
      <c r="B467" t="s">
        <v>911</v>
      </c>
      <c r="C467" t="s">
        <v>912</v>
      </c>
      <c r="D467">
        <v>19</v>
      </c>
      <c r="E467" t="s">
        <v>867</v>
      </c>
      <c r="F467" s="1">
        <v>41365</v>
      </c>
      <c r="G467" s="1"/>
      <c r="H467" s="1"/>
      <c r="I467" s="1"/>
      <c r="J467" s="1"/>
      <c r="R467" s="3">
        <f>COUNTIF(纏め表計算用!B:B,入社年月日ふりがな!B467)</f>
        <v>1</v>
      </c>
    </row>
    <row r="468" spans="1:18">
      <c r="A468">
        <v>9000889</v>
      </c>
      <c r="B468" t="s">
        <v>913</v>
      </c>
      <c r="C468" t="s">
        <v>914</v>
      </c>
      <c r="D468">
        <v>19</v>
      </c>
      <c r="E468" t="s">
        <v>867</v>
      </c>
      <c r="F468" s="1">
        <v>44089</v>
      </c>
      <c r="G468" s="1"/>
      <c r="H468" s="1"/>
      <c r="I468" s="1"/>
      <c r="J468" s="1"/>
      <c r="R468" s="3">
        <f>COUNTIF(纏め表計算用!B:B,入社年月日ふりがな!B468)</f>
        <v>1</v>
      </c>
    </row>
    <row r="469" spans="1:18">
      <c r="A469">
        <v>9000783</v>
      </c>
      <c r="B469" t="s">
        <v>915</v>
      </c>
      <c r="C469" t="s">
        <v>916</v>
      </c>
      <c r="D469">
        <v>19</v>
      </c>
      <c r="E469" t="s">
        <v>867</v>
      </c>
      <c r="F469" s="1">
        <v>43862</v>
      </c>
      <c r="G469" s="1"/>
      <c r="H469" s="1"/>
      <c r="I469" s="1"/>
      <c r="J469" s="1"/>
      <c r="R469" s="3">
        <f>COUNTIF(纏め表計算用!B:B,入社年月日ふりがな!B469)</f>
        <v>1</v>
      </c>
    </row>
    <row r="470" spans="1:18">
      <c r="A470">
        <v>9000641</v>
      </c>
      <c r="B470" t="s">
        <v>917</v>
      </c>
      <c r="C470" t="s">
        <v>918</v>
      </c>
      <c r="D470">
        <v>19</v>
      </c>
      <c r="E470" t="s">
        <v>867</v>
      </c>
      <c r="F470" s="1">
        <v>43191</v>
      </c>
      <c r="G470" s="1"/>
      <c r="H470" s="1"/>
      <c r="I470" s="1"/>
      <c r="J470" s="1"/>
      <c r="R470" s="3">
        <f>COUNTIF(纏め表計算用!B:B,入社年月日ふりがな!B470)</f>
        <v>1</v>
      </c>
    </row>
    <row r="471" spans="1:18">
      <c r="A471">
        <v>9000912</v>
      </c>
      <c r="B471" t="s">
        <v>919</v>
      </c>
      <c r="C471" t="s">
        <v>920</v>
      </c>
      <c r="D471">
        <v>19</v>
      </c>
      <c r="E471" t="s">
        <v>867</v>
      </c>
      <c r="F471" s="1">
        <v>44287</v>
      </c>
      <c r="G471" s="1"/>
      <c r="H471" s="1"/>
      <c r="I471" s="1"/>
      <c r="J471" s="1"/>
      <c r="R471" s="3">
        <f>COUNTIF(纏め表計算用!B:B,入社年月日ふりがな!B471)</f>
        <v>1</v>
      </c>
    </row>
    <row r="472" spans="1:18">
      <c r="A472">
        <v>9000789</v>
      </c>
      <c r="B472" t="s">
        <v>921</v>
      </c>
      <c r="C472" t="s">
        <v>922</v>
      </c>
      <c r="D472">
        <v>19</v>
      </c>
      <c r="E472" t="s">
        <v>867</v>
      </c>
      <c r="F472" s="1">
        <v>43862</v>
      </c>
      <c r="G472" s="1"/>
      <c r="H472" s="1"/>
      <c r="I472" s="1"/>
      <c r="J472" s="1"/>
      <c r="R472" s="3">
        <f>COUNTIF(纏め表計算用!B:B,入社年月日ふりがな!B472)</f>
        <v>1</v>
      </c>
    </row>
    <row r="473" spans="1:18">
      <c r="A473">
        <v>9000794</v>
      </c>
      <c r="B473" t="s">
        <v>923</v>
      </c>
      <c r="C473" t="s">
        <v>924</v>
      </c>
      <c r="D473">
        <v>19</v>
      </c>
      <c r="E473" t="s">
        <v>867</v>
      </c>
      <c r="F473" s="1">
        <v>43891</v>
      </c>
      <c r="G473" s="1"/>
      <c r="H473" s="1"/>
      <c r="I473" s="1"/>
      <c r="J473" s="1"/>
      <c r="R473" s="3">
        <f>COUNTIF(纏め表計算用!B:B,入社年月日ふりがな!B473)</f>
        <v>1</v>
      </c>
    </row>
    <row r="474" spans="1:18">
      <c r="A474">
        <v>9000796</v>
      </c>
      <c r="B474" t="s">
        <v>925</v>
      </c>
      <c r="C474" t="s">
        <v>926</v>
      </c>
      <c r="D474">
        <v>19</v>
      </c>
      <c r="E474" t="s">
        <v>867</v>
      </c>
      <c r="F474" s="1">
        <v>43891</v>
      </c>
      <c r="G474" s="1"/>
      <c r="H474" s="1"/>
      <c r="I474" s="1"/>
      <c r="J474" s="1"/>
      <c r="R474" s="3">
        <f>COUNTIF(纏め表計算用!B:B,入社年月日ふりがな!B474)</f>
        <v>1</v>
      </c>
    </row>
    <row r="475" spans="1:18">
      <c r="A475">
        <v>9000835</v>
      </c>
      <c r="B475" t="s">
        <v>927</v>
      </c>
      <c r="C475" t="s">
        <v>928</v>
      </c>
      <c r="D475">
        <v>19</v>
      </c>
      <c r="E475" t="s">
        <v>867</v>
      </c>
      <c r="F475" s="1">
        <v>43922</v>
      </c>
      <c r="G475" s="1"/>
      <c r="H475" s="1"/>
      <c r="I475" s="1"/>
      <c r="J475" s="1"/>
      <c r="R475" s="3">
        <f>COUNTIF(纏め表計算用!B:B,入社年月日ふりがな!B475)</f>
        <v>1</v>
      </c>
    </row>
    <row r="476" spans="1:18">
      <c r="A476">
        <v>9000836</v>
      </c>
      <c r="B476" t="s">
        <v>929</v>
      </c>
      <c r="C476" t="s">
        <v>930</v>
      </c>
      <c r="D476">
        <v>19</v>
      </c>
      <c r="E476" t="s">
        <v>867</v>
      </c>
      <c r="F476" s="1">
        <v>43922</v>
      </c>
      <c r="G476" s="1"/>
      <c r="H476" s="1"/>
      <c r="I476" s="1"/>
      <c r="J476" s="1"/>
      <c r="R476" s="3">
        <f>COUNTIF(纏め表計算用!B:B,入社年月日ふりがな!B476)</f>
        <v>1</v>
      </c>
    </row>
    <row r="477" spans="1:18">
      <c r="A477">
        <v>9000837</v>
      </c>
      <c r="B477" t="s">
        <v>931</v>
      </c>
      <c r="C477" t="s">
        <v>932</v>
      </c>
      <c r="D477">
        <v>19</v>
      </c>
      <c r="E477" t="s">
        <v>867</v>
      </c>
      <c r="F477" s="1">
        <v>43922</v>
      </c>
      <c r="G477" s="1"/>
      <c r="H477" s="1"/>
      <c r="I477" s="1"/>
      <c r="J477" s="1"/>
      <c r="R477" s="3">
        <f>COUNTIF(纏め表計算用!B:B,入社年月日ふりがな!B477)</f>
        <v>1</v>
      </c>
    </row>
    <row r="478" spans="1:18">
      <c r="A478">
        <v>9000839</v>
      </c>
      <c r="B478" t="s">
        <v>933</v>
      </c>
      <c r="C478" t="s">
        <v>934</v>
      </c>
      <c r="D478">
        <v>19</v>
      </c>
      <c r="E478" t="s">
        <v>867</v>
      </c>
      <c r="F478" s="1">
        <v>43922</v>
      </c>
      <c r="G478" s="1"/>
      <c r="H478" s="1"/>
      <c r="I478" s="1"/>
      <c r="J478" s="1"/>
      <c r="R478" s="3">
        <f>COUNTIF(纏め表計算用!B:B,入社年月日ふりがな!B478)</f>
        <v>1</v>
      </c>
    </row>
    <row r="479" spans="1:18">
      <c r="A479" s="5">
        <v>900935</v>
      </c>
      <c r="B479" s="5" t="s">
        <v>935</v>
      </c>
      <c r="C479" t="s">
        <v>936</v>
      </c>
      <c r="D479">
        <v>19</v>
      </c>
      <c r="E479" t="s">
        <v>867</v>
      </c>
      <c r="F479" s="1">
        <v>44295</v>
      </c>
      <c r="G479" s="1"/>
      <c r="H479" s="1"/>
      <c r="I479" s="1"/>
      <c r="J479" s="1"/>
      <c r="R479" s="3">
        <f>COUNTIF(纏め表計算用!B:B,入社年月日ふりがな!B479)</f>
        <v>0</v>
      </c>
    </row>
    <row r="480" spans="1:18">
      <c r="A480" s="5">
        <v>9000857</v>
      </c>
      <c r="B480" s="5" t="s">
        <v>937</v>
      </c>
      <c r="C480" t="s">
        <v>938</v>
      </c>
      <c r="D480">
        <v>19</v>
      </c>
      <c r="E480" t="s">
        <v>867</v>
      </c>
      <c r="F480" s="1">
        <v>43922</v>
      </c>
      <c r="G480" s="1"/>
      <c r="H480" s="1"/>
      <c r="I480" s="1"/>
      <c r="J480" s="1"/>
      <c r="R480" s="3">
        <f>COUNTIF(纏め表計算用!B:B,入社年月日ふりがな!B480)</f>
        <v>0</v>
      </c>
    </row>
    <row r="481" spans="1:18">
      <c r="A481" s="5">
        <v>9000858</v>
      </c>
      <c r="B481" s="5" t="s">
        <v>939</v>
      </c>
      <c r="C481" t="s">
        <v>940</v>
      </c>
      <c r="D481">
        <v>19</v>
      </c>
      <c r="E481" t="s">
        <v>867</v>
      </c>
      <c r="F481" s="1">
        <v>43922</v>
      </c>
      <c r="G481" s="1"/>
      <c r="H481" s="1"/>
      <c r="I481" s="1"/>
      <c r="J481" s="1"/>
      <c r="R481" s="3">
        <f>COUNTIF(纏め表計算用!B:B,入社年月日ふりがな!B481)</f>
        <v>0</v>
      </c>
    </row>
    <row r="482" spans="1:18">
      <c r="A482" s="5">
        <v>9000859</v>
      </c>
      <c r="B482" s="5" t="s">
        <v>941</v>
      </c>
      <c r="C482" t="s">
        <v>942</v>
      </c>
      <c r="D482">
        <v>19</v>
      </c>
      <c r="E482" t="s">
        <v>867</v>
      </c>
      <c r="F482" s="1">
        <v>43922</v>
      </c>
      <c r="G482" s="1"/>
      <c r="H482" s="1"/>
      <c r="I482" s="1"/>
      <c r="J482" s="1"/>
      <c r="R482" s="3">
        <f>COUNTIF(纏め表計算用!B:B,入社年月日ふりがな!B482)</f>
        <v>0</v>
      </c>
    </row>
    <row r="483" spans="1:18">
      <c r="A483" s="5">
        <v>9000860</v>
      </c>
      <c r="B483" s="5" t="s">
        <v>943</v>
      </c>
      <c r="C483" t="s">
        <v>944</v>
      </c>
      <c r="D483">
        <v>19</v>
      </c>
      <c r="E483" t="s">
        <v>867</v>
      </c>
      <c r="F483" s="1">
        <v>43922</v>
      </c>
      <c r="G483" s="1"/>
      <c r="H483" s="1"/>
      <c r="I483" s="1"/>
      <c r="J483" s="1"/>
      <c r="R483" s="3">
        <f>COUNTIF(纏め表計算用!B:B,入社年月日ふりがな!B483)</f>
        <v>0</v>
      </c>
    </row>
    <row r="484" spans="1:18">
      <c r="A484">
        <v>9000840</v>
      </c>
      <c r="B484" t="s">
        <v>945</v>
      </c>
      <c r="C484" t="s">
        <v>946</v>
      </c>
      <c r="D484">
        <v>19</v>
      </c>
      <c r="E484" t="s">
        <v>867</v>
      </c>
      <c r="F484" s="1">
        <v>43922</v>
      </c>
      <c r="G484" s="1"/>
      <c r="H484" s="1"/>
      <c r="I484" s="1"/>
      <c r="J484" s="1"/>
      <c r="R484" s="3">
        <f>COUNTIF(纏め表計算用!B:B,入社年月日ふりがな!B484)</f>
        <v>1</v>
      </c>
    </row>
    <row r="485" spans="1:18">
      <c r="A485">
        <v>9000841</v>
      </c>
      <c r="B485" t="s">
        <v>947</v>
      </c>
      <c r="C485" t="s">
        <v>948</v>
      </c>
      <c r="D485">
        <v>19</v>
      </c>
      <c r="E485" t="s">
        <v>867</v>
      </c>
      <c r="F485" s="1">
        <v>43922</v>
      </c>
      <c r="G485" s="1"/>
      <c r="H485" s="1"/>
      <c r="I485" s="1"/>
      <c r="J485" s="1"/>
      <c r="R485" s="3">
        <f>COUNTIF(纏め表計算用!B:B,入社年月日ふりがな!B485)</f>
        <v>1</v>
      </c>
    </row>
    <row r="486" spans="1:18">
      <c r="A486">
        <v>9000842</v>
      </c>
      <c r="B486" t="s">
        <v>949</v>
      </c>
      <c r="C486" t="s">
        <v>950</v>
      </c>
      <c r="D486">
        <v>19</v>
      </c>
      <c r="E486" t="s">
        <v>867</v>
      </c>
      <c r="F486" s="1">
        <v>43922</v>
      </c>
      <c r="G486" s="1"/>
      <c r="H486" s="1"/>
      <c r="I486" s="1"/>
      <c r="J486" s="1"/>
      <c r="R486" s="3">
        <f>COUNTIF(纏め表計算用!B:B,入社年月日ふりがな!B486)</f>
        <v>1</v>
      </c>
    </row>
    <row r="487" spans="1:18">
      <c r="A487">
        <v>9000843</v>
      </c>
      <c r="B487" t="s">
        <v>951</v>
      </c>
      <c r="C487" t="s">
        <v>952</v>
      </c>
      <c r="D487">
        <v>19</v>
      </c>
      <c r="E487" t="s">
        <v>867</v>
      </c>
      <c r="F487" s="1">
        <v>43922</v>
      </c>
      <c r="G487" s="1"/>
      <c r="H487" s="1"/>
      <c r="I487" s="1"/>
      <c r="J487" s="1"/>
      <c r="R487" s="3">
        <f>COUNTIF(纏め表計算用!B:B,入社年月日ふりがな!B487)</f>
        <v>1</v>
      </c>
    </row>
    <row r="488" spans="1:18">
      <c r="A488">
        <v>9000844</v>
      </c>
      <c r="B488" t="s">
        <v>953</v>
      </c>
      <c r="C488" t="s">
        <v>954</v>
      </c>
      <c r="D488">
        <v>19</v>
      </c>
      <c r="E488" t="s">
        <v>867</v>
      </c>
      <c r="F488" s="1">
        <v>43922</v>
      </c>
      <c r="G488" s="1"/>
      <c r="H488" s="1"/>
      <c r="I488" s="1"/>
      <c r="J488" s="1"/>
      <c r="R488" s="3">
        <f>COUNTIF(纏め表計算用!B:B,入社年月日ふりがな!B488)</f>
        <v>1</v>
      </c>
    </row>
    <row r="489" spans="1:18">
      <c r="A489">
        <v>9000845</v>
      </c>
      <c r="B489" t="s">
        <v>955</v>
      </c>
      <c r="C489" t="s">
        <v>956</v>
      </c>
      <c r="D489">
        <v>19</v>
      </c>
      <c r="E489" t="s">
        <v>867</v>
      </c>
      <c r="F489" s="1">
        <v>43922</v>
      </c>
      <c r="G489" s="1"/>
      <c r="H489" s="1"/>
      <c r="I489" s="1"/>
      <c r="J489" s="1"/>
      <c r="R489" s="3">
        <f>COUNTIF(纏め表計算用!B:B,入社年月日ふりがな!B489)</f>
        <v>1</v>
      </c>
    </row>
    <row r="490" spans="1:18">
      <c r="A490">
        <v>9000846</v>
      </c>
      <c r="B490" t="s">
        <v>957</v>
      </c>
      <c r="C490" t="s">
        <v>958</v>
      </c>
      <c r="D490">
        <v>19</v>
      </c>
      <c r="E490" t="s">
        <v>867</v>
      </c>
      <c r="F490" s="1">
        <v>43922</v>
      </c>
      <c r="G490" s="1"/>
      <c r="H490" s="1"/>
      <c r="I490" s="1"/>
      <c r="J490" s="1"/>
      <c r="R490" s="3">
        <f>COUNTIF(纏め表計算用!B:B,入社年月日ふりがな!B490)</f>
        <v>1</v>
      </c>
    </row>
    <row r="491" spans="1:18">
      <c r="A491">
        <v>9000847</v>
      </c>
      <c r="B491" t="s">
        <v>959</v>
      </c>
      <c r="C491" t="s">
        <v>960</v>
      </c>
      <c r="D491">
        <v>19</v>
      </c>
      <c r="E491" t="s">
        <v>867</v>
      </c>
      <c r="F491" s="1">
        <v>43922</v>
      </c>
      <c r="G491" s="1"/>
      <c r="H491" s="1"/>
      <c r="I491" s="1"/>
      <c r="J491" s="1"/>
      <c r="R491" s="3">
        <f>COUNTIF(纏め表計算用!B:B,入社年月日ふりがな!B491)</f>
        <v>1</v>
      </c>
    </row>
    <row r="492" spans="1:18">
      <c r="A492">
        <v>9000848</v>
      </c>
      <c r="B492" t="s">
        <v>1155</v>
      </c>
      <c r="C492" t="s">
        <v>961</v>
      </c>
      <c r="D492">
        <v>19</v>
      </c>
      <c r="E492" t="s">
        <v>867</v>
      </c>
      <c r="F492" s="1">
        <v>43922</v>
      </c>
      <c r="G492" s="1"/>
      <c r="H492" s="1"/>
      <c r="I492" s="1"/>
      <c r="J492" s="1"/>
      <c r="R492" s="3">
        <f>COUNTIF(纏め表計算用!B:B,入社年月日ふりがな!B492)</f>
        <v>1</v>
      </c>
    </row>
    <row r="493" spans="1:18">
      <c r="A493">
        <v>9000849</v>
      </c>
      <c r="B493" t="s">
        <v>962</v>
      </c>
      <c r="C493" t="s">
        <v>963</v>
      </c>
      <c r="D493">
        <v>19</v>
      </c>
      <c r="E493" t="s">
        <v>867</v>
      </c>
      <c r="F493" s="1">
        <v>43922</v>
      </c>
      <c r="G493" s="1"/>
      <c r="H493" s="1"/>
      <c r="I493" s="1"/>
      <c r="J493" s="1"/>
      <c r="R493" s="3">
        <f>COUNTIF(纏め表計算用!B:B,入社年月日ふりがな!B493)</f>
        <v>1</v>
      </c>
    </row>
    <row r="494" spans="1:18">
      <c r="A494">
        <v>9000850</v>
      </c>
      <c r="B494" t="s">
        <v>964</v>
      </c>
      <c r="C494" t="s">
        <v>965</v>
      </c>
      <c r="D494">
        <v>19</v>
      </c>
      <c r="E494" t="s">
        <v>867</v>
      </c>
      <c r="F494" s="1">
        <v>43922</v>
      </c>
      <c r="G494" s="1"/>
      <c r="H494" s="1"/>
      <c r="I494" s="1"/>
      <c r="J494" s="1"/>
      <c r="R494" s="3">
        <f>COUNTIF(纏め表計算用!B:B,入社年月日ふりがな!B494)</f>
        <v>1</v>
      </c>
    </row>
    <row r="495" spans="1:18">
      <c r="A495">
        <v>9000851</v>
      </c>
      <c r="B495" t="s">
        <v>966</v>
      </c>
      <c r="C495" t="s">
        <v>967</v>
      </c>
      <c r="D495">
        <v>19</v>
      </c>
      <c r="E495" t="s">
        <v>867</v>
      </c>
      <c r="F495" s="1">
        <v>43922</v>
      </c>
      <c r="G495" s="1"/>
      <c r="H495" s="1"/>
      <c r="I495" s="1"/>
      <c r="J495" s="1"/>
      <c r="R495" s="3">
        <f>COUNTIF(纏め表計算用!B:B,入社年月日ふりがな!B495)</f>
        <v>1</v>
      </c>
    </row>
    <row r="496" spans="1:18">
      <c r="A496">
        <v>9000852</v>
      </c>
      <c r="B496" t="s">
        <v>968</v>
      </c>
      <c r="C496" t="s">
        <v>969</v>
      </c>
      <c r="D496">
        <v>19</v>
      </c>
      <c r="E496" t="s">
        <v>867</v>
      </c>
      <c r="F496" s="1">
        <v>43922</v>
      </c>
      <c r="G496" s="1"/>
      <c r="H496" s="1"/>
      <c r="I496" s="1"/>
      <c r="J496" s="1"/>
      <c r="R496" s="3">
        <f>COUNTIF(纏め表計算用!B:B,入社年月日ふりがな!B496)</f>
        <v>1</v>
      </c>
    </row>
    <row r="497" spans="1:18">
      <c r="A497">
        <v>9000853</v>
      </c>
      <c r="B497" t="s">
        <v>970</v>
      </c>
      <c r="C497" t="s">
        <v>971</v>
      </c>
      <c r="D497">
        <v>19</v>
      </c>
      <c r="E497" t="s">
        <v>867</v>
      </c>
      <c r="F497" s="1">
        <v>43922</v>
      </c>
      <c r="G497" s="1"/>
      <c r="H497" s="1"/>
      <c r="I497" s="1"/>
      <c r="J497" s="1"/>
      <c r="R497" s="3">
        <f>COUNTIF(纏め表計算用!B:B,入社年月日ふりがな!B497)</f>
        <v>1</v>
      </c>
    </row>
    <row r="498" spans="1:18">
      <c r="A498">
        <v>9000854</v>
      </c>
      <c r="B498" t="s">
        <v>972</v>
      </c>
      <c r="C498" t="s">
        <v>973</v>
      </c>
      <c r="D498">
        <v>19</v>
      </c>
      <c r="E498" t="s">
        <v>867</v>
      </c>
      <c r="F498" s="1">
        <v>43922</v>
      </c>
      <c r="G498" s="1"/>
      <c r="H498" s="1"/>
      <c r="I498" s="1"/>
      <c r="J498" s="1"/>
      <c r="R498" s="3">
        <f>COUNTIF(纏め表計算用!B:B,入社年月日ふりがな!B498)</f>
        <v>1</v>
      </c>
    </row>
    <row r="499" spans="1:18">
      <c r="A499">
        <v>9000855</v>
      </c>
      <c r="B499" t="s">
        <v>974</v>
      </c>
      <c r="C499" t="s">
        <v>975</v>
      </c>
      <c r="D499">
        <v>19</v>
      </c>
      <c r="E499" t="s">
        <v>867</v>
      </c>
      <c r="F499" s="1">
        <v>43922</v>
      </c>
      <c r="G499" s="1"/>
      <c r="H499" s="1"/>
      <c r="I499" s="1"/>
      <c r="J499" s="1"/>
      <c r="R499" s="3">
        <f>COUNTIF(纏め表計算用!B:B,入社年月日ふりがな!B499)</f>
        <v>1</v>
      </c>
    </row>
    <row r="500" spans="1:18">
      <c r="A500">
        <v>9000856</v>
      </c>
      <c r="B500" t="s">
        <v>976</v>
      </c>
      <c r="C500" t="s">
        <v>977</v>
      </c>
      <c r="D500">
        <v>19</v>
      </c>
      <c r="E500" t="s">
        <v>867</v>
      </c>
      <c r="F500" s="1">
        <v>43922</v>
      </c>
      <c r="G500" s="1"/>
      <c r="H500" s="1"/>
      <c r="I500" s="1"/>
      <c r="J500" s="1"/>
      <c r="R500" s="3">
        <f>COUNTIF(纏め表計算用!B:B,入社年月日ふりがな!B500)</f>
        <v>1</v>
      </c>
    </row>
  </sheetData>
  <autoFilter ref="A1:R500" xr:uid="{00000000-0001-0000-0000-000000000000}"/>
  <phoneticPr fontId="18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D357A-E7B0-4D63-B23F-0A3E8B9DFF8C}">
  <dimension ref="A1:G522"/>
  <sheetViews>
    <sheetView workbookViewId="0">
      <selection activeCell="A71" sqref="A71"/>
    </sheetView>
  </sheetViews>
  <sheetFormatPr defaultRowHeight="18.75"/>
  <cols>
    <col min="1" max="1" width="16.375" customWidth="1"/>
    <col min="2" max="2" width="29" customWidth="1"/>
    <col min="3" max="3" width="14" customWidth="1"/>
    <col min="4" max="4" width="26.25" customWidth="1"/>
  </cols>
  <sheetData>
    <row r="1" spans="1:7">
      <c r="A1" t="s">
        <v>1311</v>
      </c>
      <c r="B1" t="s">
        <v>1312</v>
      </c>
      <c r="C1" t="s">
        <v>1313</v>
      </c>
      <c r="D1" t="s">
        <v>1314</v>
      </c>
      <c r="E1" t="s">
        <v>1021</v>
      </c>
      <c r="G1" t="s">
        <v>1665</v>
      </c>
    </row>
    <row r="2" spans="1:7">
      <c r="A2" t="s">
        <v>1292</v>
      </c>
      <c r="B2" t="s">
        <v>1293</v>
      </c>
      <c r="C2" t="s">
        <v>1294</v>
      </c>
      <c r="E2" t="s">
        <v>1021</v>
      </c>
      <c r="G2">
        <f>COUNTIF(纏め表計算用!B:B,職務担当!A2)</f>
        <v>1</v>
      </c>
    </row>
    <row r="3" spans="1:7">
      <c r="A3" t="s">
        <v>1295</v>
      </c>
      <c r="B3" t="s">
        <v>1296</v>
      </c>
      <c r="C3" t="s">
        <v>1294</v>
      </c>
      <c r="E3" t="s">
        <v>1021</v>
      </c>
      <c r="G3">
        <f>COUNTIF(纏め表計算用!B:B,職務担当!A3)</f>
        <v>1</v>
      </c>
    </row>
    <row r="4" spans="1:7">
      <c r="A4" t="s">
        <v>1297</v>
      </c>
      <c r="B4" t="s">
        <v>1298</v>
      </c>
      <c r="C4" t="s">
        <v>1299</v>
      </c>
      <c r="E4" t="s">
        <v>1021</v>
      </c>
      <c r="G4">
        <f>COUNTIF(纏め表計算用!B:B,職務担当!A4)</f>
        <v>1</v>
      </c>
    </row>
    <row r="5" spans="1:7">
      <c r="A5" t="s">
        <v>388</v>
      </c>
      <c r="B5" t="s">
        <v>1300</v>
      </c>
      <c r="C5" t="s">
        <v>1301</v>
      </c>
      <c r="E5" t="s">
        <v>1021</v>
      </c>
      <c r="G5">
        <f>COUNTIF(纏め表計算用!B:B,職務担当!A5)</f>
        <v>1</v>
      </c>
    </row>
    <row r="6" spans="1:7">
      <c r="A6" t="s">
        <v>1302</v>
      </c>
      <c r="B6" t="s">
        <v>1303</v>
      </c>
      <c r="C6" t="s">
        <v>1304</v>
      </c>
      <c r="E6" t="s">
        <v>1021</v>
      </c>
      <c r="G6">
        <f>COUNTIF(纏め表計算用!B:B,職務担当!A6)</f>
        <v>1</v>
      </c>
    </row>
    <row r="7" spans="1:7">
      <c r="A7" s="3" t="s">
        <v>1076</v>
      </c>
      <c r="B7" t="s">
        <v>1305</v>
      </c>
      <c r="C7" t="s">
        <v>1301</v>
      </c>
      <c r="E7" t="s">
        <v>1021</v>
      </c>
      <c r="G7">
        <f>COUNTIF(纏め表計算用!B:B,職務担当!A7)</f>
        <v>1</v>
      </c>
    </row>
    <row r="8" spans="1:7">
      <c r="A8" t="s">
        <v>1306</v>
      </c>
      <c r="B8" t="s">
        <v>1305</v>
      </c>
      <c r="C8" t="s">
        <v>1307</v>
      </c>
      <c r="E8" t="s">
        <v>1021</v>
      </c>
      <c r="G8">
        <f>COUNTIF(纏め表計算用!B:B,職務担当!A8)</f>
        <v>1</v>
      </c>
    </row>
    <row r="9" spans="1:7">
      <c r="A9" t="s">
        <v>1308</v>
      </c>
      <c r="B9" t="s">
        <v>1303</v>
      </c>
      <c r="C9" t="s">
        <v>1301</v>
      </c>
      <c r="E9" t="s">
        <v>1021</v>
      </c>
      <c r="G9">
        <f>COUNTIF(纏め表計算用!B:B,職務担当!A9)</f>
        <v>1</v>
      </c>
    </row>
    <row r="10" spans="1:7">
      <c r="A10" t="s">
        <v>1309</v>
      </c>
      <c r="B10" t="s">
        <v>1300</v>
      </c>
      <c r="C10" t="s">
        <v>1310</v>
      </c>
      <c r="E10" t="s">
        <v>1021</v>
      </c>
      <c r="G10">
        <f>COUNTIF(纏め表計算用!B:B,職務担当!A10)</f>
        <v>1</v>
      </c>
    </row>
    <row r="11" spans="1:7">
      <c r="A11" t="s">
        <v>1315</v>
      </c>
      <c r="B11" t="s">
        <v>1321</v>
      </c>
      <c r="C11" t="s">
        <v>1322</v>
      </c>
      <c r="E11" t="s">
        <v>1021</v>
      </c>
      <c r="G11">
        <f>COUNTIF(纏め表計算用!B:B,職務担当!A11)</f>
        <v>1</v>
      </c>
    </row>
    <row r="12" spans="1:7">
      <c r="A12" t="s">
        <v>1316</v>
      </c>
      <c r="B12" t="s">
        <v>1321</v>
      </c>
      <c r="C12" t="s">
        <v>1310</v>
      </c>
      <c r="D12" t="s">
        <v>1323</v>
      </c>
      <c r="E12" t="s">
        <v>1021</v>
      </c>
      <c r="G12">
        <f>COUNTIF(纏め表計算用!B:B,職務担当!A12)</f>
        <v>1</v>
      </c>
    </row>
    <row r="13" spans="1:7">
      <c r="A13" t="s">
        <v>1317</v>
      </c>
      <c r="B13" t="s">
        <v>1321</v>
      </c>
      <c r="C13" t="s">
        <v>1324</v>
      </c>
      <c r="D13" t="s">
        <v>1325</v>
      </c>
      <c r="E13" t="s">
        <v>1021</v>
      </c>
      <c r="G13">
        <f>COUNTIF(纏め表計算用!B:B,職務担当!A13)</f>
        <v>1</v>
      </c>
    </row>
    <row r="14" spans="1:7">
      <c r="A14" t="s">
        <v>1318</v>
      </c>
      <c r="B14" t="s">
        <v>1321</v>
      </c>
      <c r="C14" t="s">
        <v>1324</v>
      </c>
      <c r="D14" t="s">
        <v>1326</v>
      </c>
      <c r="E14" t="s">
        <v>1021</v>
      </c>
      <c r="G14">
        <f>COUNTIF(纏め表計算用!B:B,職務担当!A14)</f>
        <v>1</v>
      </c>
    </row>
    <row r="15" spans="1:7">
      <c r="A15" t="s">
        <v>1319</v>
      </c>
      <c r="B15" t="s">
        <v>1321</v>
      </c>
      <c r="C15" t="s">
        <v>1327</v>
      </c>
      <c r="D15" t="s">
        <v>1328</v>
      </c>
      <c r="E15" t="s">
        <v>1021</v>
      </c>
      <c r="G15">
        <f>COUNTIF(纏め表計算用!B:B,職務担当!A15)</f>
        <v>1</v>
      </c>
    </row>
    <row r="16" spans="1:7">
      <c r="A16" t="s">
        <v>1320</v>
      </c>
      <c r="B16" t="s">
        <v>1329</v>
      </c>
      <c r="C16" t="s">
        <v>1330</v>
      </c>
      <c r="E16" t="s">
        <v>1021</v>
      </c>
      <c r="G16">
        <f>COUNTIF(纏め表計算用!B:B,職務担当!A16)</f>
        <v>1</v>
      </c>
    </row>
    <row r="17" spans="1:7">
      <c r="A17" t="s">
        <v>1692</v>
      </c>
      <c r="B17" t="s">
        <v>1339</v>
      </c>
      <c r="C17" t="s">
        <v>1373</v>
      </c>
      <c r="E17" t="s">
        <v>1021</v>
      </c>
      <c r="G17">
        <f>COUNTIF(纏め表計算用!B:B,職務担当!A17)</f>
        <v>1</v>
      </c>
    </row>
    <row r="18" spans="1:7">
      <c r="A18" t="s">
        <v>1693</v>
      </c>
      <c r="B18" t="s">
        <v>1339</v>
      </c>
      <c r="C18" t="s">
        <v>1378</v>
      </c>
      <c r="D18" t="s">
        <v>1694</v>
      </c>
      <c r="E18" t="s">
        <v>1021</v>
      </c>
      <c r="G18">
        <f>COUNTIF(纏め表計算用!B:B,職務担当!A18)</f>
        <v>1</v>
      </c>
    </row>
    <row r="19" spans="1:7">
      <c r="A19" t="s">
        <v>1695</v>
      </c>
      <c r="B19" t="s">
        <v>1339</v>
      </c>
      <c r="C19" t="s">
        <v>1378</v>
      </c>
      <c r="E19" t="s">
        <v>1021</v>
      </c>
      <c r="G19">
        <f>COUNTIF(纏め表計算用!B:B,職務担当!A19)</f>
        <v>1</v>
      </c>
    </row>
    <row r="20" spans="1:7">
      <c r="A20" t="s">
        <v>1696</v>
      </c>
      <c r="B20" t="s">
        <v>1339</v>
      </c>
      <c r="C20" t="s">
        <v>1377</v>
      </c>
      <c r="E20" t="s">
        <v>1021</v>
      </c>
      <c r="G20">
        <f>COUNTIF(纏め表計算用!B:B,職務担当!A20)</f>
        <v>1</v>
      </c>
    </row>
    <row r="21" spans="1:7">
      <c r="A21" t="s">
        <v>1697</v>
      </c>
      <c r="B21" t="s">
        <v>1339</v>
      </c>
      <c r="C21" t="s">
        <v>1424</v>
      </c>
      <c r="D21" t="s">
        <v>1698</v>
      </c>
      <c r="E21" t="s">
        <v>1021</v>
      </c>
      <c r="G21">
        <f>COUNTIF(纏め表計算用!B:B,職務担当!A21)</f>
        <v>1</v>
      </c>
    </row>
    <row r="22" spans="1:7">
      <c r="A22" t="s">
        <v>1699</v>
      </c>
      <c r="B22" t="s">
        <v>1339</v>
      </c>
      <c r="C22" t="s">
        <v>1526</v>
      </c>
      <c r="E22" t="s">
        <v>1021</v>
      </c>
      <c r="G22">
        <f>COUNTIF(纏め表計算用!B:B,職務担当!A22)</f>
        <v>1</v>
      </c>
    </row>
    <row r="23" spans="1:7">
      <c r="A23" t="s">
        <v>1700</v>
      </c>
      <c r="B23" t="s">
        <v>1339</v>
      </c>
      <c r="C23" t="s">
        <v>1377</v>
      </c>
      <c r="E23" t="s">
        <v>1021</v>
      </c>
      <c r="G23">
        <f>COUNTIF(纏め表計算用!B:B,職務担当!A23)</f>
        <v>1</v>
      </c>
    </row>
    <row r="24" spans="1:7">
      <c r="A24" t="s">
        <v>1701</v>
      </c>
      <c r="B24" t="s">
        <v>1339</v>
      </c>
      <c r="C24" t="s">
        <v>1424</v>
      </c>
      <c r="E24" t="s">
        <v>1021</v>
      </c>
      <c r="G24">
        <f>COUNTIF(纏め表計算用!B:B,職務担当!A24)</f>
        <v>1</v>
      </c>
    </row>
    <row r="25" spans="1:7">
      <c r="A25" t="s">
        <v>1702</v>
      </c>
      <c r="B25" t="s">
        <v>1339</v>
      </c>
      <c r="C25" t="s">
        <v>1526</v>
      </c>
      <c r="E25" t="s">
        <v>1021</v>
      </c>
      <c r="G25">
        <f>COUNTIF(纏め表計算用!B:B,職務担当!A25)</f>
        <v>1</v>
      </c>
    </row>
    <row r="26" spans="1:7">
      <c r="A26" t="s">
        <v>1703</v>
      </c>
      <c r="B26" t="s">
        <v>1339</v>
      </c>
      <c r="C26" t="s">
        <v>1307</v>
      </c>
      <c r="E26" t="s">
        <v>1021</v>
      </c>
      <c r="G26">
        <f>COUNTIF(纏め表計算用!B:B,職務担当!A26)</f>
        <v>1</v>
      </c>
    </row>
    <row r="27" spans="1:7">
      <c r="A27" t="s">
        <v>665</v>
      </c>
      <c r="B27" t="s">
        <v>1339</v>
      </c>
      <c r="C27" t="s">
        <v>1310</v>
      </c>
      <c r="E27" t="s">
        <v>1021</v>
      </c>
      <c r="G27">
        <f>COUNTIF(纏め表計算用!B:B,職務担当!A27)</f>
        <v>1</v>
      </c>
    </row>
    <row r="28" spans="1:7">
      <c r="A28" t="s">
        <v>1704</v>
      </c>
      <c r="B28" t="s">
        <v>1339</v>
      </c>
      <c r="C28" t="s">
        <v>1375</v>
      </c>
      <c r="D28" t="s">
        <v>1344</v>
      </c>
      <c r="E28" t="s">
        <v>1021</v>
      </c>
      <c r="G28">
        <f>COUNTIF(纏め表計算用!B:B,職務担当!A28)</f>
        <v>1</v>
      </c>
    </row>
    <row r="29" spans="1:7">
      <c r="A29" t="s">
        <v>1705</v>
      </c>
      <c r="B29" t="s">
        <v>1339</v>
      </c>
      <c r="C29" t="s">
        <v>1375</v>
      </c>
      <c r="D29" t="s">
        <v>1611</v>
      </c>
      <c r="E29" t="s">
        <v>1021</v>
      </c>
      <c r="G29">
        <f>COUNTIF(纏め表計算用!B:B,職務担当!A29)</f>
        <v>1</v>
      </c>
    </row>
    <row r="30" spans="1:7">
      <c r="A30" t="s">
        <v>1706</v>
      </c>
      <c r="B30" t="s">
        <v>1339</v>
      </c>
      <c r="C30" t="s">
        <v>1340</v>
      </c>
      <c r="D30" t="s">
        <v>1610</v>
      </c>
      <c r="E30" t="s">
        <v>1021</v>
      </c>
      <c r="G30">
        <f>COUNTIF(纏め表計算用!B:B,職務担当!A30)</f>
        <v>1</v>
      </c>
    </row>
    <row r="31" spans="1:7">
      <c r="A31" t="s">
        <v>1707</v>
      </c>
      <c r="B31" t="s">
        <v>1339</v>
      </c>
      <c r="C31" t="s">
        <v>1327</v>
      </c>
      <c r="D31" t="s">
        <v>1610</v>
      </c>
      <c r="E31" t="s">
        <v>1021</v>
      </c>
      <c r="G31">
        <f>COUNTIF(纏め表計算用!B:B,職務担当!A31)</f>
        <v>1</v>
      </c>
    </row>
    <row r="32" spans="1:7">
      <c r="A32" t="s">
        <v>1708</v>
      </c>
      <c r="B32" t="s">
        <v>1339</v>
      </c>
      <c r="C32" t="s">
        <v>1324</v>
      </c>
      <c r="D32" t="s">
        <v>1344</v>
      </c>
      <c r="E32" t="s">
        <v>1021</v>
      </c>
      <c r="G32">
        <f>COUNTIF(纏め表計算用!B:B,職務担当!A32)</f>
        <v>1</v>
      </c>
    </row>
    <row r="33" spans="1:7">
      <c r="A33" t="s">
        <v>1709</v>
      </c>
      <c r="B33" t="s">
        <v>1339</v>
      </c>
      <c r="C33" t="s">
        <v>1324</v>
      </c>
      <c r="D33" t="s">
        <v>1609</v>
      </c>
      <c r="E33" t="s">
        <v>1021</v>
      </c>
      <c r="G33">
        <f>COUNTIF(纏め表計算用!B:B,職務担当!A33)</f>
        <v>1</v>
      </c>
    </row>
    <row r="34" spans="1:7">
      <c r="A34" t="s">
        <v>1710</v>
      </c>
      <c r="B34" t="s">
        <v>1339</v>
      </c>
      <c r="C34" t="s">
        <v>1324</v>
      </c>
      <c r="D34" t="s">
        <v>1639</v>
      </c>
      <c r="E34" t="s">
        <v>1021</v>
      </c>
      <c r="G34">
        <f>COUNTIF(纏め表計算用!B:B,職務担当!A34)</f>
        <v>1</v>
      </c>
    </row>
    <row r="35" spans="1:7">
      <c r="A35" t="s">
        <v>1711</v>
      </c>
      <c r="B35" t="s">
        <v>1339</v>
      </c>
      <c r="C35" t="s">
        <v>1340</v>
      </c>
      <c r="D35" t="s">
        <v>1611</v>
      </c>
      <c r="E35" t="s">
        <v>1021</v>
      </c>
      <c r="G35">
        <f>COUNTIF(纏め表計算用!B:B,職務担当!A35)</f>
        <v>1</v>
      </c>
    </row>
    <row r="36" spans="1:7">
      <c r="A36" t="s">
        <v>1712</v>
      </c>
      <c r="B36" t="s">
        <v>1339</v>
      </c>
      <c r="C36" t="s">
        <v>1340</v>
      </c>
      <c r="D36" t="s">
        <v>1639</v>
      </c>
      <c r="E36" t="s">
        <v>1021</v>
      </c>
      <c r="G36">
        <f>COUNTIF(纏め表計算用!B:B,職務担当!A36)</f>
        <v>1</v>
      </c>
    </row>
    <row r="37" spans="1:7">
      <c r="A37" t="s">
        <v>1713</v>
      </c>
      <c r="B37" t="s">
        <v>1339</v>
      </c>
      <c r="C37" t="s">
        <v>1324</v>
      </c>
      <c r="D37" t="s">
        <v>1609</v>
      </c>
      <c r="E37" t="s">
        <v>1021</v>
      </c>
      <c r="G37">
        <f>COUNTIF(纏め表計算用!B:B,職務担当!A37)</f>
        <v>1</v>
      </c>
    </row>
    <row r="38" spans="1:7">
      <c r="A38" t="s">
        <v>1714</v>
      </c>
      <c r="B38" t="s">
        <v>1339</v>
      </c>
      <c r="C38" t="s">
        <v>1327</v>
      </c>
      <c r="D38" t="s">
        <v>1342</v>
      </c>
      <c r="E38" t="s">
        <v>1021</v>
      </c>
      <c r="G38">
        <f>COUNTIF(纏め表計算用!B:B,職務担当!A38)</f>
        <v>1</v>
      </c>
    </row>
    <row r="39" spans="1:7">
      <c r="A39" t="s">
        <v>1715</v>
      </c>
      <c r="B39" t="s">
        <v>1339</v>
      </c>
      <c r="C39" t="s">
        <v>1340</v>
      </c>
      <c r="D39" t="s">
        <v>1609</v>
      </c>
      <c r="E39" t="s">
        <v>1021</v>
      </c>
      <c r="G39">
        <f>COUNTIF(纏め表計算用!B:B,職務担当!A39)</f>
        <v>1</v>
      </c>
    </row>
    <row r="40" spans="1:7">
      <c r="A40" t="s">
        <v>1716</v>
      </c>
      <c r="B40" t="s">
        <v>1339</v>
      </c>
      <c r="C40" t="s">
        <v>1324</v>
      </c>
      <c r="E40" t="s">
        <v>1021</v>
      </c>
      <c r="G40">
        <f>COUNTIF(纏め表計算用!B:B,職務担当!A40)</f>
        <v>1</v>
      </c>
    </row>
    <row r="41" spans="1:7">
      <c r="A41" t="s">
        <v>677</v>
      </c>
      <c r="B41" t="s">
        <v>1339</v>
      </c>
      <c r="C41" t="s">
        <v>1327</v>
      </c>
      <c r="D41" t="s">
        <v>1717</v>
      </c>
      <c r="E41" t="s">
        <v>1021</v>
      </c>
      <c r="G41">
        <f>COUNTIF(纏め表計算用!B:B,職務担当!A41)</f>
        <v>1</v>
      </c>
    </row>
    <row r="42" spans="1:7">
      <c r="A42" t="s">
        <v>1718</v>
      </c>
      <c r="B42" t="s">
        <v>1339</v>
      </c>
      <c r="C42" t="s">
        <v>1340</v>
      </c>
      <c r="E42" t="s">
        <v>1021</v>
      </c>
      <c r="G42">
        <f>COUNTIF(纏め表計算用!B:B,職務担当!A42)</f>
        <v>1</v>
      </c>
    </row>
    <row r="43" spans="1:7">
      <c r="A43" t="s">
        <v>1719</v>
      </c>
      <c r="B43" t="s">
        <v>1339</v>
      </c>
      <c r="C43" t="s">
        <v>1340</v>
      </c>
      <c r="D43" t="s">
        <v>1637</v>
      </c>
      <c r="E43" t="s">
        <v>1021</v>
      </c>
      <c r="G43">
        <f>COUNTIF(纏め表計算用!B:B,職務担当!A43)</f>
        <v>1</v>
      </c>
    </row>
    <row r="44" spans="1:7">
      <c r="A44" t="s">
        <v>1331</v>
      </c>
      <c r="B44" t="s">
        <v>1339</v>
      </c>
      <c r="C44" t="s">
        <v>1340</v>
      </c>
      <c r="D44" t="s">
        <v>1341</v>
      </c>
      <c r="E44" t="s">
        <v>1021</v>
      </c>
      <c r="G44">
        <f>COUNTIF(纏め表計算用!B:B,職務担当!A44)</f>
        <v>1</v>
      </c>
    </row>
    <row r="45" spans="1:7">
      <c r="A45" t="s">
        <v>1332</v>
      </c>
      <c r="B45" t="s">
        <v>1339</v>
      </c>
      <c r="C45" t="s">
        <v>1340</v>
      </c>
      <c r="D45" t="s">
        <v>1342</v>
      </c>
      <c r="E45" t="s">
        <v>1021</v>
      </c>
      <c r="G45">
        <f>COUNTIF(纏め表計算用!B:B,職務担当!A45)</f>
        <v>1</v>
      </c>
    </row>
    <row r="46" spans="1:7">
      <c r="A46" t="s">
        <v>1333</v>
      </c>
      <c r="B46" t="s">
        <v>1339</v>
      </c>
      <c r="C46" t="s">
        <v>1340</v>
      </c>
      <c r="D46" t="s">
        <v>1343</v>
      </c>
      <c r="E46" t="s">
        <v>1021</v>
      </c>
      <c r="G46">
        <f>COUNTIF(纏め表計算用!B:B,職務担当!A46)</f>
        <v>1</v>
      </c>
    </row>
    <row r="47" spans="1:7">
      <c r="A47" t="s">
        <v>1334</v>
      </c>
      <c r="B47" t="s">
        <v>1339</v>
      </c>
      <c r="C47" t="s">
        <v>1340</v>
      </c>
      <c r="D47" t="s">
        <v>1341</v>
      </c>
      <c r="E47" t="s">
        <v>1021</v>
      </c>
      <c r="G47">
        <f>COUNTIF(纏め表計算用!B:B,職務担当!A47)</f>
        <v>1</v>
      </c>
    </row>
    <row r="48" spans="1:7">
      <c r="A48" t="s">
        <v>1335</v>
      </c>
      <c r="B48" t="s">
        <v>1339</v>
      </c>
      <c r="C48" t="s">
        <v>1340</v>
      </c>
      <c r="D48" t="s">
        <v>1341</v>
      </c>
      <c r="E48" t="s">
        <v>1021</v>
      </c>
      <c r="G48">
        <f>COUNTIF(纏め表計算用!B:B,職務担当!A48)</f>
        <v>1</v>
      </c>
    </row>
    <row r="49" spans="1:7">
      <c r="A49" t="s">
        <v>1336</v>
      </c>
      <c r="B49" t="s">
        <v>1339</v>
      </c>
      <c r="C49" t="s">
        <v>1340</v>
      </c>
      <c r="D49" t="s">
        <v>1343</v>
      </c>
      <c r="E49" t="s">
        <v>1021</v>
      </c>
      <c r="G49">
        <f>COUNTIF(纏め表計算用!B:B,職務担当!A49)</f>
        <v>1</v>
      </c>
    </row>
    <row r="50" spans="1:7">
      <c r="A50" t="s">
        <v>1337</v>
      </c>
      <c r="B50" t="s">
        <v>1339</v>
      </c>
      <c r="C50" t="s">
        <v>1340</v>
      </c>
      <c r="D50" t="s">
        <v>1344</v>
      </c>
      <c r="E50" t="s">
        <v>1021</v>
      </c>
      <c r="G50">
        <f>COUNTIF(纏め表計算用!B:B,職務担当!A50)</f>
        <v>1</v>
      </c>
    </row>
    <row r="51" spans="1:7">
      <c r="A51" t="s">
        <v>1338</v>
      </c>
      <c r="B51" t="s">
        <v>1339</v>
      </c>
      <c r="C51" t="s">
        <v>1340</v>
      </c>
      <c r="D51" t="s">
        <v>1344</v>
      </c>
      <c r="E51" t="s">
        <v>1021</v>
      </c>
      <c r="G51">
        <f>COUNTIF(纏め表計算用!B:B,職務担当!A51)</f>
        <v>1</v>
      </c>
    </row>
    <row r="52" spans="1:7">
      <c r="A52" t="s">
        <v>1345</v>
      </c>
      <c r="B52" t="s">
        <v>1339</v>
      </c>
      <c r="C52" t="s">
        <v>1340</v>
      </c>
      <c r="D52" t="s">
        <v>1348</v>
      </c>
      <c r="E52" t="s">
        <v>1021</v>
      </c>
      <c r="G52">
        <f>COUNTIF(纏め表計算用!B:B,職務担当!A52)</f>
        <v>1</v>
      </c>
    </row>
    <row r="53" spans="1:7">
      <c r="A53" t="s">
        <v>1346</v>
      </c>
      <c r="B53" t="s">
        <v>1339</v>
      </c>
      <c r="C53" t="s">
        <v>1340</v>
      </c>
      <c r="D53" t="s">
        <v>1342</v>
      </c>
      <c r="E53" t="s">
        <v>1021</v>
      </c>
      <c r="G53">
        <f>COUNTIF(纏め表計算用!B:B,職務担当!A53)</f>
        <v>1</v>
      </c>
    </row>
    <row r="54" spans="1:7">
      <c r="A54" t="s">
        <v>1347</v>
      </c>
      <c r="B54" t="s">
        <v>1339</v>
      </c>
      <c r="C54" t="s">
        <v>1340</v>
      </c>
      <c r="E54" t="s">
        <v>1021</v>
      </c>
      <c r="G54">
        <f>COUNTIF(纏め表計算用!B:B,職務担当!A54)</f>
        <v>1</v>
      </c>
    </row>
    <row r="55" spans="1:7">
      <c r="A55" t="s">
        <v>1349</v>
      </c>
      <c r="B55" t="s">
        <v>1372</v>
      </c>
      <c r="C55" t="s">
        <v>1373</v>
      </c>
      <c r="E55" t="s">
        <v>1021</v>
      </c>
      <c r="G55">
        <f>COUNTIF(纏め表計算用!B:B,職務担当!A55)</f>
        <v>1</v>
      </c>
    </row>
    <row r="56" spans="1:7">
      <c r="A56" t="s">
        <v>1350</v>
      </c>
      <c r="B56" t="s">
        <v>1372</v>
      </c>
      <c r="C56" t="s">
        <v>1374</v>
      </c>
      <c r="E56" t="s">
        <v>1021</v>
      </c>
      <c r="G56">
        <f>COUNTIF(纏め表計算用!B:B,職務担当!A56)</f>
        <v>1</v>
      </c>
    </row>
    <row r="57" spans="1:7">
      <c r="A57" t="s">
        <v>1351</v>
      </c>
      <c r="B57" t="s">
        <v>1372</v>
      </c>
      <c r="C57" t="s">
        <v>1375</v>
      </c>
      <c r="E57" t="s">
        <v>1021</v>
      </c>
      <c r="G57">
        <f>COUNTIF(纏め表計算用!B:B,職務担当!A57)</f>
        <v>1</v>
      </c>
    </row>
    <row r="58" spans="1:7">
      <c r="A58" t="s">
        <v>1352</v>
      </c>
      <c r="B58" t="s">
        <v>1372</v>
      </c>
      <c r="C58" t="s">
        <v>1376</v>
      </c>
      <c r="E58" t="s">
        <v>1021</v>
      </c>
      <c r="G58">
        <f>COUNTIF(纏め表計算用!B:B,職務担当!A58)</f>
        <v>1</v>
      </c>
    </row>
    <row r="59" spans="1:7">
      <c r="A59" t="s">
        <v>1353</v>
      </c>
      <c r="B59" t="s">
        <v>1372</v>
      </c>
      <c r="C59" t="s">
        <v>1376</v>
      </c>
      <c r="E59" t="s">
        <v>1021</v>
      </c>
      <c r="G59">
        <f>COUNTIF(纏め表計算用!B:B,職務担当!A59)</f>
        <v>1</v>
      </c>
    </row>
    <row r="60" spans="1:7">
      <c r="A60" t="s">
        <v>1354</v>
      </c>
      <c r="B60" t="s">
        <v>1372</v>
      </c>
      <c r="C60" t="s">
        <v>1376</v>
      </c>
      <c r="E60" t="s">
        <v>1021</v>
      </c>
      <c r="G60">
        <f>COUNTIF(纏め表計算用!B:B,職務担当!A60)</f>
        <v>1</v>
      </c>
    </row>
    <row r="61" spans="1:7">
      <c r="A61" t="s">
        <v>1355</v>
      </c>
      <c r="B61" t="s">
        <v>1372</v>
      </c>
      <c r="C61" t="s">
        <v>1377</v>
      </c>
      <c r="E61" t="s">
        <v>1021</v>
      </c>
      <c r="G61">
        <f>COUNTIF(纏め表計算用!B:B,職務担当!A61)</f>
        <v>1</v>
      </c>
    </row>
    <row r="62" spans="1:7">
      <c r="A62" t="s">
        <v>1356</v>
      </c>
      <c r="B62" t="s">
        <v>1372</v>
      </c>
      <c r="C62" t="s">
        <v>1378</v>
      </c>
      <c r="D62" t="s">
        <v>1379</v>
      </c>
      <c r="E62" t="s">
        <v>1021</v>
      </c>
      <c r="G62">
        <f>COUNTIF(纏め表計算用!B:B,職務担当!A62)</f>
        <v>1</v>
      </c>
    </row>
    <row r="63" spans="1:7">
      <c r="A63" t="s">
        <v>1357</v>
      </c>
      <c r="B63" t="s">
        <v>1372</v>
      </c>
      <c r="C63" t="s">
        <v>1378</v>
      </c>
      <c r="D63" t="s">
        <v>1380</v>
      </c>
      <c r="E63" t="s">
        <v>1021</v>
      </c>
      <c r="G63">
        <f>COUNTIF(纏め表計算用!B:B,職務担当!A63)</f>
        <v>1</v>
      </c>
    </row>
    <row r="64" spans="1:7">
      <c r="A64" t="s">
        <v>1358</v>
      </c>
      <c r="B64" t="s">
        <v>1372</v>
      </c>
      <c r="C64" t="s">
        <v>1378</v>
      </c>
      <c r="E64" t="s">
        <v>1021</v>
      </c>
      <c r="G64">
        <f>COUNTIF(纏め表計算用!B:B,職務担当!A64)</f>
        <v>1</v>
      </c>
    </row>
    <row r="65" spans="1:7">
      <c r="A65" s="3" t="s">
        <v>1027</v>
      </c>
      <c r="B65" t="s">
        <v>1372</v>
      </c>
      <c r="C65" t="s">
        <v>1378</v>
      </c>
      <c r="D65" t="s">
        <v>1379</v>
      </c>
      <c r="E65" t="s">
        <v>1021</v>
      </c>
      <c r="G65">
        <f>COUNTIF(纏め表計算用!B:B,職務担当!A65)</f>
        <v>1</v>
      </c>
    </row>
    <row r="66" spans="1:7">
      <c r="A66" t="s">
        <v>595</v>
      </c>
      <c r="B66" t="s">
        <v>1372</v>
      </c>
      <c r="C66" t="s">
        <v>1324</v>
      </c>
      <c r="D66" t="s">
        <v>1381</v>
      </c>
      <c r="E66" t="s">
        <v>1021</v>
      </c>
      <c r="G66">
        <f>COUNTIF(纏め表計算用!B:B,職務担当!A66)</f>
        <v>1</v>
      </c>
    </row>
    <row r="67" spans="1:7">
      <c r="A67" t="s">
        <v>1359</v>
      </c>
      <c r="B67" t="s">
        <v>1372</v>
      </c>
      <c r="C67" t="s">
        <v>1324</v>
      </c>
      <c r="D67" t="s">
        <v>1382</v>
      </c>
      <c r="E67" t="s">
        <v>1021</v>
      </c>
      <c r="G67">
        <f>COUNTIF(纏め表計算用!B:B,職務担当!A67)</f>
        <v>1</v>
      </c>
    </row>
    <row r="68" spans="1:7">
      <c r="A68" t="s">
        <v>1360</v>
      </c>
      <c r="B68" t="s">
        <v>1372</v>
      </c>
      <c r="C68" t="s">
        <v>1324</v>
      </c>
      <c r="D68" t="s">
        <v>1383</v>
      </c>
      <c r="E68" t="s">
        <v>1021</v>
      </c>
      <c r="G68">
        <f>COUNTIF(纏め表計算用!B:B,職務担当!A68)</f>
        <v>1</v>
      </c>
    </row>
    <row r="69" spans="1:7">
      <c r="A69" t="s">
        <v>599</v>
      </c>
      <c r="B69" t="s">
        <v>1372</v>
      </c>
      <c r="C69" t="s">
        <v>1324</v>
      </c>
      <c r="D69" t="s">
        <v>1384</v>
      </c>
      <c r="E69" t="s">
        <v>1021</v>
      </c>
      <c r="G69">
        <f>COUNTIF(纏め表計算用!B:B,職務担当!A69)</f>
        <v>1</v>
      </c>
    </row>
    <row r="70" spans="1:7">
      <c r="A70" t="s">
        <v>2054</v>
      </c>
      <c r="B70" t="s">
        <v>1372</v>
      </c>
      <c r="C70" t="s">
        <v>1324</v>
      </c>
      <c r="D70" t="s">
        <v>1385</v>
      </c>
      <c r="E70" t="s">
        <v>1021</v>
      </c>
      <c r="G70">
        <f>COUNTIF(纏め表計算用!B:B,職務担当!A70)</f>
        <v>1</v>
      </c>
    </row>
    <row r="71" spans="1:7">
      <c r="A71" t="s">
        <v>1361</v>
      </c>
      <c r="B71" t="s">
        <v>1372</v>
      </c>
      <c r="C71" t="s">
        <v>1324</v>
      </c>
      <c r="D71" t="s">
        <v>1386</v>
      </c>
      <c r="E71" t="s">
        <v>1021</v>
      </c>
      <c r="G71">
        <f>COUNTIF(纏め表計算用!B:B,職務担当!A71)</f>
        <v>1</v>
      </c>
    </row>
    <row r="72" spans="1:7">
      <c r="A72" t="s">
        <v>1362</v>
      </c>
      <c r="B72" t="s">
        <v>1372</v>
      </c>
      <c r="C72" t="s">
        <v>1324</v>
      </c>
      <c r="D72" t="s">
        <v>1387</v>
      </c>
      <c r="E72" t="s">
        <v>1021</v>
      </c>
      <c r="G72">
        <f>COUNTIF(纏め表計算用!B:B,職務担当!A72)</f>
        <v>1</v>
      </c>
    </row>
    <row r="73" spans="1:7">
      <c r="A73" t="s">
        <v>1363</v>
      </c>
      <c r="B73" t="s">
        <v>1372</v>
      </c>
      <c r="C73" t="s">
        <v>1324</v>
      </c>
      <c r="D73" t="s">
        <v>1387</v>
      </c>
      <c r="E73" t="s">
        <v>1021</v>
      </c>
      <c r="G73">
        <f>COUNTIF(纏め表計算用!B:B,職務担当!A73)</f>
        <v>1</v>
      </c>
    </row>
    <row r="74" spans="1:7">
      <c r="A74" t="s">
        <v>1364</v>
      </c>
      <c r="B74" t="s">
        <v>1372</v>
      </c>
      <c r="C74" t="s">
        <v>1324</v>
      </c>
      <c r="D74" t="s">
        <v>1379</v>
      </c>
      <c r="E74" t="s">
        <v>1021</v>
      </c>
      <c r="G74">
        <f>COUNTIF(纏め表計算用!B:B,職務担当!A74)</f>
        <v>1</v>
      </c>
    </row>
    <row r="75" spans="1:7">
      <c r="A75" s="3" t="s">
        <v>1031</v>
      </c>
      <c r="B75" t="s">
        <v>1372</v>
      </c>
      <c r="C75" t="s">
        <v>1327</v>
      </c>
      <c r="D75" t="s">
        <v>1388</v>
      </c>
      <c r="E75" t="s">
        <v>1021</v>
      </c>
      <c r="G75">
        <f>COUNTIF(纏め表計算用!B:B,職務担当!A75)</f>
        <v>1</v>
      </c>
    </row>
    <row r="76" spans="1:7">
      <c r="A76" t="s">
        <v>1365</v>
      </c>
      <c r="B76" t="s">
        <v>1372</v>
      </c>
      <c r="C76" t="s">
        <v>1327</v>
      </c>
      <c r="D76" t="s">
        <v>1389</v>
      </c>
      <c r="E76" t="s">
        <v>1021</v>
      </c>
      <c r="G76">
        <f>COUNTIF(纏め表計算用!B:B,職務担当!A76)</f>
        <v>1</v>
      </c>
    </row>
    <row r="77" spans="1:7">
      <c r="A77" t="s">
        <v>1366</v>
      </c>
      <c r="B77" t="s">
        <v>1372</v>
      </c>
      <c r="C77" t="s">
        <v>1327</v>
      </c>
      <c r="D77" t="s">
        <v>1390</v>
      </c>
      <c r="E77" t="s">
        <v>1021</v>
      </c>
      <c r="G77">
        <f>COUNTIF(纏め表計算用!B:B,職務担当!A77)</f>
        <v>1</v>
      </c>
    </row>
    <row r="78" spans="1:7">
      <c r="A78" t="s">
        <v>1367</v>
      </c>
      <c r="B78" t="s">
        <v>1372</v>
      </c>
      <c r="C78" t="s">
        <v>1327</v>
      </c>
      <c r="D78" t="s">
        <v>1383</v>
      </c>
      <c r="E78" t="s">
        <v>1021</v>
      </c>
      <c r="G78">
        <f>COUNTIF(纏め表計算用!B:B,職務担当!A78)</f>
        <v>1</v>
      </c>
    </row>
    <row r="79" spans="1:7">
      <c r="A79" t="s">
        <v>1368</v>
      </c>
      <c r="B79" t="s">
        <v>1372</v>
      </c>
      <c r="C79" t="s">
        <v>1327</v>
      </c>
      <c r="D79" t="s">
        <v>1379</v>
      </c>
      <c r="E79" t="s">
        <v>1021</v>
      </c>
      <c r="G79">
        <f>COUNTIF(纏め表計算用!B:B,職務担当!A79)</f>
        <v>1</v>
      </c>
    </row>
    <row r="80" spans="1:7">
      <c r="A80" t="s">
        <v>1369</v>
      </c>
      <c r="B80" t="s">
        <v>1372</v>
      </c>
      <c r="C80" t="s">
        <v>1327</v>
      </c>
      <c r="D80" t="s">
        <v>1391</v>
      </c>
      <c r="E80" t="s">
        <v>1021</v>
      </c>
      <c r="G80">
        <f>COUNTIF(纏め表計算用!B:B,職務担当!A80)</f>
        <v>1</v>
      </c>
    </row>
    <row r="81" spans="1:7">
      <c r="A81" t="s">
        <v>1370</v>
      </c>
      <c r="B81" t="s">
        <v>1372</v>
      </c>
      <c r="C81" t="s">
        <v>1327</v>
      </c>
      <c r="D81" t="s">
        <v>1390</v>
      </c>
      <c r="E81" t="s">
        <v>1021</v>
      </c>
      <c r="G81">
        <f>COUNTIF(纏め表計算用!B:B,職務担当!A81)</f>
        <v>1</v>
      </c>
    </row>
    <row r="82" spans="1:7">
      <c r="A82" s="3" t="s">
        <v>1022</v>
      </c>
      <c r="B82" t="s">
        <v>1372</v>
      </c>
      <c r="C82" t="s">
        <v>1392</v>
      </c>
      <c r="E82" t="s">
        <v>1021</v>
      </c>
      <c r="G82">
        <f>COUNTIF(纏め表計算用!B:B,職務担当!A82)</f>
        <v>1</v>
      </c>
    </row>
    <row r="83" spans="1:7">
      <c r="A83" t="s">
        <v>1371</v>
      </c>
      <c r="B83" t="s">
        <v>1372</v>
      </c>
      <c r="C83" t="s">
        <v>1310</v>
      </c>
      <c r="E83" t="s">
        <v>1021</v>
      </c>
      <c r="G83">
        <f>COUNTIF(纏め表計算用!B:B,職務担当!A83)</f>
        <v>1</v>
      </c>
    </row>
    <row r="84" spans="1:7">
      <c r="A84" t="s">
        <v>865</v>
      </c>
      <c r="B84" t="s">
        <v>1419</v>
      </c>
      <c r="C84" t="s">
        <v>1420</v>
      </c>
      <c r="E84" t="s">
        <v>1021</v>
      </c>
      <c r="G84">
        <f>COUNTIF(纏め表計算用!B:B,職務担当!A84)</f>
        <v>1</v>
      </c>
    </row>
    <row r="85" spans="1:7">
      <c r="A85" t="s">
        <v>1393</v>
      </c>
      <c r="B85" t="s">
        <v>1419</v>
      </c>
      <c r="C85" t="s">
        <v>1374</v>
      </c>
      <c r="D85" t="s">
        <v>1421</v>
      </c>
      <c r="E85" t="s">
        <v>1021</v>
      </c>
      <c r="G85">
        <f>COUNTIF(纏め表計算用!B:B,職務担当!A85)</f>
        <v>1</v>
      </c>
    </row>
    <row r="86" spans="1:7">
      <c r="A86" t="s">
        <v>1394</v>
      </c>
      <c r="B86" t="s">
        <v>1419</v>
      </c>
      <c r="C86" t="s">
        <v>1374</v>
      </c>
      <c r="E86" t="s">
        <v>1021</v>
      </c>
      <c r="G86">
        <f>COUNTIF(纏め表計算用!B:B,職務担当!A86)</f>
        <v>1</v>
      </c>
    </row>
    <row r="87" spans="1:7">
      <c r="A87" t="s">
        <v>1395</v>
      </c>
      <c r="B87" t="s">
        <v>1419</v>
      </c>
      <c r="C87" t="s">
        <v>1422</v>
      </c>
      <c r="E87" t="s">
        <v>1021</v>
      </c>
      <c r="G87">
        <f>COUNTIF(纏め表計算用!B:B,職務担当!A87)</f>
        <v>1</v>
      </c>
    </row>
    <row r="88" spans="1:7">
      <c r="A88" t="s">
        <v>1396</v>
      </c>
      <c r="B88" t="s">
        <v>1419</v>
      </c>
      <c r="C88" t="s">
        <v>1422</v>
      </c>
      <c r="E88" t="s">
        <v>1021</v>
      </c>
      <c r="G88">
        <f>COUNTIF(纏め表計算用!B:B,職務担当!A88)</f>
        <v>1</v>
      </c>
    </row>
    <row r="89" spans="1:7">
      <c r="A89" t="s">
        <v>1397</v>
      </c>
      <c r="B89" t="s">
        <v>1419</v>
      </c>
      <c r="C89" t="s">
        <v>1375</v>
      </c>
      <c r="E89" t="s">
        <v>1021</v>
      </c>
      <c r="G89">
        <f>COUNTIF(纏め表計算用!B:B,職務担当!A89)</f>
        <v>1</v>
      </c>
    </row>
    <row r="90" spans="1:7">
      <c r="A90" t="s">
        <v>1398</v>
      </c>
      <c r="B90" t="s">
        <v>1419</v>
      </c>
      <c r="C90" t="s">
        <v>1423</v>
      </c>
      <c r="E90" t="s">
        <v>1021</v>
      </c>
      <c r="G90">
        <f>COUNTIF(纏め表計算用!B:B,職務担当!A90)</f>
        <v>1</v>
      </c>
    </row>
    <row r="91" spans="1:7">
      <c r="A91" t="s">
        <v>1399</v>
      </c>
      <c r="B91" t="s">
        <v>1419</v>
      </c>
      <c r="C91" t="s">
        <v>1424</v>
      </c>
      <c r="E91" t="s">
        <v>1021</v>
      </c>
      <c r="G91">
        <f>COUNTIF(纏め表計算用!B:B,職務担当!A91)</f>
        <v>1</v>
      </c>
    </row>
    <row r="92" spans="1:7">
      <c r="A92" t="s">
        <v>1400</v>
      </c>
      <c r="B92" t="s">
        <v>1419</v>
      </c>
      <c r="C92" t="s">
        <v>1425</v>
      </c>
      <c r="E92" t="s">
        <v>1021</v>
      </c>
      <c r="G92">
        <f>COUNTIF(纏め表計算用!B:B,職務担当!A92)</f>
        <v>1</v>
      </c>
    </row>
    <row r="93" spans="1:7">
      <c r="A93" t="s">
        <v>1401</v>
      </c>
      <c r="B93" t="s">
        <v>1419</v>
      </c>
      <c r="C93" t="s">
        <v>1425</v>
      </c>
      <c r="E93" t="s">
        <v>1021</v>
      </c>
      <c r="G93">
        <f>COUNTIF(纏め表計算用!B:B,職務担当!A93)</f>
        <v>1</v>
      </c>
    </row>
    <row r="94" spans="1:7">
      <c r="A94" t="s">
        <v>1402</v>
      </c>
      <c r="B94" t="s">
        <v>1419</v>
      </c>
      <c r="C94" t="s">
        <v>1424</v>
      </c>
      <c r="E94" t="s">
        <v>1021</v>
      </c>
      <c r="G94">
        <f>COUNTIF(纏め表計算用!B:B,職務担当!A94)</f>
        <v>1</v>
      </c>
    </row>
    <row r="95" spans="1:7">
      <c r="A95" t="s">
        <v>1403</v>
      </c>
      <c r="B95" t="s">
        <v>1419</v>
      </c>
      <c r="C95" t="s">
        <v>1426</v>
      </c>
      <c r="E95" t="s">
        <v>1021</v>
      </c>
      <c r="G95">
        <f>COUNTIF(纏め表計算用!B:B,職務担当!A95)</f>
        <v>1</v>
      </c>
    </row>
    <row r="96" spans="1:7">
      <c r="A96" t="s">
        <v>1404</v>
      </c>
      <c r="B96" t="s">
        <v>1419</v>
      </c>
      <c r="C96" t="s">
        <v>1310</v>
      </c>
      <c r="E96" t="s">
        <v>1021</v>
      </c>
      <c r="G96">
        <f>COUNTIF(纏め表計算用!B:B,職務担当!A96)</f>
        <v>1</v>
      </c>
    </row>
    <row r="97" spans="1:7">
      <c r="A97" t="s">
        <v>1405</v>
      </c>
      <c r="B97" t="s">
        <v>1419</v>
      </c>
      <c r="C97" t="s">
        <v>1310</v>
      </c>
      <c r="E97" t="s">
        <v>1021</v>
      </c>
      <c r="G97">
        <f>COUNTIF(纏め表計算用!B:B,職務担当!A97)</f>
        <v>1</v>
      </c>
    </row>
    <row r="98" spans="1:7">
      <c r="A98" t="s">
        <v>1406</v>
      </c>
      <c r="B98" t="s">
        <v>1419</v>
      </c>
      <c r="C98" t="s">
        <v>1327</v>
      </c>
      <c r="D98" t="s">
        <v>1427</v>
      </c>
      <c r="E98" t="s">
        <v>1021</v>
      </c>
      <c r="G98">
        <f>COUNTIF(纏め表計算用!B:B,職務担当!A98)</f>
        <v>1</v>
      </c>
    </row>
    <row r="99" spans="1:7">
      <c r="A99" t="s">
        <v>1407</v>
      </c>
      <c r="B99" t="s">
        <v>1419</v>
      </c>
      <c r="C99" t="s">
        <v>1327</v>
      </c>
      <c r="D99" t="s">
        <v>1428</v>
      </c>
      <c r="E99" t="s">
        <v>1021</v>
      </c>
      <c r="G99">
        <f>COUNTIF(纏め表計算用!B:B,職務担当!A99)</f>
        <v>1</v>
      </c>
    </row>
    <row r="100" spans="1:7">
      <c r="A100" t="s">
        <v>1408</v>
      </c>
      <c r="B100" t="s">
        <v>1419</v>
      </c>
      <c r="C100" t="s">
        <v>1327</v>
      </c>
      <c r="D100" t="s">
        <v>1429</v>
      </c>
      <c r="E100" t="s">
        <v>1021</v>
      </c>
      <c r="G100">
        <f>COUNTIF(纏め表計算用!B:B,職務担当!A100)</f>
        <v>1</v>
      </c>
    </row>
    <row r="101" spans="1:7">
      <c r="A101" s="3" t="s">
        <v>899</v>
      </c>
      <c r="B101" t="s">
        <v>1419</v>
      </c>
      <c r="C101" t="s">
        <v>1327</v>
      </c>
      <c r="D101" t="s">
        <v>1430</v>
      </c>
      <c r="E101" t="s">
        <v>1021</v>
      </c>
      <c r="G101">
        <f>COUNTIF(纏め表計算用!B:B,職務担当!A101)</f>
        <v>1</v>
      </c>
    </row>
    <row r="102" spans="1:7">
      <c r="A102" t="s">
        <v>1409</v>
      </c>
      <c r="B102" t="s">
        <v>1419</v>
      </c>
      <c r="C102" t="s">
        <v>1327</v>
      </c>
      <c r="D102" t="s">
        <v>1431</v>
      </c>
      <c r="E102" t="s">
        <v>1021</v>
      </c>
      <c r="G102">
        <f>COUNTIF(纏め表計算用!B:B,職務担当!A102)</f>
        <v>1</v>
      </c>
    </row>
    <row r="103" spans="1:7">
      <c r="A103" s="3" t="s">
        <v>1143</v>
      </c>
      <c r="B103" t="s">
        <v>1419</v>
      </c>
      <c r="C103" t="s">
        <v>1327</v>
      </c>
      <c r="D103" t="s">
        <v>1432</v>
      </c>
      <c r="E103" t="s">
        <v>1021</v>
      </c>
      <c r="G103">
        <f>COUNTIF(纏め表計算用!B:B,職務担当!A103)</f>
        <v>1</v>
      </c>
    </row>
    <row r="104" spans="1:7">
      <c r="A104" t="s">
        <v>1410</v>
      </c>
      <c r="B104" t="s">
        <v>1419</v>
      </c>
      <c r="C104" t="s">
        <v>1327</v>
      </c>
      <c r="D104" t="s">
        <v>1433</v>
      </c>
      <c r="E104" t="s">
        <v>1021</v>
      </c>
      <c r="G104">
        <f>COUNTIF(纏め表計算用!B:B,職務担当!A104)</f>
        <v>1</v>
      </c>
    </row>
    <row r="105" spans="1:7">
      <c r="A105" s="3" t="s">
        <v>1144</v>
      </c>
      <c r="B105" t="s">
        <v>1419</v>
      </c>
      <c r="C105" t="s">
        <v>1327</v>
      </c>
      <c r="D105" t="s">
        <v>1389</v>
      </c>
      <c r="E105" t="s">
        <v>1021</v>
      </c>
      <c r="G105">
        <f>COUNTIF(纏め表計算用!B:B,職務担当!A105)</f>
        <v>1</v>
      </c>
    </row>
    <row r="106" spans="1:7">
      <c r="A106" s="3" t="s">
        <v>1145</v>
      </c>
      <c r="B106" t="s">
        <v>1419</v>
      </c>
      <c r="C106" t="s">
        <v>1327</v>
      </c>
      <c r="D106" t="s">
        <v>1037</v>
      </c>
      <c r="E106" t="s">
        <v>1021</v>
      </c>
      <c r="G106">
        <f>COUNTIF(纏め表計算用!B:B,職務担当!A106)</f>
        <v>1</v>
      </c>
    </row>
    <row r="107" spans="1:7">
      <c r="A107" t="s">
        <v>883</v>
      </c>
      <c r="B107" t="s">
        <v>1419</v>
      </c>
      <c r="C107" t="s">
        <v>1327</v>
      </c>
      <c r="D107" t="s">
        <v>1434</v>
      </c>
      <c r="E107" t="s">
        <v>1021</v>
      </c>
      <c r="G107">
        <f>COUNTIF(纏め表計算用!B:B,職務担当!A107)</f>
        <v>1</v>
      </c>
    </row>
    <row r="108" spans="1:7">
      <c r="A108" t="s">
        <v>1411</v>
      </c>
      <c r="B108" t="s">
        <v>1419</v>
      </c>
      <c r="C108" t="s">
        <v>1327</v>
      </c>
      <c r="D108" t="s">
        <v>1435</v>
      </c>
      <c r="E108" t="s">
        <v>1021</v>
      </c>
      <c r="G108">
        <f>COUNTIF(纏め表計算用!B:B,職務担当!A108)</f>
        <v>1</v>
      </c>
    </row>
    <row r="109" spans="1:7">
      <c r="A109" t="s">
        <v>1412</v>
      </c>
      <c r="B109" t="s">
        <v>1419</v>
      </c>
      <c r="C109" t="s">
        <v>1327</v>
      </c>
      <c r="D109" t="s">
        <v>1430</v>
      </c>
      <c r="E109" t="s">
        <v>1021</v>
      </c>
      <c r="G109">
        <f>COUNTIF(纏め表計算用!B:B,職務担当!A109)</f>
        <v>1</v>
      </c>
    </row>
    <row r="110" spans="1:7">
      <c r="A110" t="s">
        <v>1413</v>
      </c>
      <c r="B110" t="s">
        <v>1419</v>
      </c>
      <c r="C110" t="s">
        <v>1327</v>
      </c>
      <c r="D110" t="s">
        <v>1390</v>
      </c>
      <c r="E110" t="s">
        <v>1021</v>
      </c>
      <c r="G110">
        <f>COUNTIF(纏め表計算用!B:B,職務担当!A110)</f>
        <v>1</v>
      </c>
    </row>
    <row r="111" spans="1:7">
      <c r="A111" t="s">
        <v>1414</v>
      </c>
      <c r="B111" t="s">
        <v>1419</v>
      </c>
      <c r="C111" t="s">
        <v>1327</v>
      </c>
      <c r="D111" t="s">
        <v>1436</v>
      </c>
      <c r="E111" t="s">
        <v>1021</v>
      </c>
      <c r="G111">
        <f>COUNTIF(纏め表計算用!B:B,職務担当!A111)</f>
        <v>1</v>
      </c>
    </row>
    <row r="112" spans="1:7">
      <c r="A112" t="s">
        <v>1415</v>
      </c>
      <c r="B112" t="s">
        <v>1419</v>
      </c>
      <c r="C112" t="s">
        <v>1327</v>
      </c>
      <c r="D112" t="s">
        <v>1389</v>
      </c>
      <c r="E112" t="s">
        <v>1021</v>
      </c>
      <c r="G112">
        <f>COUNTIF(纏め表計算用!B:B,職務担当!A112)</f>
        <v>1</v>
      </c>
    </row>
    <row r="113" spans="1:7">
      <c r="A113" t="s">
        <v>1416</v>
      </c>
      <c r="B113" t="s">
        <v>1419</v>
      </c>
      <c r="C113" t="s">
        <v>1327</v>
      </c>
      <c r="D113" t="s">
        <v>1390</v>
      </c>
      <c r="E113" t="s">
        <v>1021</v>
      </c>
      <c r="G113">
        <f>COUNTIF(纏め表計算用!B:B,職務担当!A113)</f>
        <v>1</v>
      </c>
    </row>
    <row r="114" spans="1:7">
      <c r="A114" t="s">
        <v>1417</v>
      </c>
      <c r="B114" t="s">
        <v>1419</v>
      </c>
      <c r="C114" t="s">
        <v>1327</v>
      </c>
      <c r="D114" t="s">
        <v>1390</v>
      </c>
      <c r="E114" t="s">
        <v>1021</v>
      </c>
      <c r="G114">
        <f>COUNTIF(纏め表計算用!B:B,職務担当!A114)</f>
        <v>1</v>
      </c>
    </row>
    <row r="115" spans="1:7">
      <c r="A115" t="s">
        <v>1418</v>
      </c>
      <c r="B115" t="s">
        <v>1419</v>
      </c>
      <c r="C115" t="s">
        <v>1327</v>
      </c>
      <c r="D115" t="s">
        <v>1389</v>
      </c>
      <c r="E115" t="s">
        <v>1021</v>
      </c>
      <c r="G115">
        <f>COUNTIF(纏め表計算用!B:B,職務担当!A115)</f>
        <v>1</v>
      </c>
    </row>
    <row r="116" spans="1:7">
      <c r="A116" t="s">
        <v>1437</v>
      </c>
      <c r="B116" t="s">
        <v>1463</v>
      </c>
      <c r="C116" t="s">
        <v>1322</v>
      </c>
      <c r="E116" t="s">
        <v>1021</v>
      </c>
      <c r="G116">
        <f>COUNTIF(纏め表計算用!B:B,職務担当!A116)</f>
        <v>1</v>
      </c>
    </row>
    <row r="117" spans="1:7">
      <c r="A117" t="s">
        <v>1438</v>
      </c>
      <c r="B117" t="s">
        <v>1463</v>
      </c>
      <c r="C117" t="s">
        <v>1374</v>
      </c>
      <c r="E117" t="s">
        <v>1021</v>
      </c>
      <c r="G117">
        <f>COUNTIF(纏め表計算用!B:B,職務担当!A117)</f>
        <v>1</v>
      </c>
    </row>
    <row r="118" spans="1:7">
      <c r="A118" t="s">
        <v>1439</v>
      </c>
      <c r="B118" t="s">
        <v>1463</v>
      </c>
      <c r="C118" t="s">
        <v>1424</v>
      </c>
      <c r="E118" t="s">
        <v>1021</v>
      </c>
      <c r="G118">
        <f>COUNTIF(纏め表計算用!B:B,職務担当!A118)</f>
        <v>1</v>
      </c>
    </row>
    <row r="119" spans="1:7">
      <c r="A119" t="s">
        <v>467</v>
      </c>
      <c r="B119" t="s">
        <v>1463</v>
      </c>
      <c r="C119" t="s">
        <v>1464</v>
      </c>
      <c r="E119" t="s">
        <v>1021</v>
      </c>
      <c r="G119">
        <f>COUNTIF(纏め表計算用!B:B,職務担当!A119)</f>
        <v>1</v>
      </c>
    </row>
    <row r="120" spans="1:7">
      <c r="A120" t="s">
        <v>1440</v>
      </c>
      <c r="B120" t="s">
        <v>1463</v>
      </c>
      <c r="C120" t="s">
        <v>1376</v>
      </c>
      <c r="E120" t="s">
        <v>1021</v>
      </c>
      <c r="G120">
        <f>COUNTIF(纏め表計算用!B:B,職務担当!A120)</f>
        <v>1</v>
      </c>
    </row>
    <row r="121" spans="1:7">
      <c r="A121" t="s">
        <v>1441</v>
      </c>
      <c r="B121" t="s">
        <v>1463</v>
      </c>
      <c r="C121" t="s">
        <v>1376</v>
      </c>
      <c r="E121" t="s">
        <v>1021</v>
      </c>
      <c r="G121">
        <f>COUNTIF(纏め表計算用!B:B,職務担当!A121)</f>
        <v>1</v>
      </c>
    </row>
    <row r="122" spans="1:7">
      <c r="A122" t="s">
        <v>1442</v>
      </c>
      <c r="B122" t="s">
        <v>1463</v>
      </c>
      <c r="C122" t="s">
        <v>1464</v>
      </c>
      <c r="E122" t="s">
        <v>1021</v>
      </c>
      <c r="G122">
        <f>COUNTIF(纏め表計算用!B:B,職務担当!A122)</f>
        <v>1</v>
      </c>
    </row>
    <row r="123" spans="1:7">
      <c r="A123" t="s">
        <v>1443</v>
      </c>
      <c r="B123" t="s">
        <v>1463</v>
      </c>
      <c r="C123" t="s">
        <v>1465</v>
      </c>
      <c r="D123" t="s">
        <v>1466</v>
      </c>
      <c r="E123" t="s">
        <v>1021</v>
      </c>
      <c r="G123">
        <f>COUNTIF(纏め表計算用!B:B,職務担当!A123)</f>
        <v>1</v>
      </c>
    </row>
    <row r="124" spans="1:7">
      <c r="A124" t="s">
        <v>1444</v>
      </c>
      <c r="B124" t="s">
        <v>1463</v>
      </c>
      <c r="C124" t="s">
        <v>1467</v>
      </c>
      <c r="D124" t="s">
        <v>1037</v>
      </c>
      <c r="E124" t="s">
        <v>1021</v>
      </c>
      <c r="G124">
        <f>COUNTIF(纏め表計算用!B:B,職務担当!A124)</f>
        <v>1</v>
      </c>
    </row>
    <row r="125" spans="1:7">
      <c r="A125" t="s">
        <v>1445</v>
      </c>
      <c r="B125" t="s">
        <v>1463</v>
      </c>
      <c r="C125" t="s">
        <v>1467</v>
      </c>
      <c r="D125" t="s">
        <v>1468</v>
      </c>
      <c r="E125" t="s">
        <v>1021</v>
      </c>
      <c r="G125">
        <f>COUNTIF(纏め表計算用!B:B,職務担当!A125)</f>
        <v>1</v>
      </c>
    </row>
    <row r="126" spans="1:7">
      <c r="A126" t="s">
        <v>1446</v>
      </c>
      <c r="B126" t="s">
        <v>1463</v>
      </c>
      <c r="C126" t="s">
        <v>1467</v>
      </c>
      <c r="D126" t="s">
        <v>1469</v>
      </c>
      <c r="E126" t="s">
        <v>1021</v>
      </c>
      <c r="G126">
        <f>COUNTIF(纏め表計算用!B:B,職務担当!A126)</f>
        <v>1</v>
      </c>
    </row>
    <row r="127" spans="1:7">
      <c r="A127" t="s">
        <v>1447</v>
      </c>
      <c r="B127" t="s">
        <v>1463</v>
      </c>
      <c r="C127" t="s">
        <v>1324</v>
      </c>
      <c r="D127" t="s">
        <v>1470</v>
      </c>
      <c r="E127" t="s">
        <v>1021</v>
      </c>
      <c r="G127">
        <f>COUNTIF(纏め表計算用!B:B,職務担当!A127)</f>
        <v>1</v>
      </c>
    </row>
    <row r="128" spans="1:7">
      <c r="A128" t="s">
        <v>1448</v>
      </c>
      <c r="B128" t="s">
        <v>1463</v>
      </c>
      <c r="C128" t="s">
        <v>1324</v>
      </c>
      <c r="D128" t="s">
        <v>1471</v>
      </c>
      <c r="E128" t="s">
        <v>1021</v>
      </c>
      <c r="G128">
        <f>COUNTIF(纏め表計算用!B:B,職務担当!A128)</f>
        <v>1</v>
      </c>
    </row>
    <row r="129" spans="1:7">
      <c r="A129" t="s">
        <v>1449</v>
      </c>
      <c r="B129" t="s">
        <v>1463</v>
      </c>
      <c r="C129" t="s">
        <v>1324</v>
      </c>
      <c r="D129" t="s">
        <v>1472</v>
      </c>
      <c r="E129" t="s">
        <v>1021</v>
      </c>
      <c r="G129">
        <f>COUNTIF(纏め表計算用!B:B,職務担当!A129)</f>
        <v>1</v>
      </c>
    </row>
    <row r="130" spans="1:7">
      <c r="A130" t="s">
        <v>1450</v>
      </c>
      <c r="B130" t="s">
        <v>1463</v>
      </c>
      <c r="C130" t="s">
        <v>1324</v>
      </c>
      <c r="D130" t="s">
        <v>1473</v>
      </c>
      <c r="E130" t="s">
        <v>1021</v>
      </c>
      <c r="G130">
        <f>COUNTIF(纏め表計算用!B:B,職務担当!A130)</f>
        <v>1</v>
      </c>
    </row>
    <row r="131" spans="1:7">
      <c r="A131" t="s">
        <v>1451</v>
      </c>
      <c r="B131" t="s">
        <v>1463</v>
      </c>
      <c r="C131" t="s">
        <v>1324</v>
      </c>
      <c r="D131" t="s">
        <v>1474</v>
      </c>
      <c r="E131" t="s">
        <v>1021</v>
      </c>
      <c r="G131">
        <f>COUNTIF(纏め表計算用!B:B,職務担当!A131)</f>
        <v>1</v>
      </c>
    </row>
    <row r="132" spans="1:7">
      <c r="A132" t="s">
        <v>1452</v>
      </c>
      <c r="B132" t="s">
        <v>1463</v>
      </c>
      <c r="C132" t="s">
        <v>1324</v>
      </c>
      <c r="D132" t="s">
        <v>1475</v>
      </c>
      <c r="E132" t="s">
        <v>1021</v>
      </c>
      <c r="G132">
        <f>COUNTIF(纏め表計算用!B:B,職務担当!A132)</f>
        <v>1</v>
      </c>
    </row>
    <row r="133" spans="1:7">
      <c r="A133" t="s">
        <v>1453</v>
      </c>
      <c r="B133" t="s">
        <v>1463</v>
      </c>
      <c r="C133" t="s">
        <v>1327</v>
      </c>
      <c r="D133" t="s">
        <v>1476</v>
      </c>
      <c r="E133" t="s">
        <v>1021</v>
      </c>
      <c r="G133">
        <f>COUNTIF(纏め表計算用!B:B,職務担当!A133)</f>
        <v>1</v>
      </c>
    </row>
    <row r="134" spans="1:7">
      <c r="A134" t="s">
        <v>1454</v>
      </c>
      <c r="B134" t="s">
        <v>1463</v>
      </c>
      <c r="C134" t="s">
        <v>1324</v>
      </c>
      <c r="D134" t="s">
        <v>1477</v>
      </c>
      <c r="E134" t="s">
        <v>1021</v>
      </c>
      <c r="G134">
        <f>COUNTIF(纏め表計算用!B:B,職務担当!A134)</f>
        <v>1</v>
      </c>
    </row>
    <row r="135" spans="1:7">
      <c r="A135" t="s">
        <v>1455</v>
      </c>
      <c r="B135" t="s">
        <v>1463</v>
      </c>
      <c r="C135" t="s">
        <v>1324</v>
      </c>
      <c r="D135" t="s">
        <v>1478</v>
      </c>
      <c r="E135" t="s">
        <v>1021</v>
      </c>
      <c r="G135">
        <f>COUNTIF(纏め表計算用!B:B,職務担当!A135)</f>
        <v>1</v>
      </c>
    </row>
    <row r="136" spans="1:7">
      <c r="A136" t="s">
        <v>1456</v>
      </c>
      <c r="B136" t="s">
        <v>1463</v>
      </c>
      <c r="C136" t="s">
        <v>1324</v>
      </c>
      <c r="D136" t="s">
        <v>1469</v>
      </c>
      <c r="E136" t="s">
        <v>1021</v>
      </c>
      <c r="G136">
        <f>COUNTIF(纏め表計算用!B:B,職務担当!A136)</f>
        <v>1</v>
      </c>
    </row>
    <row r="137" spans="1:7">
      <c r="A137" t="s">
        <v>1457</v>
      </c>
      <c r="B137" t="s">
        <v>1463</v>
      </c>
      <c r="C137" t="s">
        <v>1324</v>
      </c>
      <c r="D137" t="s">
        <v>1479</v>
      </c>
      <c r="E137" t="s">
        <v>1021</v>
      </c>
      <c r="G137">
        <f>COUNTIF(纏め表計算用!B:B,職務担当!A137)</f>
        <v>1</v>
      </c>
    </row>
    <row r="138" spans="1:7">
      <c r="A138" t="s">
        <v>1458</v>
      </c>
      <c r="B138" t="s">
        <v>1463</v>
      </c>
      <c r="C138" t="s">
        <v>1324</v>
      </c>
      <c r="D138" t="s">
        <v>1479</v>
      </c>
      <c r="E138" t="s">
        <v>1021</v>
      </c>
      <c r="G138">
        <f>COUNTIF(纏め表計算用!B:B,職務担当!A138)</f>
        <v>1</v>
      </c>
    </row>
    <row r="139" spans="1:7">
      <c r="A139" t="s">
        <v>1459</v>
      </c>
      <c r="B139" t="s">
        <v>1463</v>
      </c>
      <c r="C139" t="s">
        <v>1324</v>
      </c>
      <c r="D139" t="s">
        <v>1478</v>
      </c>
      <c r="E139" t="s">
        <v>1021</v>
      </c>
      <c r="G139">
        <f>COUNTIF(纏め表計算用!B:B,職務担当!A139)</f>
        <v>1</v>
      </c>
    </row>
    <row r="140" spans="1:7">
      <c r="A140" s="3" t="s">
        <v>1138</v>
      </c>
      <c r="B140" t="s">
        <v>1463</v>
      </c>
      <c r="C140" t="s">
        <v>1324</v>
      </c>
      <c r="D140" t="s">
        <v>1469</v>
      </c>
      <c r="E140" t="s">
        <v>1021</v>
      </c>
      <c r="G140">
        <f>COUNTIF(纏め表計算用!B:B,職務担当!A140)</f>
        <v>1</v>
      </c>
    </row>
    <row r="141" spans="1:7">
      <c r="A141" t="s">
        <v>1460</v>
      </c>
      <c r="B141" t="s">
        <v>1463</v>
      </c>
      <c r="C141" t="s">
        <v>1327</v>
      </c>
      <c r="D141" t="s">
        <v>1348</v>
      </c>
      <c r="E141" t="s">
        <v>1021</v>
      </c>
      <c r="G141">
        <f>COUNTIF(纏め表計算用!B:B,職務担当!A141)</f>
        <v>1</v>
      </c>
    </row>
    <row r="142" spans="1:7">
      <c r="A142" t="s">
        <v>1133</v>
      </c>
      <c r="B142" t="s">
        <v>1480</v>
      </c>
      <c r="C142" t="s">
        <v>1481</v>
      </c>
      <c r="E142" t="s">
        <v>1021</v>
      </c>
      <c r="G142">
        <f>COUNTIF(纏め表計算用!B:B,職務担当!A142)</f>
        <v>1</v>
      </c>
    </row>
    <row r="143" spans="1:7">
      <c r="A143" t="s">
        <v>1461</v>
      </c>
      <c r="B143" t="s">
        <v>1480</v>
      </c>
      <c r="C143" t="s">
        <v>1310</v>
      </c>
      <c r="E143" t="s">
        <v>1021</v>
      </c>
      <c r="G143">
        <f>COUNTIF(纏め表計算用!B:B,職務担当!A143)</f>
        <v>1</v>
      </c>
    </row>
    <row r="144" spans="1:7">
      <c r="A144" t="s">
        <v>1462</v>
      </c>
      <c r="B144" t="s">
        <v>1480</v>
      </c>
      <c r="C144" t="s">
        <v>1327</v>
      </c>
      <c r="E144" t="s">
        <v>1021</v>
      </c>
      <c r="G144">
        <f>COUNTIF(纏め表計算用!B:B,職務担当!A144)</f>
        <v>1</v>
      </c>
    </row>
    <row r="145" spans="1:7">
      <c r="A145" t="s">
        <v>1482</v>
      </c>
      <c r="B145" t="s">
        <v>1508</v>
      </c>
      <c r="C145" t="s">
        <v>1322</v>
      </c>
      <c r="E145" t="s">
        <v>1021</v>
      </c>
      <c r="G145">
        <f>COUNTIF(纏め表計算用!B:B,職務担当!A145)</f>
        <v>1</v>
      </c>
    </row>
    <row r="146" spans="1:7">
      <c r="A146" t="s">
        <v>1483</v>
      </c>
      <c r="B146" t="s">
        <v>1508</v>
      </c>
      <c r="C146" t="s">
        <v>1374</v>
      </c>
      <c r="E146" t="s">
        <v>1021</v>
      </c>
      <c r="G146">
        <f>COUNTIF(纏め表計算用!B:B,職務担当!A146)</f>
        <v>1</v>
      </c>
    </row>
    <row r="147" spans="1:7">
      <c r="A147" t="s">
        <v>1484</v>
      </c>
      <c r="B147" t="s">
        <v>1508</v>
      </c>
      <c r="C147" t="s">
        <v>1392</v>
      </c>
      <c r="E147" t="s">
        <v>1021</v>
      </c>
      <c r="G147">
        <f>COUNTIF(纏め表計算用!B:B,職務担当!A147)</f>
        <v>1</v>
      </c>
    </row>
    <row r="148" spans="1:7">
      <c r="A148" t="s">
        <v>1485</v>
      </c>
      <c r="B148" t="s">
        <v>1508</v>
      </c>
      <c r="C148" t="s">
        <v>1378</v>
      </c>
      <c r="E148" t="s">
        <v>1021</v>
      </c>
      <c r="G148">
        <f>COUNTIF(纏め表計算用!B:B,職務担当!A148)</f>
        <v>1</v>
      </c>
    </row>
    <row r="149" spans="1:7">
      <c r="A149" t="s">
        <v>1486</v>
      </c>
      <c r="B149" t="s">
        <v>1508</v>
      </c>
      <c r="C149" t="s">
        <v>1424</v>
      </c>
      <c r="E149" t="s">
        <v>1021</v>
      </c>
      <c r="G149">
        <f>COUNTIF(纏め表計算用!B:B,職務担当!A149)</f>
        <v>1</v>
      </c>
    </row>
    <row r="150" spans="1:7">
      <c r="A150" t="s">
        <v>1487</v>
      </c>
      <c r="B150" t="s">
        <v>1508</v>
      </c>
      <c r="C150" t="s">
        <v>1376</v>
      </c>
      <c r="E150" t="s">
        <v>1021</v>
      </c>
      <c r="G150">
        <f>COUNTIF(纏め表計算用!B:B,職務担当!A150)</f>
        <v>1</v>
      </c>
    </row>
    <row r="151" spans="1:7">
      <c r="A151" t="s">
        <v>1488</v>
      </c>
      <c r="B151" t="s">
        <v>1508</v>
      </c>
      <c r="C151" t="s">
        <v>1424</v>
      </c>
      <c r="E151" t="s">
        <v>1021</v>
      </c>
      <c r="G151">
        <f>COUNTIF(纏め表計算用!B:B,職務担当!A151)</f>
        <v>1</v>
      </c>
    </row>
    <row r="152" spans="1:7">
      <c r="A152" t="s">
        <v>285</v>
      </c>
      <c r="B152" t="s">
        <v>1508</v>
      </c>
      <c r="C152" t="s">
        <v>1310</v>
      </c>
      <c r="E152" t="s">
        <v>1021</v>
      </c>
      <c r="G152">
        <f>COUNTIF(纏め表計算用!B:B,職務担当!A152)</f>
        <v>1</v>
      </c>
    </row>
    <row r="153" spans="1:7">
      <c r="A153" t="s">
        <v>291</v>
      </c>
      <c r="B153" t="s">
        <v>1508</v>
      </c>
      <c r="C153" t="s">
        <v>1378</v>
      </c>
      <c r="D153" t="s">
        <v>1509</v>
      </c>
      <c r="E153" t="s">
        <v>1021</v>
      </c>
      <c r="G153">
        <f>COUNTIF(纏め表計算用!B:B,職務担当!A153)</f>
        <v>1</v>
      </c>
    </row>
    <row r="154" spans="1:7">
      <c r="A154" t="s">
        <v>287</v>
      </c>
      <c r="B154" t="s">
        <v>1508</v>
      </c>
      <c r="C154" t="s">
        <v>1378</v>
      </c>
      <c r="D154" t="s">
        <v>1510</v>
      </c>
      <c r="E154" t="s">
        <v>1021</v>
      </c>
      <c r="G154">
        <f>COUNTIF(纏め表計算用!B:B,職務担当!A154)</f>
        <v>1</v>
      </c>
    </row>
    <row r="155" spans="1:7">
      <c r="A155" t="s">
        <v>1489</v>
      </c>
      <c r="B155" t="s">
        <v>1508</v>
      </c>
      <c r="C155" t="s">
        <v>1324</v>
      </c>
      <c r="D155" t="s">
        <v>1511</v>
      </c>
      <c r="E155" t="s">
        <v>1021</v>
      </c>
      <c r="G155">
        <f>COUNTIF(纏め表計算用!B:B,職務担当!A155)</f>
        <v>1</v>
      </c>
    </row>
    <row r="156" spans="1:7">
      <c r="A156" t="s">
        <v>1490</v>
      </c>
      <c r="B156" t="s">
        <v>1508</v>
      </c>
      <c r="C156" t="s">
        <v>1324</v>
      </c>
      <c r="D156" t="s">
        <v>1512</v>
      </c>
      <c r="E156" t="s">
        <v>1021</v>
      </c>
      <c r="G156">
        <f>COUNTIF(纏め表計算用!B:B,職務担当!A156)</f>
        <v>1</v>
      </c>
    </row>
    <row r="157" spans="1:7">
      <c r="A157" t="s">
        <v>1491</v>
      </c>
      <c r="B157" t="s">
        <v>1508</v>
      </c>
      <c r="C157" t="s">
        <v>1324</v>
      </c>
      <c r="D157" t="s">
        <v>1513</v>
      </c>
      <c r="E157" t="s">
        <v>1021</v>
      </c>
      <c r="G157">
        <f>COUNTIF(纏め表計算用!B:B,職務担当!A157)</f>
        <v>1</v>
      </c>
    </row>
    <row r="158" spans="1:7">
      <c r="A158" t="s">
        <v>1492</v>
      </c>
      <c r="B158" t="s">
        <v>1508</v>
      </c>
      <c r="C158" t="s">
        <v>1324</v>
      </c>
      <c r="D158" t="s">
        <v>1514</v>
      </c>
      <c r="E158" t="s">
        <v>1021</v>
      </c>
      <c r="G158">
        <f>COUNTIF(纏め表計算用!B:B,職務担当!A158)</f>
        <v>1</v>
      </c>
    </row>
    <row r="159" spans="1:7">
      <c r="A159" t="s">
        <v>295</v>
      </c>
      <c r="B159" t="s">
        <v>1508</v>
      </c>
      <c r="C159" t="s">
        <v>1340</v>
      </c>
      <c r="E159" t="s">
        <v>1021</v>
      </c>
      <c r="G159">
        <f>COUNTIF(纏め表計算用!B:B,職務担当!A159)</f>
        <v>1</v>
      </c>
    </row>
    <row r="160" spans="1:7">
      <c r="A160" t="s">
        <v>1493</v>
      </c>
      <c r="B160" t="s">
        <v>1508</v>
      </c>
      <c r="C160" t="s">
        <v>1340</v>
      </c>
      <c r="D160" t="s">
        <v>1515</v>
      </c>
      <c r="E160" t="s">
        <v>1021</v>
      </c>
      <c r="G160">
        <f>COUNTIF(纏め表計算用!B:B,職務担当!A160)</f>
        <v>1</v>
      </c>
    </row>
    <row r="161" spans="1:7">
      <c r="A161" t="s">
        <v>1494</v>
      </c>
      <c r="B161" t="s">
        <v>1508</v>
      </c>
      <c r="C161" t="s">
        <v>1324</v>
      </c>
      <c r="D161" t="s">
        <v>1516</v>
      </c>
      <c r="E161" t="s">
        <v>1021</v>
      </c>
      <c r="G161">
        <f>COUNTIF(纏め表計算用!B:B,職務担当!A161)</f>
        <v>1</v>
      </c>
    </row>
    <row r="162" spans="1:7">
      <c r="A162" t="s">
        <v>1495</v>
      </c>
      <c r="B162" t="s">
        <v>1508</v>
      </c>
      <c r="C162" t="s">
        <v>1324</v>
      </c>
      <c r="D162" t="s">
        <v>1517</v>
      </c>
      <c r="E162" t="s">
        <v>1021</v>
      </c>
      <c r="G162">
        <f>COUNTIF(纏め表計算用!B:B,職務担当!A162)</f>
        <v>1</v>
      </c>
    </row>
    <row r="163" spans="1:7">
      <c r="A163" t="s">
        <v>1496</v>
      </c>
      <c r="B163" t="s">
        <v>1508</v>
      </c>
      <c r="C163" t="s">
        <v>1327</v>
      </c>
      <c r="D163" t="s">
        <v>1511</v>
      </c>
      <c r="E163" t="s">
        <v>1021</v>
      </c>
      <c r="G163">
        <f>COUNTIF(纏め表計算用!B:B,職務担当!A163)</f>
        <v>1</v>
      </c>
    </row>
    <row r="164" spans="1:7">
      <c r="A164" t="s">
        <v>1497</v>
      </c>
      <c r="B164" t="s">
        <v>1508</v>
      </c>
      <c r="C164" t="s">
        <v>1327</v>
      </c>
      <c r="D164" t="s">
        <v>1511</v>
      </c>
      <c r="E164" t="s">
        <v>1021</v>
      </c>
      <c r="G164">
        <f>COUNTIF(纏め表計算用!B:B,職務担当!A164)</f>
        <v>1</v>
      </c>
    </row>
    <row r="165" spans="1:7">
      <c r="A165" t="s">
        <v>1498</v>
      </c>
      <c r="B165" t="s">
        <v>1508</v>
      </c>
      <c r="C165" t="s">
        <v>1324</v>
      </c>
      <c r="D165" t="s">
        <v>1512</v>
      </c>
      <c r="E165" t="s">
        <v>1021</v>
      </c>
      <c r="G165">
        <f>COUNTIF(纏め表計算用!B:B,職務担当!A165)</f>
        <v>1</v>
      </c>
    </row>
    <row r="166" spans="1:7">
      <c r="A166" t="s">
        <v>1499</v>
      </c>
      <c r="B166" t="s">
        <v>1508</v>
      </c>
      <c r="C166" t="s">
        <v>1324</v>
      </c>
      <c r="D166" t="s">
        <v>1518</v>
      </c>
      <c r="E166" t="s">
        <v>1021</v>
      </c>
      <c r="G166">
        <f>COUNTIF(纏め表計算用!B:B,職務担当!A166)</f>
        <v>1</v>
      </c>
    </row>
    <row r="167" spans="1:7">
      <c r="A167" t="s">
        <v>1500</v>
      </c>
      <c r="B167" t="s">
        <v>1508</v>
      </c>
      <c r="C167" t="s">
        <v>1327</v>
      </c>
      <c r="D167" t="s">
        <v>1514</v>
      </c>
      <c r="E167" t="s">
        <v>1021</v>
      </c>
      <c r="G167">
        <f>COUNTIF(纏め表計算用!B:B,職務担当!A167)</f>
        <v>1</v>
      </c>
    </row>
    <row r="168" spans="1:7">
      <c r="A168" t="s">
        <v>1501</v>
      </c>
      <c r="B168" t="s">
        <v>1508</v>
      </c>
      <c r="C168" t="s">
        <v>1327</v>
      </c>
      <c r="D168" t="s">
        <v>1037</v>
      </c>
      <c r="E168" t="s">
        <v>1021</v>
      </c>
      <c r="G168">
        <f>COUNTIF(纏め表計算用!B:B,職務担当!A168)</f>
        <v>1</v>
      </c>
    </row>
    <row r="169" spans="1:7">
      <c r="A169" t="s">
        <v>1502</v>
      </c>
      <c r="B169" t="s">
        <v>1508</v>
      </c>
      <c r="C169" t="s">
        <v>1327</v>
      </c>
      <c r="D169" t="s">
        <v>1514</v>
      </c>
      <c r="E169" t="s">
        <v>1021</v>
      </c>
      <c r="G169">
        <f>COUNTIF(纏め表計算用!B:B,職務担当!A169)</f>
        <v>1</v>
      </c>
    </row>
    <row r="170" spans="1:7">
      <c r="A170" t="s">
        <v>1503</v>
      </c>
      <c r="B170" t="s">
        <v>1508</v>
      </c>
      <c r="C170" t="s">
        <v>1327</v>
      </c>
      <c r="D170" t="s">
        <v>1511</v>
      </c>
      <c r="E170" t="s">
        <v>1021</v>
      </c>
      <c r="G170">
        <f>COUNTIF(纏め表計算用!B:B,職務担当!A170)</f>
        <v>1</v>
      </c>
    </row>
    <row r="171" spans="1:7">
      <c r="A171" t="s">
        <v>1504</v>
      </c>
      <c r="B171" t="s">
        <v>1508</v>
      </c>
      <c r="C171" t="s">
        <v>1327</v>
      </c>
      <c r="D171" t="s">
        <v>1512</v>
      </c>
      <c r="E171" t="s">
        <v>1021</v>
      </c>
      <c r="G171">
        <f>COUNTIF(纏め表計算用!B:B,職務担当!A171)</f>
        <v>1</v>
      </c>
    </row>
    <row r="172" spans="1:7">
      <c r="A172" t="s">
        <v>1505</v>
      </c>
      <c r="B172" t="s">
        <v>1508</v>
      </c>
      <c r="C172" t="s">
        <v>1327</v>
      </c>
      <c r="D172" t="s">
        <v>1514</v>
      </c>
      <c r="E172" t="s">
        <v>1021</v>
      </c>
      <c r="G172">
        <f>COUNTIF(纏め表計算用!B:B,職務担当!A172)</f>
        <v>1</v>
      </c>
    </row>
    <row r="173" spans="1:7">
      <c r="A173" t="s">
        <v>1506</v>
      </c>
      <c r="B173" t="s">
        <v>1508</v>
      </c>
      <c r="C173" t="s">
        <v>1327</v>
      </c>
      <c r="D173" t="s">
        <v>1514</v>
      </c>
      <c r="E173" t="s">
        <v>1021</v>
      </c>
      <c r="G173">
        <f>COUNTIF(纏め表計算用!B:B,職務担当!A173)</f>
        <v>1</v>
      </c>
    </row>
    <row r="174" spans="1:7">
      <c r="A174" t="s">
        <v>1507</v>
      </c>
      <c r="B174" t="s">
        <v>1508</v>
      </c>
      <c r="C174" t="s">
        <v>1327</v>
      </c>
      <c r="D174" t="s">
        <v>1519</v>
      </c>
      <c r="E174" t="s">
        <v>1021</v>
      </c>
      <c r="G174">
        <f>COUNTIF(纏め表計算用!B:B,職務担当!A174)</f>
        <v>1</v>
      </c>
    </row>
    <row r="175" spans="1:7">
      <c r="A175" s="3" t="s">
        <v>1235</v>
      </c>
      <c r="B175" t="s">
        <v>1508</v>
      </c>
      <c r="C175" t="s">
        <v>1327</v>
      </c>
      <c r="D175" t="s">
        <v>1520</v>
      </c>
      <c r="E175" t="s">
        <v>1021</v>
      </c>
      <c r="G175">
        <f>COUNTIF(纏め表計算用!B:B,職務担当!A175)</f>
        <v>1</v>
      </c>
    </row>
    <row r="176" spans="1:7">
      <c r="A176" t="s">
        <v>1521</v>
      </c>
      <c r="B176" t="s">
        <v>168</v>
      </c>
      <c r="C176" t="s">
        <v>1373</v>
      </c>
      <c r="E176" t="s">
        <v>1021</v>
      </c>
      <c r="G176">
        <f>COUNTIF(纏め表計算用!B:B,職務担当!A176)</f>
        <v>1</v>
      </c>
    </row>
    <row r="177" spans="1:7">
      <c r="A177" t="s">
        <v>177</v>
      </c>
      <c r="B177" t="s">
        <v>168</v>
      </c>
      <c r="C177" t="s">
        <v>1378</v>
      </c>
      <c r="E177" t="s">
        <v>1021</v>
      </c>
      <c r="G177">
        <f>COUNTIF(纏め表計算用!B:B,職務担当!A177)</f>
        <v>1</v>
      </c>
    </row>
    <row r="178" spans="1:7">
      <c r="A178" t="s">
        <v>1522</v>
      </c>
      <c r="B178" t="s">
        <v>168</v>
      </c>
      <c r="C178" t="s">
        <v>1392</v>
      </c>
      <c r="E178" t="s">
        <v>1021</v>
      </c>
      <c r="G178">
        <f>COUNTIF(纏め表計算用!B:B,職務担当!A178)</f>
        <v>1</v>
      </c>
    </row>
    <row r="179" spans="1:7">
      <c r="A179" t="s">
        <v>1523</v>
      </c>
      <c r="B179" t="s">
        <v>168</v>
      </c>
      <c r="C179" t="s">
        <v>1392</v>
      </c>
      <c r="E179" t="s">
        <v>1021</v>
      </c>
      <c r="G179">
        <f>COUNTIF(纏め表計算用!B:B,職務担当!A179)</f>
        <v>1</v>
      </c>
    </row>
    <row r="180" spans="1:7">
      <c r="A180" t="s">
        <v>175</v>
      </c>
      <c r="B180" t="s">
        <v>168</v>
      </c>
      <c r="C180" t="s">
        <v>1375</v>
      </c>
      <c r="E180" t="s">
        <v>1021</v>
      </c>
      <c r="G180">
        <f>COUNTIF(纏め表計算用!B:B,職務担当!A180)</f>
        <v>1</v>
      </c>
    </row>
    <row r="181" spans="1:7">
      <c r="A181" t="s">
        <v>1524</v>
      </c>
      <c r="B181" t="s">
        <v>168</v>
      </c>
      <c r="C181" t="s">
        <v>1425</v>
      </c>
      <c r="E181" t="s">
        <v>1021</v>
      </c>
      <c r="G181">
        <f>COUNTIF(纏め表計算用!B:B,職務担当!A181)</f>
        <v>1</v>
      </c>
    </row>
    <row r="182" spans="1:7">
      <c r="A182" t="s">
        <v>1525</v>
      </c>
      <c r="B182" t="s">
        <v>168</v>
      </c>
      <c r="C182" t="s">
        <v>1526</v>
      </c>
      <c r="E182" t="s">
        <v>1021</v>
      </c>
      <c r="G182">
        <f>COUNTIF(纏め表計算用!B:B,職務担当!A182)</f>
        <v>1</v>
      </c>
    </row>
    <row r="183" spans="1:7">
      <c r="A183" t="s">
        <v>1527</v>
      </c>
      <c r="B183" t="s">
        <v>168</v>
      </c>
      <c r="C183" t="s">
        <v>1310</v>
      </c>
      <c r="E183" t="s">
        <v>1021</v>
      </c>
      <c r="G183">
        <f>COUNTIF(纏め表計算用!B:B,職務担当!A183)</f>
        <v>1</v>
      </c>
    </row>
    <row r="184" spans="1:7">
      <c r="A184" t="s">
        <v>1528</v>
      </c>
      <c r="B184" t="s">
        <v>168</v>
      </c>
      <c r="C184" t="s">
        <v>1375</v>
      </c>
      <c r="D184" t="s">
        <v>1548</v>
      </c>
      <c r="E184" t="s">
        <v>1021</v>
      </c>
      <c r="G184">
        <f>COUNTIF(纏め表計算用!B:B,職務担当!A184)</f>
        <v>1</v>
      </c>
    </row>
    <row r="185" spans="1:7">
      <c r="A185" t="s">
        <v>1529</v>
      </c>
      <c r="B185" t="s">
        <v>168</v>
      </c>
      <c r="C185" t="s">
        <v>1375</v>
      </c>
      <c r="D185" t="s">
        <v>1549</v>
      </c>
      <c r="E185" t="s">
        <v>1021</v>
      </c>
      <c r="G185">
        <f>COUNTIF(纏め表計算用!B:B,職務担当!A185)</f>
        <v>1</v>
      </c>
    </row>
    <row r="186" spans="1:7">
      <c r="A186" t="s">
        <v>1530</v>
      </c>
      <c r="B186" t="s">
        <v>168</v>
      </c>
      <c r="C186" t="s">
        <v>1327</v>
      </c>
      <c r="D186" t="s">
        <v>1550</v>
      </c>
      <c r="E186" t="s">
        <v>1021</v>
      </c>
      <c r="G186">
        <f>COUNTIF(纏め表計算用!B:B,職務担当!A186)</f>
        <v>1</v>
      </c>
    </row>
    <row r="187" spans="1:7">
      <c r="A187" t="s">
        <v>1531</v>
      </c>
      <c r="B187" t="s">
        <v>168</v>
      </c>
      <c r="C187" t="s">
        <v>1324</v>
      </c>
      <c r="D187" t="s">
        <v>1551</v>
      </c>
      <c r="E187" t="s">
        <v>1021</v>
      </c>
      <c r="G187">
        <f>COUNTIF(纏め表計算用!B:B,職務担当!A187)</f>
        <v>1</v>
      </c>
    </row>
    <row r="188" spans="1:7">
      <c r="A188" t="s">
        <v>1532</v>
      </c>
      <c r="B188" t="s">
        <v>168</v>
      </c>
      <c r="C188" t="s">
        <v>1340</v>
      </c>
      <c r="D188" t="s">
        <v>1389</v>
      </c>
      <c r="E188" t="s">
        <v>1021</v>
      </c>
      <c r="G188">
        <f>COUNTIF(纏め表計算用!B:B,職務担当!A188)</f>
        <v>1</v>
      </c>
    </row>
    <row r="189" spans="1:7">
      <c r="A189" t="s">
        <v>1533</v>
      </c>
      <c r="B189" t="s">
        <v>168</v>
      </c>
      <c r="C189" t="s">
        <v>1324</v>
      </c>
      <c r="D189" t="s">
        <v>1390</v>
      </c>
      <c r="E189" t="s">
        <v>1021</v>
      </c>
      <c r="G189">
        <f>COUNTIF(纏め表計算用!B:B,職務担当!A189)</f>
        <v>1</v>
      </c>
    </row>
    <row r="190" spans="1:7">
      <c r="A190" t="s">
        <v>1534</v>
      </c>
      <c r="B190" t="s">
        <v>168</v>
      </c>
      <c r="C190" t="s">
        <v>1324</v>
      </c>
      <c r="D190" t="s">
        <v>1430</v>
      </c>
      <c r="E190" t="s">
        <v>1021</v>
      </c>
      <c r="G190">
        <f>COUNTIF(纏め表計算用!B:B,職務担当!A190)</f>
        <v>1</v>
      </c>
    </row>
    <row r="191" spans="1:7">
      <c r="A191" t="s">
        <v>1535</v>
      </c>
      <c r="B191" t="s">
        <v>168</v>
      </c>
      <c r="C191" t="s">
        <v>1324</v>
      </c>
      <c r="D191" t="s">
        <v>1552</v>
      </c>
      <c r="E191" t="s">
        <v>1021</v>
      </c>
      <c r="G191">
        <f>COUNTIF(纏め表計算用!B:B,職務担当!A191)</f>
        <v>1</v>
      </c>
    </row>
    <row r="192" spans="1:7">
      <c r="A192" t="s">
        <v>1536</v>
      </c>
      <c r="B192" t="s">
        <v>168</v>
      </c>
      <c r="C192" t="s">
        <v>1324</v>
      </c>
      <c r="D192" t="s">
        <v>1389</v>
      </c>
      <c r="E192" t="s">
        <v>1021</v>
      </c>
      <c r="G192">
        <f>COUNTIF(纏め表計算用!B:B,職務担当!A192)</f>
        <v>1</v>
      </c>
    </row>
    <row r="193" spans="1:7">
      <c r="A193" t="s">
        <v>1537</v>
      </c>
      <c r="B193" t="s">
        <v>168</v>
      </c>
      <c r="C193" t="s">
        <v>1324</v>
      </c>
      <c r="D193" t="s">
        <v>1550</v>
      </c>
      <c r="E193" t="s">
        <v>1021</v>
      </c>
      <c r="G193">
        <f>COUNTIF(纏め表計算用!B:B,職務担当!A193)</f>
        <v>1</v>
      </c>
    </row>
    <row r="194" spans="1:7">
      <c r="A194" t="s">
        <v>1538</v>
      </c>
      <c r="B194" t="s">
        <v>168</v>
      </c>
      <c r="C194" t="s">
        <v>1324</v>
      </c>
      <c r="D194" t="s">
        <v>1551</v>
      </c>
      <c r="E194" t="s">
        <v>1021</v>
      </c>
      <c r="G194">
        <f>COUNTIF(纏め表計算用!B:B,職務担当!A194)</f>
        <v>1</v>
      </c>
    </row>
    <row r="195" spans="1:7">
      <c r="A195" t="s">
        <v>1539</v>
      </c>
      <c r="B195" t="s">
        <v>168</v>
      </c>
      <c r="C195" t="s">
        <v>1324</v>
      </c>
      <c r="D195" t="s">
        <v>1430</v>
      </c>
      <c r="E195" t="s">
        <v>1021</v>
      </c>
      <c r="G195">
        <f>COUNTIF(纏め表計算用!B:B,職務担当!A195)</f>
        <v>1</v>
      </c>
    </row>
    <row r="196" spans="1:7">
      <c r="A196" t="s">
        <v>1540</v>
      </c>
      <c r="B196" t="s">
        <v>168</v>
      </c>
      <c r="C196" t="s">
        <v>1324</v>
      </c>
      <c r="D196" t="s">
        <v>1553</v>
      </c>
      <c r="E196" t="s">
        <v>1021</v>
      </c>
      <c r="G196">
        <f>COUNTIF(纏め表計算用!B:B,職務担当!A196)</f>
        <v>1</v>
      </c>
    </row>
    <row r="197" spans="1:7">
      <c r="A197" t="s">
        <v>1541</v>
      </c>
      <c r="B197" t="s">
        <v>168</v>
      </c>
      <c r="C197" t="s">
        <v>1324</v>
      </c>
      <c r="D197" t="s">
        <v>1436</v>
      </c>
      <c r="E197" t="s">
        <v>1021</v>
      </c>
      <c r="G197">
        <f>COUNTIF(纏め表計算用!B:B,職務担当!A197)</f>
        <v>1</v>
      </c>
    </row>
    <row r="198" spans="1:7">
      <c r="A198" t="s">
        <v>1542</v>
      </c>
      <c r="B198" t="s">
        <v>168</v>
      </c>
      <c r="C198" t="s">
        <v>1327</v>
      </c>
      <c r="D198" t="s">
        <v>1431</v>
      </c>
      <c r="E198" t="s">
        <v>1021</v>
      </c>
      <c r="G198">
        <f>COUNTIF(纏め表計算用!B:B,職務担当!A198)</f>
        <v>1</v>
      </c>
    </row>
    <row r="199" spans="1:7">
      <c r="A199" t="s">
        <v>1543</v>
      </c>
      <c r="B199" t="s">
        <v>168</v>
      </c>
      <c r="C199" t="s">
        <v>1327</v>
      </c>
      <c r="D199" t="s">
        <v>1435</v>
      </c>
      <c r="E199" t="s">
        <v>1021</v>
      </c>
      <c r="G199">
        <f>COUNTIF(纏め表計算用!B:B,職務担当!A199)</f>
        <v>1</v>
      </c>
    </row>
    <row r="200" spans="1:7">
      <c r="A200" t="s">
        <v>1544</v>
      </c>
      <c r="B200" t="s">
        <v>168</v>
      </c>
      <c r="C200" t="s">
        <v>1324</v>
      </c>
      <c r="D200" t="s">
        <v>1554</v>
      </c>
      <c r="E200" t="s">
        <v>1021</v>
      </c>
      <c r="G200">
        <f>COUNTIF(纏め表計算用!B:B,職務担当!A200)</f>
        <v>1</v>
      </c>
    </row>
    <row r="201" spans="1:7">
      <c r="A201" t="s">
        <v>1545</v>
      </c>
      <c r="B201" t="s">
        <v>168</v>
      </c>
      <c r="C201" t="s">
        <v>1324</v>
      </c>
      <c r="E201" t="s">
        <v>1021</v>
      </c>
      <c r="G201">
        <f>COUNTIF(纏め表計算用!B:B,職務担当!A201)</f>
        <v>1</v>
      </c>
    </row>
    <row r="202" spans="1:7">
      <c r="A202" t="s">
        <v>1546</v>
      </c>
      <c r="B202" t="s">
        <v>168</v>
      </c>
      <c r="C202" t="s">
        <v>1555</v>
      </c>
      <c r="E202" t="s">
        <v>1021</v>
      </c>
      <c r="G202">
        <f>COUNTIF(纏め表計算用!B:B,職務担当!A202)</f>
        <v>1</v>
      </c>
    </row>
    <row r="203" spans="1:7">
      <c r="A203" s="5" t="s">
        <v>1547</v>
      </c>
      <c r="B203" s="5" t="s">
        <v>168</v>
      </c>
      <c r="C203" t="s">
        <v>1556</v>
      </c>
      <c r="E203" t="s">
        <v>1021</v>
      </c>
      <c r="G203">
        <f>COUNTIF(纏め表計算用!B:B,職務担当!A203)</f>
        <v>0</v>
      </c>
    </row>
    <row r="204" spans="1:7">
      <c r="A204" t="s">
        <v>789</v>
      </c>
      <c r="B204" t="s">
        <v>1578</v>
      </c>
      <c r="C204" t="s">
        <v>1373</v>
      </c>
      <c r="E204" t="s">
        <v>1021</v>
      </c>
      <c r="G204">
        <f>COUNTIF(纏め表計算用!B:B,職務担当!A204)</f>
        <v>1</v>
      </c>
    </row>
    <row r="205" spans="1:7">
      <c r="A205" t="s">
        <v>1557</v>
      </c>
      <c r="B205" t="s">
        <v>1578</v>
      </c>
      <c r="C205" t="s">
        <v>1374</v>
      </c>
      <c r="E205" t="s">
        <v>1021</v>
      </c>
      <c r="G205">
        <f>COUNTIF(纏め表計算用!B:B,職務担当!A205)</f>
        <v>1</v>
      </c>
    </row>
    <row r="206" spans="1:7">
      <c r="A206" t="s">
        <v>1558</v>
      </c>
      <c r="B206" t="s">
        <v>1578</v>
      </c>
      <c r="C206" t="s">
        <v>1422</v>
      </c>
      <c r="E206" t="s">
        <v>1021</v>
      </c>
      <c r="G206">
        <f>COUNTIF(纏め表計算用!B:B,職務担当!A206)</f>
        <v>1</v>
      </c>
    </row>
    <row r="207" spans="1:7">
      <c r="A207" t="s">
        <v>1559</v>
      </c>
      <c r="B207" t="s">
        <v>1578</v>
      </c>
      <c r="C207" t="s">
        <v>1375</v>
      </c>
      <c r="E207" t="s">
        <v>1021</v>
      </c>
      <c r="G207">
        <f>COUNTIF(纏め表計算用!B:B,職務担当!A207)</f>
        <v>1</v>
      </c>
    </row>
    <row r="208" spans="1:7">
      <c r="A208" t="s">
        <v>1560</v>
      </c>
      <c r="B208" t="s">
        <v>1578</v>
      </c>
      <c r="C208" t="s">
        <v>1526</v>
      </c>
      <c r="E208" t="s">
        <v>1021</v>
      </c>
      <c r="G208">
        <f>COUNTIF(纏め表計算用!B:B,職務担当!A208)</f>
        <v>1</v>
      </c>
    </row>
    <row r="209" spans="1:7">
      <c r="A209" t="s">
        <v>1561</v>
      </c>
      <c r="B209" t="s">
        <v>1578</v>
      </c>
      <c r="C209" t="s">
        <v>1579</v>
      </c>
      <c r="E209" t="s">
        <v>1021</v>
      </c>
      <c r="G209">
        <f>COUNTIF(纏め表計算用!B:B,職務担当!A209)</f>
        <v>1</v>
      </c>
    </row>
    <row r="210" spans="1:7">
      <c r="A210" t="s">
        <v>1562</v>
      </c>
      <c r="B210" t="s">
        <v>1578</v>
      </c>
      <c r="C210" t="s">
        <v>1310</v>
      </c>
      <c r="E210" t="s">
        <v>1021</v>
      </c>
      <c r="G210">
        <f>COUNTIF(纏め表計算用!B:B,職務担当!A210)</f>
        <v>1</v>
      </c>
    </row>
    <row r="211" spans="1:7">
      <c r="A211" t="s">
        <v>1563</v>
      </c>
      <c r="B211" t="s">
        <v>1578</v>
      </c>
      <c r="C211" t="s">
        <v>1378</v>
      </c>
      <c r="D211" t="s">
        <v>1580</v>
      </c>
      <c r="E211" t="s">
        <v>1021</v>
      </c>
      <c r="G211">
        <f>COUNTIF(纏め表計算用!B:B,職務担当!A211)</f>
        <v>1</v>
      </c>
    </row>
    <row r="212" spans="1:7">
      <c r="A212" t="s">
        <v>1564</v>
      </c>
      <c r="B212" t="s">
        <v>1578</v>
      </c>
      <c r="C212" t="s">
        <v>1324</v>
      </c>
      <c r="D212" t="s">
        <v>1581</v>
      </c>
      <c r="E212" t="s">
        <v>1021</v>
      </c>
      <c r="G212">
        <f>COUNTIF(纏め表計算用!B:B,職務担当!A212)</f>
        <v>1</v>
      </c>
    </row>
    <row r="213" spans="1:7">
      <c r="A213" t="s">
        <v>1565</v>
      </c>
      <c r="B213" t="s">
        <v>1578</v>
      </c>
      <c r="C213" t="s">
        <v>1324</v>
      </c>
      <c r="D213" t="s">
        <v>1582</v>
      </c>
      <c r="E213" t="s">
        <v>1021</v>
      </c>
      <c r="G213">
        <f>COUNTIF(纏め表計算用!B:B,職務担当!A213)</f>
        <v>1</v>
      </c>
    </row>
    <row r="214" spans="1:7">
      <c r="A214" t="s">
        <v>1566</v>
      </c>
      <c r="B214" t="s">
        <v>1578</v>
      </c>
      <c r="C214" t="s">
        <v>1324</v>
      </c>
      <c r="D214" t="s">
        <v>1583</v>
      </c>
      <c r="E214" t="s">
        <v>1021</v>
      </c>
      <c r="G214">
        <f>COUNTIF(纏め表計算用!B:B,職務担当!A214)</f>
        <v>1</v>
      </c>
    </row>
    <row r="215" spans="1:7">
      <c r="A215" t="s">
        <v>1567</v>
      </c>
      <c r="B215" t="s">
        <v>1578</v>
      </c>
      <c r="C215" t="s">
        <v>1324</v>
      </c>
      <c r="D215" t="s">
        <v>1584</v>
      </c>
      <c r="E215" t="s">
        <v>1021</v>
      </c>
      <c r="G215">
        <f>COUNTIF(纏め表計算用!B:B,職務担当!A215)</f>
        <v>1</v>
      </c>
    </row>
    <row r="216" spans="1:7">
      <c r="A216" t="s">
        <v>1568</v>
      </c>
      <c r="B216" t="s">
        <v>1578</v>
      </c>
      <c r="C216" t="s">
        <v>1324</v>
      </c>
      <c r="D216" t="s">
        <v>1585</v>
      </c>
      <c r="E216" t="s">
        <v>1021</v>
      </c>
      <c r="G216">
        <f>COUNTIF(纏め表計算用!B:B,職務担当!A216)</f>
        <v>1</v>
      </c>
    </row>
    <row r="217" spans="1:7">
      <c r="A217" t="s">
        <v>1569</v>
      </c>
      <c r="B217" t="s">
        <v>1578</v>
      </c>
      <c r="C217" t="s">
        <v>1327</v>
      </c>
      <c r="D217" t="s">
        <v>1586</v>
      </c>
      <c r="E217" t="s">
        <v>1021</v>
      </c>
      <c r="G217">
        <f>COUNTIF(纏め表計算用!B:B,職務担当!A217)</f>
        <v>1</v>
      </c>
    </row>
    <row r="218" spans="1:7">
      <c r="A218" s="3" t="s">
        <v>1276</v>
      </c>
      <c r="B218" t="s">
        <v>1578</v>
      </c>
      <c r="C218" t="s">
        <v>1324</v>
      </c>
      <c r="D218" t="s">
        <v>1587</v>
      </c>
      <c r="E218" t="s">
        <v>1021</v>
      </c>
      <c r="G218">
        <f>COUNTIF(纏め表計算用!B:B,職務担当!A218)</f>
        <v>1</v>
      </c>
    </row>
    <row r="219" spans="1:7">
      <c r="A219" t="s">
        <v>1570</v>
      </c>
      <c r="B219" t="s">
        <v>1578</v>
      </c>
      <c r="C219" t="s">
        <v>1324</v>
      </c>
      <c r="D219" t="s">
        <v>1588</v>
      </c>
      <c r="E219" t="s">
        <v>1021</v>
      </c>
      <c r="G219">
        <f>COUNTIF(纏め表計算用!B:B,職務担当!A219)</f>
        <v>1</v>
      </c>
    </row>
    <row r="220" spans="1:7">
      <c r="A220" t="s">
        <v>1571</v>
      </c>
      <c r="B220" t="s">
        <v>1578</v>
      </c>
      <c r="C220" t="s">
        <v>1327</v>
      </c>
      <c r="D220" t="s">
        <v>1430</v>
      </c>
      <c r="E220" t="s">
        <v>1021</v>
      </c>
      <c r="G220">
        <f>COUNTIF(纏め表計算用!B:B,職務担当!A220)</f>
        <v>1</v>
      </c>
    </row>
    <row r="221" spans="1:7">
      <c r="A221" t="s">
        <v>1572</v>
      </c>
      <c r="B221" t="s">
        <v>1578</v>
      </c>
      <c r="C221" t="s">
        <v>1327</v>
      </c>
      <c r="D221" t="s">
        <v>1390</v>
      </c>
      <c r="E221" t="s">
        <v>1021</v>
      </c>
      <c r="G221">
        <f>COUNTIF(纏め表計算用!B:B,職務担当!A221)</f>
        <v>1</v>
      </c>
    </row>
    <row r="222" spans="1:7">
      <c r="A222" t="s">
        <v>1573</v>
      </c>
      <c r="B222" t="s">
        <v>1578</v>
      </c>
      <c r="C222" t="s">
        <v>1327</v>
      </c>
      <c r="D222" t="s">
        <v>1390</v>
      </c>
      <c r="E222" t="s">
        <v>1021</v>
      </c>
      <c r="G222">
        <f>COUNTIF(纏め表計算用!B:B,職務担当!A222)</f>
        <v>1</v>
      </c>
    </row>
    <row r="223" spans="1:7">
      <c r="A223" t="s">
        <v>1574</v>
      </c>
      <c r="B223" t="s">
        <v>1578</v>
      </c>
      <c r="C223" t="s">
        <v>1324</v>
      </c>
      <c r="D223" t="s">
        <v>1436</v>
      </c>
      <c r="E223" t="s">
        <v>1021</v>
      </c>
      <c r="G223">
        <f>COUNTIF(纏め表計算用!B:B,職務担当!A223)</f>
        <v>1</v>
      </c>
    </row>
    <row r="224" spans="1:7">
      <c r="A224" t="s">
        <v>1575</v>
      </c>
      <c r="B224" t="s">
        <v>1578</v>
      </c>
      <c r="C224" t="s">
        <v>1327</v>
      </c>
      <c r="D224" t="s">
        <v>1389</v>
      </c>
      <c r="E224" t="s">
        <v>1021</v>
      </c>
      <c r="G224">
        <f>COUNTIF(纏め表計算用!B:B,職務担当!A224)</f>
        <v>1</v>
      </c>
    </row>
    <row r="225" spans="1:7">
      <c r="A225" t="s">
        <v>1576</v>
      </c>
      <c r="B225" t="s">
        <v>1578</v>
      </c>
      <c r="C225" t="s">
        <v>1327</v>
      </c>
      <c r="E225" t="s">
        <v>1021</v>
      </c>
      <c r="G225">
        <f>COUNTIF(纏め表計算用!B:B,職務担当!A225)</f>
        <v>1</v>
      </c>
    </row>
    <row r="226" spans="1:7">
      <c r="A226" t="s">
        <v>1577</v>
      </c>
      <c r="B226" t="s">
        <v>1578</v>
      </c>
      <c r="C226" t="s">
        <v>1327</v>
      </c>
      <c r="E226" t="s">
        <v>1021</v>
      </c>
      <c r="G226">
        <f>COUNTIF(纏め表計算用!B:B,職務担当!A226)</f>
        <v>1</v>
      </c>
    </row>
    <row r="227" spans="1:7">
      <c r="A227" t="s">
        <v>1589</v>
      </c>
      <c r="B227" t="s">
        <v>518</v>
      </c>
      <c r="C227" t="s">
        <v>1322</v>
      </c>
      <c r="E227" t="s">
        <v>1021</v>
      </c>
      <c r="G227">
        <f>COUNTIF(纏め表計算用!B:B,職務担当!A227)</f>
        <v>1</v>
      </c>
    </row>
    <row r="228" spans="1:7">
      <c r="A228" t="s">
        <v>1590</v>
      </c>
      <c r="B228" t="s">
        <v>518</v>
      </c>
      <c r="C228" t="s">
        <v>1422</v>
      </c>
      <c r="E228" t="s">
        <v>1021</v>
      </c>
      <c r="G228">
        <f>COUNTIF(纏め表計算用!B:B,職務担当!A228)</f>
        <v>1</v>
      </c>
    </row>
    <row r="229" spans="1:7">
      <c r="A229" t="s">
        <v>1591</v>
      </c>
      <c r="B229" t="s">
        <v>518</v>
      </c>
      <c r="C229" t="s">
        <v>1375</v>
      </c>
      <c r="E229" t="s">
        <v>1021</v>
      </c>
      <c r="G229">
        <f>COUNTIF(纏め表計算用!B:B,職務担当!A229)</f>
        <v>1</v>
      </c>
    </row>
    <row r="230" spans="1:7">
      <c r="A230" t="s">
        <v>1592</v>
      </c>
      <c r="B230" t="s">
        <v>518</v>
      </c>
      <c r="C230" t="s">
        <v>1607</v>
      </c>
      <c r="E230" t="s">
        <v>1021</v>
      </c>
      <c r="G230">
        <f>COUNTIF(纏め表計算用!B:B,職務担当!A230)</f>
        <v>1</v>
      </c>
    </row>
    <row r="231" spans="1:7">
      <c r="A231" t="s">
        <v>1593</v>
      </c>
      <c r="B231" t="s">
        <v>518</v>
      </c>
      <c r="C231" t="s">
        <v>1608</v>
      </c>
      <c r="E231" t="s">
        <v>1021</v>
      </c>
      <c r="G231">
        <f>COUNTIF(纏め表計算用!B:B,職務担当!A231)</f>
        <v>1</v>
      </c>
    </row>
    <row r="232" spans="1:7">
      <c r="A232" t="s">
        <v>1594</v>
      </c>
      <c r="B232" t="s">
        <v>518</v>
      </c>
      <c r="C232" t="s">
        <v>1375</v>
      </c>
      <c r="E232" t="s">
        <v>1021</v>
      </c>
      <c r="G232">
        <f>COUNTIF(纏め表計算用!B:B,職務担当!A232)</f>
        <v>1</v>
      </c>
    </row>
    <row r="233" spans="1:7">
      <c r="A233" t="s">
        <v>1595</v>
      </c>
      <c r="B233" t="s">
        <v>518</v>
      </c>
      <c r="C233" t="s">
        <v>1310</v>
      </c>
      <c r="E233" t="s">
        <v>1021</v>
      </c>
      <c r="G233">
        <f>COUNTIF(纏め表計算用!B:B,職務担当!A233)</f>
        <v>1</v>
      </c>
    </row>
    <row r="234" spans="1:7">
      <c r="A234" t="s">
        <v>1596</v>
      </c>
      <c r="B234" t="s">
        <v>518</v>
      </c>
      <c r="C234" t="s">
        <v>1324</v>
      </c>
      <c r="D234" t="s">
        <v>1037</v>
      </c>
      <c r="E234" t="s">
        <v>1021</v>
      </c>
      <c r="G234">
        <f>COUNTIF(纏め表計算用!B:B,職務担当!A234)</f>
        <v>1</v>
      </c>
    </row>
    <row r="235" spans="1:7">
      <c r="A235" t="s">
        <v>1597</v>
      </c>
      <c r="B235" t="s">
        <v>518</v>
      </c>
      <c r="C235" t="s">
        <v>1327</v>
      </c>
      <c r="D235" t="s">
        <v>1609</v>
      </c>
      <c r="E235" t="s">
        <v>1021</v>
      </c>
      <c r="G235">
        <f>COUNTIF(纏め表計算用!B:B,職務担当!A235)</f>
        <v>1</v>
      </c>
    </row>
    <row r="236" spans="1:7">
      <c r="A236" t="s">
        <v>527</v>
      </c>
      <c r="B236" t="s">
        <v>518</v>
      </c>
      <c r="C236" t="s">
        <v>1324</v>
      </c>
      <c r="D236" t="s">
        <v>1609</v>
      </c>
      <c r="E236" t="s">
        <v>1021</v>
      </c>
      <c r="G236">
        <f>COUNTIF(纏め表計算用!B:B,職務担当!A236)</f>
        <v>1</v>
      </c>
    </row>
    <row r="237" spans="1:7">
      <c r="A237" t="s">
        <v>529</v>
      </c>
      <c r="B237" t="s">
        <v>518</v>
      </c>
      <c r="C237" t="s">
        <v>1327</v>
      </c>
      <c r="D237" t="s">
        <v>1341</v>
      </c>
      <c r="E237" t="s">
        <v>1021</v>
      </c>
      <c r="G237">
        <f>COUNTIF(纏め表計算用!B:B,職務担当!A237)</f>
        <v>1</v>
      </c>
    </row>
    <row r="238" spans="1:7">
      <c r="A238" t="s">
        <v>1598</v>
      </c>
      <c r="B238" t="s">
        <v>518</v>
      </c>
      <c r="C238" t="s">
        <v>1324</v>
      </c>
      <c r="D238" t="s">
        <v>1610</v>
      </c>
      <c r="E238" t="s">
        <v>1021</v>
      </c>
      <c r="G238">
        <f>COUNTIF(纏め表計算用!B:B,職務担当!A238)</f>
        <v>1</v>
      </c>
    </row>
    <row r="239" spans="1:7">
      <c r="A239" t="s">
        <v>1599</v>
      </c>
      <c r="B239" t="s">
        <v>518</v>
      </c>
      <c r="C239" t="s">
        <v>1324</v>
      </c>
      <c r="E239" t="s">
        <v>1021</v>
      </c>
      <c r="G239">
        <f>COUNTIF(纏め表計算用!B:B,職務担当!A239)</f>
        <v>1</v>
      </c>
    </row>
    <row r="240" spans="1:7">
      <c r="A240" t="s">
        <v>1600</v>
      </c>
      <c r="B240" t="s">
        <v>518</v>
      </c>
      <c r="C240" t="s">
        <v>1327</v>
      </c>
      <c r="D240" t="s">
        <v>1343</v>
      </c>
      <c r="E240" t="s">
        <v>1021</v>
      </c>
      <c r="G240">
        <f>COUNTIF(纏め表計算用!B:B,職務担当!A240)</f>
        <v>1</v>
      </c>
    </row>
    <row r="241" spans="1:7">
      <c r="A241" t="s">
        <v>1601</v>
      </c>
      <c r="B241" t="s">
        <v>518</v>
      </c>
      <c r="C241" t="s">
        <v>1327</v>
      </c>
      <c r="D241" t="s">
        <v>1611</v>
      </c>
      <c r="E241" t="s">
        <v>1021</v>
      </c>
      <c r="G241">
        <f>COUNTIF(纏め表計算用!B:B,職務担当!A241)</f>
        <v>1</v>
      </c>
    </row>
    <row r="242" spans="1:7">
      <c r="A242" t="s">
        <v>1602</v>
      </c>
      <c r="B242" t="s">
        <v>518</v>
      </c>
      <c r="C242" t="s">
        <v>1324</v>
      </c>
      <c r="D242" t="s">
        <v>1611</v>
      </c>
      <c r="E242" t="s">
        <v>1021</v>
      </c>
      <c r="G242">
        <f>COUNTIF(纏め表計算用!B:B,職務担当!A242)</f>
        <v>1</v>
      </c>
    </row>
    <row r="243" spans="1:7">
      <c r="A243" t="s">
        <v>1603</v>
      </c>
      <c r="B243" t="s">
        <v>518</v>
      </c>
      <c r="C243" t="s">
        <v>1327</v>
      </c>
      <c r="D243" t="s">
        <v>1344</v>
      </c>
      <c r="E243" t="s">
        <v>1021</v>
      </c>
      <c r="G243">
        <f>COUNTIF(纏め表計算用!B:B,職務担当!A243)</f>
        <v>1</v>
      </c>
    </row>
    <row r="244" spans="1:7">
      <c r="A244" t="s">
        <v>1604</v>
      </c>
      <c r="B244" t="s">
        <v>518</v>
      </c>
      <c r="C244" t="s">
        <v>1327</v>
      </c>
      <c r="D244" t="s">
        <v>1341</v>
      </c>
      <c r="E244" t="s">
        <v>1021</v>
      </c>
      <c r="G244">
        <f>COUNTIF(纏め表計算用!B:B,職務担当!A244)</f>
        <v>1</v>
      </c>
    </row>
    <row r="245" spans="1:7">
      <c r="A245" t="s">
        <v>1605</v>
      </c>
      <c r="B245" t="s">
        <v>518</v>
      </c>
      <c r="C245" t="s">
        <v>1327</v>
      </c>
      <c r="D245" t="s">
        <v>1344</v>
      </c>
      <c r="E245" t="s">
        <v>1021</v>
      </c>
      <c r="G245">
        <f>COUNTIF(纏め表計算用!B:B,職務担当!A245)</f>
        <v>1</v>
      </c>
    </row>
    <row r="246" spans="1:7">
      <c r="A246" s="3" t="s">
        <v>1109</v>
      </c>
      <c r="B246" t="s">
        <v>518</v>
      </c>
      <c r="C246" t="s">
        <v>1327</v>
      </c>
      <c r="D246" t="s">
        <v>1341</v>
      </c>
      <c r="E246" t="s">
        <v>1021</v>
      </c>
      <c r="G246">
        <f>COUNTIF(纏め表計算用!B:B,職務担当!A246)</f>
        <v>1</v>
      </c>
    </row>
    <row r="247" spans="1:7">
      <c r="A247" t="s">
        <v>1606</v>
      </c>
      <c r="B247" t="s">
        <v>518</v>
      </c>
      <c r="C247" t="s">
        <v>1327</v>
      </c>
      <c r="D247" t="s">
        <v>1612</v>
      </c>
      <c r="E247" t="s">
        <v>1021</v>
      </c>
      <c r="G247">
        <f>COUNTIF(纏め表計算用!B:B,職務担当!A247)</f>
        <v>1</v>
      </c>
    </row>
    <row r="248" spans="1:7">
      <c r="A248" t="s">
        <v>1613</v>
      </c>
      <c r="B248" t="s">
        <v>87</v>
      </c>
      <c r="C248" t="s">
        <v>1373</v>
      </c>
      <c r="E248" t="s">
        <v>1021</v>
      </c>
      <c r="G248">
        <f>COUNTIF(纏め表計算用!B:B,職務担当!A248)</f>
        <v>1</v>
      </c>
    </row>
    <row r="249" spans="1:7">
      <c r="A249" t="s">
        <v>1614</v>
      </c>
      <c r="B249" t="s">
        <v>87</v>
      </c>
      <c r="C249" t="s">
        <v>1634</v>
      </c>
      <c r="E249" t="s">
        <v>1021</v>
      </c>
      <c r="G249">
        <f>COUNTIF(纏め表計算用!B:B,職務担当!A249)</f>
        <v>1</v>
      </c>
    </row>
    <row r="250" spans="1:7">
      <c r="A250" t="s">
        <v>1615</v>
      </c>
      <c r="B250" t="s">
        <v>87</v>
      </c>
      <c r="C250" t="s">
        <v>1375</v>
      </c>
      <c r="E250" t="s">
        <v>1021</v>
      </c>
      <c r="G250">
        <f>COUNTIF(纏め表計算用!B:B,職務担当!A250)</f>
        <v>1</v>
      </c>
    </row>
    <row r="251" spans="1:7">
      <c r="A251" t="s">
        <v>1616</v>
      </c>
      <c r="B251" t="s">
        <v>87</v>
      </c>
      <c r="C251" t="s">
        <v>1635</v>
      </c>
      <c r="E251" t="s">
        <v>1021</v>
      </c>
      <c r="G251">
        <f>COUNTIF(纏め表計算用!B:B,職務担当!A251)</f>
        <v>1</v>
      </c>
    </row>
    <row r="252" spans="1:7">
      <c r="A252" t="s">
        <v>1617</v>
      </c>
      <c r="B252" t="s">
        <v>87</v>
      </c>
      <c r="C252" t="s">
        <v>1526</v>
      </c>
      <c r="E252" t="s">
        <v>1021</v>
      </c>
      <c r="G252">
        <f>COUNTIF(纏め表計算用!B:B,職務担当!A252)</f>
        <v>1</v>
      </c>
    </row>
    <row r="253" spans="1:7">
      <c r="A253" t="s">
        <v>1618</v>
      </c>
      <c r="B253" t="s">
        <v>87</v>
      </c>
      <c r="C253" t="s">
        <v>1635</v>
      </c>
      <c r="E253" t="s">
        <v>1021</v>
      </c>
      <c r="G253">
        <f>COUNTIF(纏め表計算用!B:B,職務担当!A253)</f>
        <v>1</v>
      </c>
    </row>
    <row r="254" spans="1:7">
      <c r="A254" t="s">
        <v>1619</v>
      </c>
      <c r="B254" t="s">
        <v>87</v>
      </c>
      <c r="C254" t="s">
        <v>1635</v>
      </c>
      <c r="E254" t="s">
        <v>1021</v>
      </c>
      <c r="G254">
        <f>COUNTIF(纏め表計算用!B:B,職務担当!A254)</f>
        <v>1</v>
      </c>
    </row>
    <row r="255" spans="1:7">
      <c r="A255" t="s">
        <v>1620</v>
      </c>
      <c r="B255" t="s">
        <v>87</v>
      </c>
      <c r="C255" t="s">
        <v>1310</v>
      </c>
      <c r="E255" t="s">
        <v>1021</v>
      </c>
      <c r="G255">
        <f>COUNTIF(纏め表計算用!B:B,職務担当!A255)</f>
        <v>1</v>
      </c>
    </row>
    <row r="256" spans="1:7">
      <c r="A256" t="s">
        <v>92</v>
      </c>
      <c r="B256" t="s">
        <v>87</v>
      </c>
      <c r="C256" t="s">
        <v>1375</v>
      </c>
      <c r="E256" t="s">
        <v>1021</v>
      </c>
      <c r="G256">
        <f>COUNTIF(纏め表計算用!B:B,職務担当!A256)</f>
        <v>1</v>
      </c>
    </row>
    <row r="257" spans="1:7">
      <c r="A257" t="s">
        <v>1621</v>
      </c>
      <c r="B257" t="s">
        <v>87</v>
      </c>
      <c r="C257" t="s">
        <v>1327</v>
      </c>
      <c r="D257" t="s">
        <v>1636</v>
      </c>
      <c r="E257" t="s">
        <v>1021</v>
      </c>
      <c r="G257">
        <f>COUNTIF(纏め表計算用!B:B,職務担当!A257)</f>
        <v>1</v>
      </c>
    </row>
    <row r="258" spans="1:7">
      <c r="A258" t="s">
        <v>1622</v>
      </c>
      <c r="B258" t="s">
        <v>87</v>
      </c>
      <c r="C258" t="s">
        <v>1324</v>
      </c>
      <c r="D258" t="s">
        <v>1610</v>
      </c>
      <c r="E258" t="s">
        <v>1021</v>
      </c>
      <c r="G258">
        <f>COUNTIF(纏め表計算用!B:B,職務担当!A258)</f>
        <v>1</v>
      </c>
    </row>
    <row r="259" spans="1:7">
      <c r="A259" t="s">
        <v>1623</v>
      </c>
      <c r="B259" t="s">
        <v>87</v>
      </c>
      <c r="C259" t="s">
        <v>1327</v>
      </c>
      <c r="D259" t="s">
        <v>1037</v>
      </c>
      <c r="E259" t="s">
        <v>1021</v>
      </c>
      <c r="G259">
        <f>COUNTIF(纏め表計算用!B:B,職務担当!A259)</f>
        <v>1</v>
      </c>
    </row>
    <row r="260" spans="1:7">
      <c r="A260" t="s">
        <v>1624</v>
      </c>
      <c r="B260" t="s">
        <v>87</v>
      </c>
      <c r="C260" t="s">
        <v>1324</v>
      </c>
      <c r="D260" t="s">
        <v>1611</v>
      </c>
      <c r="E260" t="s">
        <v>1021</v>
      </c>
      <c r="G260">
        <f>COUNTIF(纏め表計算用!B:B,職務担当!A260)</f>
        <v>1</v>
      </c>
    </row>
    <row r="261" spans="1:7">
      <c r="A261" t="s">
        <v>1625</v>
      </c>
      <c r="B261" t="s">
        <v>87</v>
      </c>
      <c r="C261" t="s">
        <v>1324</v>
      </c>
      <c r="D261" t="s">
        <v>1609</v>
      </c>
      <c r="E261" t="s">
        <v>1021</v>
      </c>
      <c r="G261">
        <f>COUNTIF(纏め表計算用!B:B,職務担当!A261)</f>
        <v>1</v>
      </c>
    </row>
    <row r="262" spans="1:7">
      <c r="A262" t="s">
        <v>1626</v>
      </c>
      <c r="B262" t="s">
        <v>87</v>
      </c>
      <c r="C262" t="s">
        <v>1324</v>
      </c>
      <c r="D262" t="s">
        <v>1343</v>
      </c>
      <c r="E262" t="s">
        <v>1021</v>
      </c>
      <c r="G262">
        <f>COUNTIF(纏め表計算用!B:B,職務担当!A262)</f>
        <v>1</v>
      </c>
    </row>
    <row r="263" spans="1:7">
      <c r="A263" t="s">
        <v>1627</v>
      </c>
      <c r="B263" t="s">
        <v>87</v>
      </c>
      <c r="C263" t="s">
        <v>1324</v>
      </c>
      <c r="D263" t="s">
        <v>1637</v>
      </c>
      <c r="E263" t="s">
        <v>1021</v>
      </c>
      <c r="G263">
        <f>COUNTIF(纏め表計算用!B:B,職務担当!A263)</f>
        <v>1</v>
      </c>
    </row>
    <row r="264" spans="1:7">
      <c r="A264" t="s">
        <v>1628</v>
      </c>
      <c r="B264" t="s">
        <v>87</v>
      </c>
      <c r="C264" t="s">
        <v>1324</v>
      </c>
      <c r="E264" t="s">
        <v>1021</v>
      </c>
      <c r="G264">
        <f>COUNTIF(纏め表計算用!B:B,職務担当!A264)</f>
        <v>1</v>
      </c>
    </row>
    <row r="265" spans="1:7">
      <c r="A265" t="s">
        <v>1629</v>
      </c>
      <c r="B265" t="s">
        <v>87</v>
      </c>
      <c r="C265" t="s">
        <v>1324</v>
      </c>
      <c r="D265" t="s">
        <v>1638</v>
      </c>
      <c r="E265" t="s">
        <v>1021</v>
      </c>
      <c r="G265">
        <f>COUNTIF(纏め表計算用!B:B,職務担当!A265)</f>
        <v>1</v>
      </c>
    </row>
    <row r="266" spans="1:7">
      <c r="A266" t="s">
        <v>1630</v>
      </c>
      <c r="B266" t="s">
        <v>87</v>
      </c>
      <c r="C266" t="s">
        <v>1324</v>
      </c>
      <c r="D266" t="s">
        <v>1639</v>
      </c>
      <c r="E266" t="s">
        <v>1021</v>
      </c>
      <c r="G266">
        <f>COUNTIF(纏め表計算用!B:B,職務担当!A266)</f>
        <v>1</v>
      </c>
    </row>
    <row r="267" spans="1:7">
      <c r="A267" t="s">
        <v>1631</v>
      </c>
      <c r="B267" t="s">
        <v>87</v>
      </c>
      <c r="C267" t="s">
        <v>1327</v>
      </c>
      <c r="D267" t="s">
        <v>1328</v>
      </c>
      <c r="E267" t="s">
        <v>1021</v>
      </c>
      <c r="G267">
        <f>COUNTIF(纏め表計算用!B:B,職務担当!A267)</f>
        <v>1</v>
      </c>
    </row>
    <row r="268" spans="1:7">
      <c r="A268" t="s">
        <v>1632</v>
      </c>
      <c r="B268" t="s">
        <v>87</v>
      </c>
      <c r="C268" t="s">
        <v>1324</v>
      </c>
      <c r="D268" t="s">
        <v>1638</v>
      </c>
      <c r="E268" t="s">
        <v>1021</v>
      </c>
      <c r="G268">
        <f>COUNTIF(纏め表計算用!B:B,職務担当!A268)</f>
        <v>1</v>
      </c>
    </row>
    <row r="269" spans="1:7">
      <c r="A269" t="s">
        <v>1633</v>
      </c>
      <c r="B269" t="s">
        <v>87</v>
      </c>
      <c r="C269" t="s">
        <v>1324</v>
      </c>
      <c r="D269" t="s">
        <v>1328</v>
      </c>
      <c r="E269" t="s">
        <v>1021</v>
      </c>
      <c r="G269">
        <f>COUNTIF(纏め表計算用!B:B,職務担当!A269)</f>
        <v>1</v>
      </c>
    </row>
    <row r="270" spans="1:7">
      <c r="A270" t="s">
        <v>6</v>
      </c>
      <c r="B270" t="s">
        <v>8</v>
      </c>
      <c r="C270" t="s">
        <v>1322</v>
      </c>
      <c r="E270" t="s">
        <v>1021</v>
      </c>
      <c r="G270">
        <f>COUNTIF(纏め表計算用!B:B,職務担当!A270)</f>
        <v>1</v>
      </c>
    </row>
    <row r="271" spans="1:7">
      <c r="A271" t="s">
        <v>1640</v>
      </c>
      <c r="B271" t="s">
        <v>8</v>
      </c>
      <c r="C271" t="s">
        <v>1660</v>
      </c>
      <c r="E271" t="s">
        <v>1021</v>
      </c>
      <c r="G271">
        <f>COUNTIF(纏め表計算用!B:B,職務担当!A271)</f>
        <v>1</v>
      </c>
    </row>
    <row r="272" spans="1:7">
      <c r="A272" t="s">
        <v>1641</v>
      </c>
      <c r="B272" t="s">
        <v>8</v>
      </c>
      <c r="C272" t="s">
        <v>1422</v>
      </c>
      <c r="E272" t="s">
        <v>1021</v>
      </c>
      <c r="G272">
        <f>COUNTIF(纏め表計算用!B:B,職務担当!A272)</f>
        <v>1</v>
      </c>
    </row>
    <row r="273" spans="1:7">
      <c r="A273" t="s">
        <v>1642</v>
      </c>
      <c r="B273" t="s">
        <v>8</v>
      </c>
      <c r="C273" t="s">
        <v>1422</v>
      </c>
      <c r="E273" t="s">
        <v>1021</v>
      </c>
      <c r="G273">
        <f>COUNTIF(纏め表計算用!B:B,職務担当!A273)</f>
        <v>1</v>
      </c>
    </row>
    <row r="274" spans="1:7">
      <c r="A274" t="s">
        <v>1643</v>
      </c>
      <c r="B274" t="s">
        <v>8</v>
      </c>
      <c r="C274" t="s">
        <v>1375</v>
      </c>
      <c r="E274" t="s">
        <v>1021</v>
      </c>
      <c r="G274">
        <f>COUNTIF(纏め表計算用!B:B,職務担当!A274)</f>
        <v>1</v>
      </c>
    </row>
    <row r="275" spans="1:7">
      <c r="A275" t="s">
        <v>1644</v>
      </c>
      <c r="B275" t="s">
        <v>8</v>
      </c>
      <c r="C275" t="s">
        <v>1526</v>
      </c>
      <c r="E275" t="s">
        <v>1021</v>
      </c>
      <c r="G275">
        <f>COUNTIF(纏め表計算用!B:B,職務担当!A275)</f>
        <v>1</v>
      </c>
    </row>
    <row r="276" spans="1:7">
      <c r="A276" t="s">
        <v>1645</v>
      </c>
      <c r="B276" t="s">
        <v>8</v>
      </c>
      <c r="C276" t="s">
        <v>1464</v>
      </c>
      <c r="E276" t="s">
        <v>1021</v>
      </c>
      <c r="G276">
        <f>COUNTIF(纏め表計算用!B:B,職務担当!A276)</f>
        <v>1</v>
      </c>
    </row>
    <row r="277" spans="1:7">
      <c r="A277" t="s">
        <v>1646</v>
      </c>
      <c r="B277" t="s">
        <v>8</v>
      </c>
      <c r="C277" t="s">
        <v>1310</v>
      </c>
      <c r="E277" t="s">
        <v>1021</v>
      </c>
      <c r="G277">
        <f>COUNTIF(纏め表計算用!B:B,職務担当!A277)</f>
        <v>1</v>
      </c>
    </row>
    <row r="278" spans="1:7">
      <c r="A278" t="s">
        <v>1647</v>
      </c>
      <c r="B278" t="s">
        <v>1661</v>
      </c>
      <c r="C278" t="s">
        <v>1375</v>
      </c>
      <c r="E278" t="s">
        <v>1021</v>
      </c>
      <c r="G278">
        <f>COUNTIF(纏め表計算用!B:B,職務担当!A278)</f>
        <v>1</v>
      </c>
    </row>
    <row r="279" spans="1:7">
      <c r="A279" t="s">
        <v>1648</v>
      </c>
      <c r="B279" t="s">
        <v>8</v>
      </c>
      <c r="C279" t="s">
        <v>1327</v>
      </c>
      <c r="D279" t="s">
        <v>1637</v>
      </c>
      <c r="E279" t="s">
        <v>1021</v>
      </c>
      <c r="G279">
        <f>COUNTIF(纏め表計算用!B:B,職務担当!A279)</f>
        <v>1</v>
      </c>
    </row>
    <row r="280" spans="1:7">
      <c r="A280" t="s">
        <v>1649</v>
      </c>
      <c r="B280" t="s">
        <v>8</v>
      </c>
      <c r="C280" t="s">
        <v>1324</v>
      </c>
      <c r="D280" t="s">
        <v>1609</v>
      </c>
      <c r="E280" t="s">
        <v>1021</v>
      </c>
      <c r="G280">
        <f>COUNTIF(纏め表計算用!B:B,職務担当!A280)</f>
        <v>1</v>
      </c>
    </row>
    <row r="281" spans="1:7">
      <c r="A281" t="s">
        <v>1650</v>
      </c>
      <c r="B281" t="s">
        <v>8</v>
      </c>
      <c r="C281" t="s">
        <v>1324</v>
      </c>
      <c r="D281" t="s">
        <v>1611</v>
      </c>
      <c r="E281" t="s">
        <v>1021</v>
      </c>
      <c r="G281">
        <f>COUNTIF(纏め表計算用!B:B,職務担当!A281)</f>
        <v>1</v>
      </c>
    </row>
    <row r="282" spans="1:7">
      <c r="A282" t="s">
        <v>1651</v>
      </c>
      <c r="B282" t="s">
        <v>8</v>
      </c>
      <c r="C282" t="s">
        <v>1324</v>
      </c>
      <c r="D282" t="s">
        <v>1639</v>
      </c>
      <c r="E282" t="s">
        <v>1021</v>
      </c>
      <c r="G282">
        <f>COUNTIF(纏め表計算用!B:B,職務担当!A282)</f>
        <v>1</v>
      </c>
    </row>
    <row r="283" spans="1:7">
      <c r="A283" t="s">
        <v>1652</v>
      </c>
      <c r="B283" t="s">
        <v>8</v>
      </c>
      <c r="C283" t="s">
        <v>1324</v>
      </c>
      <c r="D283" t="s">
        <v>1469</v>
      </c>
      <c r="E283" t="s">
        <v>1021</v>
      </c>
      <c r="G283">
        <f>COUNTIF(纏め表計算用!B:B,職務担当!A283)</f>
        <v>1</v>
      </c>
    </row>
    <row r="284" spans="1:7">
      <c r="A284" t="s">
        <v>1653</v>
      </c>
      <c r="B284" t="s">
        <v>8</v>
      </c>
      <c r="C284" t="s">
        <v>1327</v>
      </c>
      <c r="D284" t="s">
        <v>1662</v>
      </c>
      <c r="E284" t="s">
        <v>1021</v>
      </c>
      <c r="G284">
        <f>COUNTIF(纏め表計算用!B:B,職務担当!A284)</f>
        <v>1</v>
      </c>
    </row>
    <row r="285" spans="1:7">
      <c r="A285" t="s">
        <v>1654</v>
      </c>
      <c r="B285" t="s">
        <v>8</v>
      </c>
      <c r="C285" t="s">
        <v>1327</v>
      </c>
      <c r="D285" t="s">
        <v>1663</v>
      </c>
      <c r="E285" t="s">
        <v>1021</v>
      </c>
      <c r="G285">
        <f>COUNTIF(纏め表計算用!B:B,職務担当!A285)</f>
        <v>1</v>
      </c>
    </row>
    <row r="286" spans="1:7">
      <c r="A286" t="s">
        <v>1655</v>
      </c>
      <c r="B286" t="s">
        <v>8</v>
      </c>
      <c r="C286" t="s">
        <v>1327</v>
      </c>
      <c r="D286" t="s">
        <v>1341</v>
      </c>
      <c r="E286" t="s">
        <v>1021</v>
      </c>
      <c r="G286">
        <f>COUNTIF(纏め表計算用!B:B,職務担当!A286)</f>
        <v>1</v>
      </c>
    </row>
    <row r="287" spans="1:7">
      <c r="A287" t="s">
        <v>1656</v>
      </c>
      <c r="B287" t="s">
        <v>8</v>
      </c>
      <c r="C287" t="s">
        <v>1327</v>
      </c>
      <c r="D287" t="s">
        <v>1344</v>
      </c>
      <c r="E287" t="s">
        <v>1021</v>
      </c>
      <c r="G287">
        <f>COUNTIF(纏め表計算用!B:B,職務担当!A287)</f>
        <v>1</v>
      </c>
    </row>
    <row r="288" spans="1:7">
      <c r="A288" t="s">
        <v>1657</v>
      </c>
      <c r="B288" t="s">
        <v>8</v>
      </c>
      <c r="C288" t="s">
        <v>1327</v>
      </c>
      <c r="D288" t="s">
        <v>1479</v>
      </c>
      <c r="E288" t="s">
        <v>1021</v>
      </c>
      <c r="G288">
        <f>COUNTIF(纏め表計算用!B:B,職務担当!A288)</f>
        <v>1</v>
      </c>
    </row>
    <row r="289" spans="1:7">
      <c r="A289" t="s">
        <v>1658</v>
      </c>
      <c r="B289" t="s">
        <v>8</v>
      </c>
      <c r="C289" t="s">
        <v>1327</v>
      </c>
      <c r="D289" t="s">
        <v>1664</v>
      </c>
      <c r="E289" t="s">
        <v>1021</v>
      </c>
      <c r="G289">
        <f>COUNTIF(纏め表計算用!B:B,職務担当!A289)</f>
        <v>1</v>
      </c>
    </row>
    <row r="290" spans="1:7">
      <c r="A290" t="s">
        <v>1659</v>
      </c>
      <c r="B290" t="s">
        <v>8</v>
      </c>
      <c r="C290" t="s">
        <v>1327</v>
      </c>
      <c r="E290" t="s">
        <v>1021</v>
      </c>
      <c r="G290">
        <f>COUNTIF(纏め表計算用!B:B,職務担当!A290)</f>
        <v>1</v>
      </c>
    </row>
    <row r="291" spans="1:7">
      <c r="A291" t="s">
        <v>1720</v>
      </c>
      <c r="B291" t="s">
        <v>1721</v>
      </c>
      <c r="C291" t="s">
        <v>1685</v>
      </c>
      <c r="D291" t="s">
        <v>1722</v>
      </c>
      <c r="E291" t="s">
        <v>991</v>
      </c>
      <c r="G291">
        <f>COUNTIF(纏め表計算用!B:B,職務担当!A291)</f>
        <v>1</v>
      </c>
    </row>
    <row r="292" spans="1:7">
      <c r="A292" t="s">
        <v>1723</v>
      </c>
      <c r="B292" t="s">
        <v>1721</v>
      </c>
      <c r="C292" t="s">
        <v>1724</v>
      </c>
      <c r="D292" t="s">
        <v>1725</v>
      </c>
      <c r="E292" t="s">
        <v>991</v>
      </c>
      <c r="G292">
        <f>COUNTIF(纏め表計算用!B:B,職務担当!A292)</f>
        <v>1</v>
      </c>
    </row>
    <row r="293" spans="1:7">
      <c r="A293" t="s">
        <v>1726</v>
      </c>
      <c r="B293" t="s">
        <v>1721</v>
      </c>
      <c r="C293" t="s">
        <v>1727</v>
      </c>
      <c r="D293" t="s">
        <v>1728</v>
      </c>
      <c r="E293" t="s">
        <v>991</v>
      </c>
      <c r="G293">
        <f>COUNTIF(纏め表計算用!B:B,職務担当!A293)</f>
        <v>0</v>
      </c>
    </row>
    <row r="294" spans="1:7">
      <c r="A294" t="s">
        <v>663</v>
      </c>
      <c r="B294" t="s">
        <v>1729</v>
      </c>
      <c r="C294" t="s">
        <v>1730</v>
      </c>
      <c r="D294" t="s">
        <v>1731</v>
      </c>
      <c r="E294" t="s">
        <v>991</v>
      </c>
      <c r="G294">
        <f>COUNTIF(纏め表計算用!B:B,職務担当!A294)</f>
        <v>1</v>
      </c>
    </row>
    <row r="295" spans="1:7">
      <c r="A295" t="s">
        <v>1732</v>
      </c>
      <c r="B295" t="s">
        <v>1729</v>
      </c>
      <c r="C295" t="s">
        <v>1733</v>
      </c>
      <c r="D295" t="s">
        <v>1725</v>
      </c>
      <c r="E295" t="s">
        <v>991</v>
      </c>
      <c r="G295">
        <f>COUNTIF(纏め表計算用!B:B,職務担当!A295)</f>
        <v>1</v>
      </c>
    </row>
    <row r="296" spans="1:7">
      <c r="A296" t="s">
        <v>1734</v>
      </c>
      <c r="B296" t="s">
        <v>1729</v>
      </c>
      <c r="C296" t="s">
        <v>1733</v>
      </c>
      <c r="D296" t="s">
        <v>1735</v>
      </c>
      <c r="E296" t="s">
        <v>991</v>
      </c>
      <c r="G296">
        <f>COUNTIF(纏め表計算用!B:B,職務担当!A296)</f>
        <v>0</v>
      </c>
    </row>
    <row r="297" spans="1:7">
      <c r="A297" t="s">
        <v>1736</v>
      </c>
      <c r="B297" t="s">
        <v>1729</v>
      </c>
      <c r="C297" t="s">
        <v>1724</v>
      </c>
      <c r="D297" t="s">
        <v>1725</v>
      </c>
      <c r="E297" t="s">
        <v>991</v>
      </c>
      <c r="G297">
        <f>COUNTIF(纏め表計算用!B:B,職務担当!A297)</f>
        <v>1</v>
      </c>
    </row>
    <row r="298" spans="1:7">
      <c r="A298" t="s">
        <v>1737</v>
      </c>
      <c r="B298" t="s">
        <v>1729</v>
      </c>
      <c r="C298" t="s">
        <v>1738</v>
      </c>
      <c r="D298" t="s">
        <v>1739</v>
      </c>
      <c r="E298" t="s">
        <v>991</v>
      </c>
      <c r="G298">
        <f>COUNTIF(纏め表計算用!B:B,職務担当!A298)</f>
        <v>1</v>
      </c>
    </row>
    <row r="299" spans="1:7">
      <c r="A299" t="s">
        <v>1740</v>
      </c>
      <c r="B299" t="s">
        <v>1729</v>
      </c>
      <c r="C299" t="s">
        <v>1738</v>
      </c>
      <c r="D299" t="s">
        <v>1739</v>
      </c>
      <c r="E299" t="s">
        <v>991</v>
      </c>
      <c r="G299">
        <f>COUNTIF(纏め表計算用!B:B,職務担当!A299)</f>
        <v>1</v>
      </c>
    </row>
    <row r="300" spans="1:7">
      <c r="A300" t="s">
        <v>1741</v>
      </c>
      <c r="B300" t="s">
        <v>1729</v>
      </c>
      <c r="C300" t="s">
        <v>1738</v>
      </c>
      <c r="D300" t="s">
        <v>1739</v>
      </c>
      <c r="E300" t="s">
        <v>991</v>
      </c>
      <c r="G300">
        <f>COUNTIF(纏め表計算用!B:B,職務担当!A300)</f>
        <v>1</v>
      </c>
    </row>
    <row r="301" spans="1:7">
      <c r="A301" t="s">
        <v>1742</v>
      </c>
      <c r="B301" t="s">
        <v>1729</v>
      </c>
      <c r="C301" t="s">
        <v>1738</v>
      </c>
      <c r="D301" t="s">
        <v>1739</v>
      </c>
      <c r="E301" t="s">
        <v>991</v>
      </c>
      <c r="G301">
        <f>COUNTIF(纏め表計算用!B:B,職務担当!A301)</f>
        <v>1</v>
      </c>
    </row>
    <row r="302" spans="1:7">
      <c r="A302" t="s">
        <v>1743</v>
      </c>
      <c r="B302" t="s">
        <v>1729</v>
      </c>
      <c r="C302" t="s">
        <v>1738</v>
      </c>
      <c r="D302" t="s">
        <v>1739</v>
      </c>
      <c r="E302" t="s">
        <v>991</v>
      </c>
      <c r="G302">
        <f>COUNTIF(纏め表計算用!B:B,職務担当!A302)</f>
        <v>1</v>
      </c>
    </row>
    <row r="303" spans="1:7">
      <c r="A303" t="s">
        <v>1744</v>
      </c>
      <c r="B303" t="s">
        <v>1729</v>
      </c>
      <c r="C303" t="s">
        <v>1738</v>
      </c>
      <c r="D303" t="s">
        <v>1739</v>
      </c>
      <c r="E303" t="s">
        <v>991</v>
      </c>
      <c r="G303">
        <f>COUNTIF(纏め表計算用!B:B,職務担当!A303)</f>
        <v>1</v>
      </c>
    </row>
    <row r="304" spans="1:7">
      <c r="A304" t="s">
        <v>1745</v>
      </c>
      <c r="B304" t="s">
        <v>1729</v>
      </c>
      <c r="C304" t="s">
        <v>1738</v>
      </c>
      <c r="D304" t="s">
        <v>1739</v>
      </c>
      <c r="E304" t="s">
        <v>991</v>
      </c>
      <c r="G304">
        <f>COUNTIF(纏め表計算用!B:B,職務担当!A304)</f>
        <v>1</v>
      </c>
    </row>
    <row r="305" spans="1:7">
      <c r="A305" t="s">
        <v>1746</v>
      </c>
      <c r="B305" t="s">
        <v>1729</v>
      </c>
      <c r="C305" t="s">
        <v>1747</v>
      </c>
      <c r="D305" t="s">
        <v>1739</v>
      </c>
      <c r="E305" t="s">
        <v>991</v>
      </c>
      <c r="G305">
        <f>COUNTIF(纏め表計算用!B:B,職務担当!A305)</f>
        <v>1</v>
      </c>
    </row>
    <row r="306" spans="1:7">
      <c r="A306" t="s">
        <v>1748</v>
      </c>
      <c r="B306" t="s">
        <v>1729</v>
      </c>
      <c r="C306" t="s">
        <v>1747</v>
      </c>
      <c r="D306" t="s">
        <v>1739</v>
      </c>
      <c r="E306" t="s">
        <v>991</v>
      </c>
      <c r="G306">
        <f>COUNTIF(纏め表計算用!B:B,職務担当!A306)</f>
        <v>1</v>
      </c>
    </row>
    <row r="307" spans="1:7">
      <c r="A307" t="s">
        <v>2050</v>
      </c>
      <c r="B307" t="s">
        <v>1729</v>
      </c>
      <c r="C307" t="s">
        <v>1747</v>
      </c>
      <c r="D307" t="s">
        <v>1739</v>
      </c>
      <c r="E307" t="s">
        <v>991</v>
      </c>
      <c r="G307">
        <f>COUNTIF(纏め表計算用!B:B,職務担当!A307)</f>
        <v>1</v>
      </c>
    </row>
    <row r="308" spans="1:7">
      <c r="A308" t="s">
        <v>1749</v>
      </c>
      <c r="B308" t="s">
        <v>1729</v>
      </c>
      <c r="C308" t="s">
        <v>1747</v>
      </c>
      <c r="D308" t="s">
        <v>1739</v>
      </c>
      <c r="E308" t="s">
        <v>991</v>
      </c>
      <c r="G308">
        <f>COUNTIF(纏め表計算用!B:B,職務担当!A308)</f>
        <v>1</v>
      </c>
    </row>
    <row r="309" spans="1:7">
      <c r="A309" t="s">
        <v>1750</v>
      </c>
      <c r="B309" t="s">
        <v>1729</v>
      </c>
      <c r="C309" t="s">
        <v>1747</v>
      </c>
      <c r="D309" t="s">
        <v>1739</v>
      </c>
      <c r="E309" t="s">
        <v>991</v>
      </c>
      <c r="G309">
        <f>COUNTIF(纏め表計算用!B:B,職務担当!A309)</f>
        <v>1</v>
      </c>
    </row>
    <row r="310" spans="1:7">
      <c r="A310" t="s">
        <v>1751</v>
      </c>
      <c r="B310" t="s">
        <v>1729</v>
      </c>
      <c r="C310" t="s">
        <v>1747</v>
      </c>
      <c r="D310" t="s">
        <v>1739</v>
      </c>
      <c r="E310" t="s">
        <v>991</v>
      </c>
      <c r="G310">
        <f>COUNTIF(纏め表計算用!B:B,職務担当!A310)</f>
        <v>1</v>
      </c>
    </row>
    <row r="311" spans="1:7">
      <c r="A311" t="s">
        <v>1752</v>
      </c>
      <c r="B311" t="s">
        <v>1729</v>
      </c>
      <c r="C311" t="s">
        <v>1747</v>
      </c>
      <c r="D311" t="s">
        <v>1739</v>
      </c>
      <c r="E311" t="s">
        <v>991</v>
      </c>
      <c r="G311">
        <f>COUNTIF(纏め表計算用!B:B,職務担当!A311)</f>
        <v>1</v>
      </c>
    </row>
    <row r="312" spans="1:7">
      <c r="A312" t="s">
        <v>2051</v>
      </c>
      <c r="B312" t="s">
        <v>1753</v>
      </c>
      <c r="C312" t="s">
        <v>1747</v>
      </c>
      <c r="D312" t="s">
        <v>1739</v>
      </c>
      <c r="E312" t="s">
        <v>991</v>
      </c>
      <c r="G312">
        <f>COUNTIF(纏め表計算用!B:B,職務担当!A312)</f>
        <v>1</v>
      </c>
    </row>
    <row r="313" spans="1:7">
      <c r="A313" t="s">
        <v>1754</v>
      </c>
      <c r="B313" t="s">
        <v>1753</v>
      </c>
      <c r="C313" t="s">
        <v>1747</v>
      </c>
      <c r="D313" t="s">
        <v>1725</v>
      </c>
      <c r="E313" t="s">
        <v>991</v>
      </c>
      <c r="G313">
        <f>COUNTIF(纏め表計算用!B:B,職務担当!A313)</f>
        <v>1</v>
      </c>
    </row>
    <row r="314" spans="1:7">
      <c r="A314" t="s">
        <v>1755</v>
      </c>
      <c r="B314" t="s">
        <v>1753</v>
      </c>
      <c r="C314" t="s">
        <v>1747</v>
      </c>
      <c r="D314" t="s">
        <v>1739</v>
      </c>
      <c r="E314" t="s">
        <v>991</v>
      </c>
      <c r="G314">
        <f>COUNTIF(纏め表計算用!B:B,職務担当!A314)</f>
        <v>1</v>
      </c>
    </row>
    <row r="315" spans="1:7">
      <c r="A315" t="s">
        <v>1756</v>
      </c>
      <c r="B315" t="s">
        <v>1729</v>
      </c>
      <c r="C315" t="s">
        <v>1757</v>
      </c>
      <c r="D315" t="s">
        <v>1758</v>
      </c>
      <c r="E315" t="s">
        <v>991</v>
      </c>
      <c r="G315">
        <f>COUNTIF(纏め表計算用!B:B,職務担当!A315)</f>
        <v>0</v>
      </c>
    </row>
    <row r="316" spans="1:7">
      <c r="A316" t="s">
        <v>1759</v>
      </c>
      <c r="B316" t="s">
        <v>1729</v>
      </c>
      <c r="C316" t="s">
        <v>1760</v>
      </c>
      <c r="D316" t="s">
        <v>1761</v>
      </c>
      <c r="E316" t="s">
        <v>991</v>
      </c>
      <c r="G316">
        <f>COUNTIF(纏め表計算用!B:B,職務担当!A316)</f>
        <v>0</v>
      </c>
    </row>
    <row r="317" spans="1:7">
      <c r="A317" t="s">
        <v>1762</v>
      </c>
      <c r="B317" t="s">
        <v>1729</v>
      </c>
      <c r="C317" t="s">
        <v>1763</v>
      </c>
      <c r="D317" t="s">
        <v>1761</v>
      </c>
      <c r="E317" t="s">
        <v>991</v>
      </c>
      <c r="G317">
        <f>COUNTIF(纏め表計算用!B:B,職務担当!A317)</f>
        <v>0</v>
      </c>
    </row>
    <row r="318" spans="1:7">
      <c r="A318" t="s">
        <v>1764</v>
      </c>
      <c r="B318" t="s">
        <v>1729</v>
      </c>
      <c r="C318" t="s">
        <v>1765</v>
      </c>
      <c r="D318" t="s">
        <v>1725</v>
      </c>
      <c r="E318" t="s">
        <v>991</v>
      </c>
      <c r="G318">
        <f>COUNTIF(纏め表計算用!B:B,職務担当!A318)</f>
        <v>1</v>
      </c>
    </row>
    <row r="319" spans="1:7">
      <c r="A319" t="s">
        <v>1766</v>
      </c>
      <c r="B319" t="s">
        <v>1729</v>
      </c>
      <c r="C319" t="s">
        <v>1765</v>
      </c>
      <c r="D319" t="s">
        <v>1725</v>
      </c>
      <c r="E319" t="s">
        <v>991</v>
      </c>
      <c r="G319">
        <f>COUNTIF(纏め表計算用!B:B,職務担当!A319)</f>
        <v>1</v>
      </c>
    </row>
    <row r="320" spans="1:7">
      <c r="A320" t="s">
        <v>1767</v>
      </c>
      <c r="B320" t="s">
        <v>1729</v>
      </c>
      <c r="C320" t="s">
        <v>1765</v>
      </c>
      <c r="D320" t="s">
        <v>1768</v>
      </c>
      <c r="E320" t="s">
        <v>991</v>
      </c>
      <c r="G320">
        <f>COUNTIF(纏め表計算用!B:B,職務担当!A320)</f>
        <v>1</v>
      </c>
    </row>
    <row r="321" spans="1:7">
      <c r="A321" t="s">
        <v>652</v>
      </c>
      <c r="B321" t="s">
        <v>1769</v>
      </c>
      <c r="C321" t="s">
        <v>1694</v>
      </c>
      <c r="D321" t="s">
        <v>1770</v>
      </c>
      <c r="E321" t="s">
        <v>991</v>
      </c>
      <c r="G321">
        <f>COUNTIF(纏め表計算用!B:B,職務担当!A321)</f>
        <v>1</v>
      </c>
    </row>
    <row r="322" spans="1:7">
      <c r="A322" t="s">
        <v>1771</v>
      </c>
      <c r="B322" t="s">
        <v>1769</v>
      </c>
      <c r="C322" t="s">
        <v>1772</v>
      </c>
      <c r="D322" t="s">
        <v>1773</v>
      </c>
      <c r="E322" t="s">
        <v>991</v>
      </c>
      <c r="G322">
        <f>COUNTIF(纏め表計算用!B:B,職務担当!A322)</f>
        <v>0</v>
      </c>
    </row>
    <row r="323" spans="1:7">
      <c r="A323" t="s">
        <v>1774</v>
      </c>
      <c r="B323" t="s">
        <v>1769</v>
      </c>
      <c r="C323" t="s">
        <v>1775</v>
      </c>
      <c r="D323" t="s">
        <v>1776</v>
      </c>
      <c r="E323" t="s">
        <v>991</v>
      </c>
      <c r="G323">
        <f>COUNTIF(纏め表計算用!B:B,職務担当!A323)</f>
        <v>1</v>
      </c>
    </row>
    <row r="324" spans="1:7">
      <c r="A324" t="s">
        <v>1777</v>
      </c>
      <c r="B324" t="s">
        <v>1769</v>
      </c>
      <c r="C324" t="s">
        <v>1775</v>
      </c>
      <c r="D324" t="s">
        <v>1778</v>
      </c>
      <c r="E324" t="s">
        <v>991</v>
      </c>
      <c r="G324">
        <f>COUNTIF(纏め表計算用!B:B,職務担当!A324)</f>
        <v>1</v>
      </c>
    </row>
    <row r="325" spans="1:7">
      <c r="A325" t="s">
        <v>1779</v>
      </c>
      <c r="B325" t="s">
        <v>1769</v>
      </c>
      <c r="C325" t="s">
        <v>1685</v>
      </c>
      <c r="D325" t="s">
        <v>1780</v>
      </c>
      <c r="E325" t="s">
        <v>991</v>
      </c>
      <c r="G325">
        <f>COUNTIF(纏め表計算用!B:B,職務担当!A325)</f>
        <v>1</v>
      </c>
    </row>
    <row r="326" spans="1:7">
      <c r="A326" t="s">
        <v>1781</v>
      </c>
      <c r="B326" t="s">
        <v>1769</v>
      </c>
      <c r="C326" t="s">
        <v>1724</v>
      </c>
      <c r="D326" t="s">
        <v>1782</v>
      </c>
      <c r="E326" t="s">
        <v>991</v>
      </c>
      <c r="G326">
        <f>COUNTIF(纏め表計算用!B:B,職務担当!A326)</f>
        <v>1</v>
      </c>
    </row>
    <row r="327" spans="1:7">
      <c r="A327" t="s">
        <v>1783</v>
      </c>
      <c r="B327" t="s">
        <v>1769</v>
      </c>
      <c r="C327" t="s">
        <v>1724</v>
      </c>
      <c r="D327" t="s">
        <v>1776</v>
      </c>
      <c r="E327" t="s">
        <v>991</v>
      </c>
      <c r="G327">
        <f>COUNTIF(纏め表計算用!B:B,職務担当!A327)</f>
        <v>1</v>
      </c>
    </row>
    <row r="328" spans="1:7">
      <c r="A328" t="s">
        <v>640</v>
      </c>
      <c r="B328" t="s">
        <v>1769</v>
      </c>
      <c r="C328" t="s">
        <v>1724</v>
      </c>
      <c r="D328" t="s">
        <v>1784</v>
      </c>
      <c r="E328" t="s">
        <v>991</v>
      </c>
      <c r="G328">
        <f>COUNTIF(纏め表計算用!B:B,職務担当!A328)</f>
        <v>1</v>
      </c>
    </row>
    <row r="329" spans="1:7">
      <c r="A329" t="s">
        <v>654</v>
      </c>
      <c r="B329" t="s">
        <v>1769</v>
      </c>
      <c r="C329" t="s">
        <v>1785</v>
      </c>
      <c r="D329" t="s">
        <v>1725</v>
      </c>
      <c r="E329" t="s">
        <v>991</v>
      </c>
      <c r="G329">
        <f>COUNTIF(纏め表計算用!B:B,職務担当!A329)</f>
        <v>1</v>
      </c>
    </row>
    <row r="330" spans="1:7">
      <c r="A330" t="s">
        <v>656</v>
      </c>
      <c r="B330" t="s">
        <v>1769</v>
      </c>
      <c r="C330" t="s">
        <v>1747</v>
      </c>
      <c r="D330" t="s">
        <v>1722</v>
      </c>
      <c r="E330" t="s">
        <v>991</v>
      </c>
      <c r="G330">
        <f>COUNTIF(纏め表計算用!B:B,職務担当!A330)</f>
        <v>1</v>
      </c>
    </row>
    <row r="331" spans="1:7">
      <c r="A331" t="s">
        <v>658</v>
      </c>
      <c r="B331" t="s">
        <v>1769</v>
      </c>
      <c r="C331" t="s">
        <v>1747</v>
      </c>
      <c r="D331" t="s">
        <v>1747</v>
      </c>
      <c r="E331" t="s">
        <v>991</v>
      </c>
      <c r="G331">
        <f>COUNTIF(纏め表計算用!B:B,職務担当!A331)</f>
        <v>1</v>
      </c>
    </row>
    <row r="332" spans="1:7">
      <c r="A332" t="s">
        <v>650</v>
      </c>
      <c r="B332" t="s">
        <v>1769</v>
      </c>
      <c r="C332" t="s">
        <v>1786</v>
      </c>
      <c r="D332" t="s">
        <v>1731</v>
      </c>
      <c r="E332" t="s">
        <v>991</v>
      </c>
      <c r="G332">
        <f>COUNTIF(纏め表計算用!B:B,職務担当!A332)</f>
        <v>0</v>
      </c>
    </row>
    <row r="333" spans="1:7">
      <c r="A333" t="s">
        <v>648</v>
      </c>
      <c r="B333" t="s">
        <v>1769</v>
      </c>
      <c r="C333" t="s">
        <v>1787</v>
      </c>
      <c r="D333" t="s">
        <v>1788</v>
      </c>
      <c r="E333" t="s">
        <v>991</v>
      </c>
      <c r="G333">
        <f>COUNTIF(纏め表計算用!B:B,職務担当!A333)</f>
        <v>0</v>
      </c>
    </row>
    <row r="334" spans="1:7">
      <c r="A334" t="s">
        <v>1789</v>
      </c>
      <c r="B334" t="s">
        <v>1769</v>
      </c>
      <c r="C334" t="s">
        <v>1790</v>
      </c>
      <c r="D334" t="s">
        <v>1791</v>
      </c>
      <c r="E334" t="s">
        <v>991</v>
      </c>
      <c r="G334">
        <f>COUNTIF(纏め表計算用!B:B,職務担当!A334)</f>
        <v>0</v>
      </c>
    </row>
    <row r="335" spans="1:7">
      <c r="A335" t="s">
        <v>1792</v>
      </c>
      <c r="B335" t="s">
        <v>1793</v>
      </c>
      <c r="C335" t="s">
        <v>1794</v>
      </c>
      <c r="D335" t="s">
        <v>1795</v>
      </c>
      <c r="E335" t="s">
        <v>991</v>
      </c>
      <c r="G335">
        <f>COUNTIF(纏め表計算用!B:B,職務担当!A335)</f>
        <v>0</v>
      </c>
    </row>
    <row r="336" spans="1:7">
      <c r="A336" t="s">
        <v>1796</v>
      </c>
      <c r="B336" t="s">
        <v>1793</v>
      </c>
      <c r="C336" t="s">
        <v>1794</v>
      </c>
      <c r="D336" t="s">
        <v>1795</v>
      </c>
      <c r="E336" t="s">
        <v>991</v>
      </c>
      <c r="G336">
        <f>COUNTIF(纏め表計算用!B:B,職務担当!A336)</f>
        <v>0</v>
      </c>
    </row>
    <row r="337" spans="1:7">
      <c r="A337" t="s">
        <v>1797</v>
      </c>
      <c r="B337" t="s">
        <v>1793</v>
      </c>
      <c r="C337" t="s">
        <v>1794</v>
      </c>
      <c r="D337" t="s">
        <v>1798</v>
      </c>
      <c r="E337" t="s">
        <v>991</v>
      </c>
      <c r="G337">
        <f>COUNTIF(纏め表計算用!B:B,職務担当!A337)</f>
        <v>0</v>
      </c>
    </row>
    <row r="338" spans="1:7">
      <c r="A338" t="s">
        <v>1799</v>
      </c>
      <c r="B338" t="s">
        <v>1793</v>
      </c>
      <c r="C338" t="s">
        <v>1794</v>
      </c>
      <c r="D338" t="s">
        <v>1798</v>
      </c>
      <c r="E338" t="s">
        <v>991</v>
      </c>
      <c r="G338">
        <f>COUNTIF(纏め表計算用!B:B,職務担当!A338)</f>
        <v>0</v>
      </c>
    </row>
    <row r="339" spans="1:7">
      <c r="A339" t="s">
        <v>1800</v>
      </c>
      <c r="B339" t="s">
        <v>1801</v>
      </c>
      <c r="C339" t="s">
        <v>1802</v>
      </c>
      <c r="D339" t="s">
        <v>1803</v>
      </c>
      <c r="E339" t="s">
        <v>991</v>
      </c>
      <c r="G339">
        <f>COUNTIF(纏め表計算用!B:B,職務担当!A339)</f>
        <v>0</v>
      </c>
    </row>
    <row r="340" spans="1:7">
      <c r="A340" t="s">
        <v>1804</v>
      </c>
      <c r="B340" t="s">
        <v>1801</v>
      </c>
      <c r="C340" t="s">
        <v>1805</v>
      </c>
      <c r="D340" t="s">
        <v>1803</v>
      </c>
      <c r="E340" t="s">
        <v>991</v>
      </c>
      <c r="G340">
        <f>COUNTIF(纏め表計算用!B:B,職務担当!A340)</f>
        <v>0</v>
      </c>
    </row>
    <row r="341" spans="1:7">
      <c r="A341" t="s">
        <v>1806</v>
      </c>
      <c r="B341" t="s">
        <v>1801</v>
      </c>
      <c r="C341" t="s">
        <v>1807</v>
      </c>
      <c r="D341" t="s">
        <v>1808</v>
      </c>
      <c r="E341" t="s">
        <v>991</v>
      </c>
      <c r="G341">
        <f>COUNTIF(纏め表計算用!B:B,職務担当!A341)</f>
        <v>1</v>
      </c>
    </row>
    <row r="342" spans="1:7">
      <c r="A342" t="s">
        <v>1809</v>
      </c>
      <c r="B342" t="s">
        <v>1801</v>
      </c>
      <c r="C342" t="s">
        <v>1802</v>
      </c>
      <c r="D342" t="s">
        <v>1803</v>
      </c>
      <c r="E342" t="s">
        <v>991</v>
      </c>
      <c r="G342">
        <f>COUNTIF(纏め表計算用!B:B,職務担当!A342)</f>
        <v>0</v>
      </c>
    </row>
    <row r="343" spans="1:7">
      <c r="A343" t="s">
        <v>1810</v>
      </c>
      <c r="B343" t="s">
        <v>1729</v>
      </c>
      <c r="C343" t="s">
        <v>1765</v>
      </c>
      <c r="E343" t="s">
        <v>991</v>
      </c>
      <c r="G343">
        <f>COUNTIF(纏め表計算用!B:B,職務担当!A343)</f>
        <v>0</v>
      </c>
    </row>
    <row r="344" spans="1:7">
      <c r="A344" t="s">
        <v>1078</v>
      </c>
      <c r="B344" t="s">
        <v>1801</v>
      </c>
      <c r="C344" t="s">
        <v>1765</v>
      </c>
      <c r="D344" t="s">
        <v>1811</v>
      </c>
      <c r="E344" t="s">
        <v>991</v>
      </c>
      <c r="G344">
        <f>COUNTIF(纏め表計算用!B:B,職務担当!A344)</f>
        <v>0</v>
      </c>
    </row>
    <row r="345" spans="1:7">
      <c r="A345" t="s">
        <v>927</v>
      </c>
      <c r="B345" t="s">
        <v>1812</v>
      </c>
      <c r="C345" t="s">
        <v>1775</v>
      </c>
      <c r="D345" t="s">
        <v>1813</v>
      </c>
      <c r="E345" t="s">
        <v>991</v>
      </c>
      <c r="G345">
        <f>COUNTIF(纏め表計算用!B:B,職務担当!A345)</f>
        <v>1</v>
      </c>
    </row>
    <row r="346" spans="1:7">
      <c r="A346" t="s">
        <v>929</v>
      </c>
      <c r="B346" t="s">
        <v>1812</v>
      </c>
      <c r="C346" t="s">
        <v>1775</v>
      </c>
      <c r="D346" t="s">
        <v>1814</v>
      </c>
      <c r="E346" t="s">
        <v>991</v>
      </c>
      <c r="G346">
        <f>COUNTIF(纏め表計算用!B:B,職務担当!A346)</f>
        <v>1</v>
      </c>
    </row>
    <row r="347" spans="1:7">
      <c r="A347" t="s">
        <v>931</v>
      </c>
      <c r="B347" t="s">
        <v>1812</v>
      </c>
      <c r="C347" t="s">
        <v>1775</v>
      </c>
      <c r="D347" t="s">
        <v>1815</v>
      </c>
      <c r="E347" t="s">
        <v>991</v>
      </c>
      <c r="G347">
        <f>COUNTIF(纏め表計算用!B:B,職務担当!A347)</f>
        <v>1</v>
      </c>
    </row>
    <row r="348" spans="1:7">
      <c r="A348" t="s">
        <v>933</v>
      </c>
      <c r="B348" t="s">
        <v>1812</v>
      </c>
      <c r="C348" t="s">
        <v>1775</v>
      </c>
      <c r="D348" t="s">
        <v>1816</v>
      </c>
      <c r="E348" t="s">
        <v>991</v>
      </c>
      <c r="G348">
        <f>COUNTIF(纏め表計算用!B:B,職務担当!A348)</f>
        <v>1</v>
      </c>
    </row>
    <row r="349" spans="1:7">
      <c r="A349" t="s">
        <v>945</v>
      </c>
      <c r="B349" t="s">
        <v>1812</v>
      </c>
      <c r="C349" t="s">
        <v>1747</v>
      </c>
      <c r="D349" t="s">
        <v>1037</v>
      </c>
      <c r="E349" t="s">
        <v>991</v>
      </c>
      <c r="G349">
        <f>COUNTIF(纏め表計算用!B:B,職務担当!A349)</f>
        <v>1</v>
      </c>
    </row>
    <row r="350" spans="1:7">
      <c r="A350" t="s">
        <v>947</v>
      </c>
      <c r="B350" t="s">
        <v>1812</v>
      </c>
      <c r="C350" t="s">
        <v>1747</v>
      </c>
      <c r="D350" t="s">
        <v>1037</v>
      </c>
      <c r="E350" t="s">
        <v>991</v>
      </c>
      <c r="G350">
        <f>COUNTIF(纏め表計算用!B:B,職務担当!A350)</f>
        <v>1</v>
      </c>
    </row>
    <row r="351" spans="1:7">
      <c r="A351" t="s">
        <v>949</v>
      </c>
      <c r="B351" t="s">
        <v>1812</v>
      </c>
      <c r="C351" t="s">
        <v>1747</v>
      </c>
      <c r="D351" t="s">
        <v>1817</v>
      </c>
      <c r="E351" t="s">
        <v>991</v>
      </c>
      <c r="G351">
        <f>COUNTIF(纏め表計算用!B:B,職務担当!A351)</f>
        <v>1</v>
      </c>
    </row>
    <row r="352" spans="1:7">
      <c r="A352" t="s">
        <v>951</v>
      </c>
      <c r="B352" t="s">
        <v>1812</v>
      </c>
      <c r="C352" t="s">
        <v>1747</v>
      </c>
      <c r="D352" t="s">
        <v>1813</v>
      </c>
      <c r="E352" t="s">
        <v>991</v>
      </c>
      <c r="G352">
        <f>COUNTIF(纏め表計算用!B:B,職務担当!A352)</f>
        <v>1</v>
      </c>
    </row>
    <row r="353" spans="1:7">
      <c r="A353" t="s">
        <v>953</v>
      </c>
      <c r="B353" t="s">
        <v>1812</v>
      </c>
      <c r="C353" t="s">
        <v>1747</v>
      </c>
      <c r="D353" t="s">
        <v>1813</v>
      </c>
      <c r="E353" t="s">
        <v>991</v>
      </c>
      <c r="G353">
        <f>COUNTIF(纏め表計算用!B:B,職務担当!A353)</f>
        <v>1</v>
      </c>
    </row>
    <row r="354" spans="1:7">
      <c r="A354" t="s">
        <v>955</v>
      </c>
      <c r="B354" t="s">
        <v>1812</v>
      </c>
      <c r="C354" t="s">
        <v>1747</v>
      </c>
      <c r="D354" t="s">
        <v>1813</v>
      </c>
      <c r="E354" t="s">
        <v>991</v>
      </c>
      <c r="G354">
        <f>COUNTIF(纏め表計算用!B:B,職務担当!A354)</f>
        <v>1</v>
      </c>
    </row>
    <row r="355" spans="1:7">
      <c r="A355" t="s">
        <v>957</v>
      </c>
      <c r="B355" t="s">
        <v>1812</v>
      </c>
      <c r="C355" t="s">
        <v>1747</v>
      </c>
      <c r="D355" t="s">
        <v>1818</v>
      </c>
      <c r="E355" t="s">
        <v>991</v>
      </c>
      <c r="G355">
        <f>COUNTIF(纏め表計算用!B:B,職務担当!A355)</f>
        <v>1</v>
      </c>
    </row>
    <row r="356" spans="1:7">
      <c r="A356" t="s">
        <v>959</v>
      </c>
      <c r="B356" t="s">
        <v>1812</v>
      </c>
      <c r="C356" t="s">
        <v>1747</v>
      </c>
      <c r="D356" t="s">
        <v>1037</v>
      </c>
      <c r="E356" t="s">
        <v>991</v>
      </c>
      <c r="G356">
        <f>COUNTIF(纏め表計算用!B:B,職務担当!A356)</f>
        <v>1</v>
      </c>
    </row>
    <row r="357" spans="1:7">
      <c r="A357" t="s">
        <v>1819</v>
      </c>
      <c r="B357" t="s">
        <v>1812</v>
      </c>
      <c r="C357" t="s">
        <v>1747</v>
      </c>
      <c r="D357" t="s">
        <v>1817</v>
      </c>
      <c r="E357" t="s">
        <v>991</v>
      </c>
      <c r="G357">
        <f>COUNTIF(纏め表計算用!B:B,職務担当!A357)</f>
        <v>1</v>
      </c>
    </row>
    <row r="358" spans="1:7">
      <c r="A358" t="s">
        <v>962</v>
      </c>
      <c r="B358" t="s">
        <v>1812</v>
      </c>
      <c r="C358" t="s">
        <v>1747</v>
      </c>
      <c r="D358" t="s">
        <v>1817</v>
      </c>
      <c r="E358" t="s">
        <v>991</v>
      </c>
      <c r="G358">
        <f>COUNTIF(纏め表計算用!B:B,職務担当!A358)</f>
        <v>1</v>
      </c>
    </row>
    <row r="359" spans="1:7">
      <c r="A359" t="s">
        <v>964</v>
      </c>
      <c r="B359" t="s">
        <v>1812</v>
      </c>
      <c r="C359" t="s">
        <v>1747</v>
      </c>
      <c r="D359" t="s">
        <v>1813</v>
      </c>
      <c r="E359" t="s">
        <v>991</v>
      </c>
      <c r="G359">
        <f>COUNTIF(纏め表計算用!B:B,職務担当!A359)</f>
        <v>1</v>
      </c>
    </row>
    <row r="360" spans="1:7">
      <c r="A360" t="s">
        <v>966</v>
      </c>
      <c r="B360" t="s">
        <v>1812</v>
      </c>
      <c r="C360" t="s">
        <v>1747</v>
      </c>
      <c r="D360" t="s">
        <v>1820</v>
      </c>
      <c r="E360" t="s">
        <v>991</v>
      </c>
      <c r="G360">
        <f>COUNTIF(纏め表計算用!B:B,職務担当!A360)</f>
        <v>1</v>
      </c>
    </row>
    <row r="361" spans="1:7">
      <c r="A361" t="s">
        <v>968</v>
      </c>
      <c r="B361" t="s">
        <v>1812</v>
      </c>
      <c r="C361" t="s">
        <v>1747</v>
      </c>
      <c r="D361" t="s">
        <v>1821</v>
      </c>
      <c r="E361" t="s">
        <v>991</v>
      </c>
      <c r="G361">
        <f>COUNTIF(纏め表計算用!B:B,職務担当!A361)</f>
        <v>1</v>
      </c>
    </row>
    <row r="362" spans="1:7">
      <c r="A362" t="s">
        <v>970</v>
      </c>
      <c r="B362" t="s">
        <v>1812</v>
      </c>
      <c r="C362" t="s">
        <v>1747</v>
      </c>
      <c r="D362" t="s">
        <v>1821</v>
      </c>
      <c r="E362" t="s">
        <v>991</v>
      </c>
      <c r="G362">
        <f>COUNTIF(纏め表計算用!B:B,職務担当!A362)</f>
        <v>1</v>
      </c>
    </row>
    <row r="363" spans="1:7">
      <c r="A363" t="s">
        <v>972</v>
      </c>
      <c r="B363" t="s">
        <v>1812</v>
      </c>
      <c r="C363" t="s">
        <v>1747</v>
      </c>
      <c r="D363" t="s">
        <v>1817</v>
      </c>
      <c r="E363" t="s">
        <v>991</v>
      </c>
      <c r="G363">
        <f>COUNTIF(纏め表計算用!B:B,職務担当!A363)</f>
        <v>1</v>
      </c>
    </row>
    <row r="364" spans="1:7">
      <c r="A364" t="s">
        <v>974</v>
      </c>
      <c r="B364" t="s">
        <v>1812</v>
      </c>
      <c r="C364" t="s">
        <v>1747</v>
      </c>
      <c r="D364" t="s">
        <v>1817</v>
      </c>
      <c r="E364" t="s">
        <v>991</v>
      </c>
      <c r="G364">
        <f>COUNTIF(纏め表計算用!B:B,職務担当!A364)</f>
        <v>1</v>
      </c>
    </row>
    <row r="365" spans="1:7">
      <c r="A365" t="s">
        <v>976</v>
      </c>
      <c r="B365" t="s">
        <v>1812</v>
      </c>
      <c r="C365" t="s">
        <v>1747</v>
      </c>
      <c r="D365" t="s">
        <v>1817</v>
      </c>
      <c r="E365" t="s">
        <v>991</v>
      </c>
      <c r="G365">
        <f>COUNTIF(纏め表計算用!B:B,職務担当!A365)</f>
        <v>1</v>
      </c>
    </row>
    <row r="366" spans="1:7">
      <c r="A366" t="s">
        <v>937</v>
      </c>
      <c r="B366" t="s">
        <v>1812</v>
      </c>
      <c r="C366" t="s">
        <v>1757</v>
      </c>
      <c r="D366" t="s">
        <v>1757</v>
      </c>
      <c r="E366" t="s">
        <v>991</v>
      </c>
      <c r="G366">
        <f>COUNTIF(纏め表計算用!B:B,職務担当!A366)</f>
        <v>0</v>
      </c>
    </row>
    <row r="367" spans="1:7">
      <c r="A367" t="s">
        <v>939</v>
      </c>
      <c r="B367" t="s">
        <v>1812</v>
      </c>
      <c r="C367" t="s">
        <v>1791</v>
      </c>
      <c r="D367" t="s">
        <v>1822</v>
      </c>
      <c r="E367" t="s">
        <v>991</v>
      </c>
      <c r="G367">
        <f>COUNTIF(纏め表計算用!B:B,職務担当!A367)</f>
        <v>0</v>
      </c>
    </row>
    <row r="368" spans="1:7">
      <c r="A368" t="s">
        <v>941</v>
      </c>
      <c r="B368" t="s">
        <v>1812</v>
      </c>
      <c r="C368" t="s">
        <v>1791</v>
      </c>
      <c r="D368" t="s">
        <v>1822</v>
      </c>
      <c r="E368" t="s">
        <v>991</v>
      </c>
      <c r="G368">
        <f>COUNTIF(纏め表計算用!B:B,職務担当!A368)</f>
        <v>0</v>
      </c>
    </row>
    <row r="369" spans="1:7">
      <c r="A369" t="s">
        <v>943</v>
      </c>
      <c r="B369" t="s">
        <v>1812</v>
      </c>
      <c r="C369" t="s">
        <v>1791</v>
      </c>
      <c r="D369" t="s">
        <v>1822</v>
      </c>
      <c r="E369" t="s">
        <v>991</v>
      </c>
      <c r="G369">
        <f>COUNTIF(纏め表計算用!B:B,職務担当!A369)</f>
        <v>0</v>
      </c>
    </row>
    <row r="370" spans="1:7">
      <c r="A370" t="s">
        <v>1823</v>
      </c>
      <c r="B370" t="s">
        <v>1812</v>
      </c>
      <c r="C370" t="s">
        <v>1775</v>
      </c>
      <c r="D370" t="s">
        <v>1824</v>
      </c>
      <c r="E370" t="s">
        <v>991</v>
      </c>
      <c r="G370">
        <f>COUNTIF(纏め表計算用!B:B,職務担当!A370)</f>
        <v>0</v>
      </c>
    </row>
    <row r="371" spans="1:7">
      <c r="A371" t="s">
        <v>1825</v>
      </c>
      <c r="B371" t="s">
        <v>1812</v>
      </c>
      <c r="C371" t="s">
        <v>1775</v>
      </c>
      <c r="D371" t="s">
        <v>1824</v>
      </c>
      <c r="E371" t="s">
        <v>991</v>
      </c>
      <c r="G371">
        <f>COUNTIF(纏め表計算用!B:B,職務担当!A371)</f>
        <v>0</v>
      </c>
    </row>
    <row r="372" spans="1:7">
      <c r="A372" t="s">
        <v>1826</v>
      </c>
      <c r="B372" t="s">
        <v>1812</v>
      </c>
      <c r="C372" t="s">
        <v>1775</v>
      </c>
      <c r="D372" t="s">
        <v>1824</v>
      </c>
      <c r="E372" t="s">
        <v>991</v>
      </c>
      <c r="G372">
        <f>COUNTIF(纏め表計算用!B:B,職務担当!A372)</f>
        <v>0</v>
      </c>
    </row>
    <row r="373" spans="1:7">
      <c r="A373" t="s">
        <v>1827</v>
      </c>
      <c r="B373" t="s">
        <v>1812</v>
      </c>
      <c r="C373" t="s">
        <v>1775</v>
      </c>
      <c r="D373" t="s">
        <v>1824</v>
      </c>
      <c r="E373" t="s">
        <v>991</v>
      </c>
      <c r="G373">
        <f>COUNTIF(纏め表計算用!B:B,職務担当!A373)</f>
        <v>0</v>
      </c>
    </row>
    <row r="374" spans="1:7">
      <c r="A374" t="s">
        <v>1828</v>
      </c>
      <c r="B374" t="s">
        <v>1812</v>
      </c>
      <c r="C374" t="s">
        <v>1775</v>
      </c>
      <c r="D374" t="s">
        <v>1824</v>
      </c>
      <c r="E374" t="s">
        <v>991</v>
      </c>
      <c r="G374">
        <f>COUNTIF(纏め表計算用!B:B,職務担当!A374)</f>
        <v>0</v>
      </c>
    </row>
    <row r="375" spans="1:7">
      <c r="A375" t="s">
        <v>1829</v>
      </c>
      <c r="B375" t="s">
        <v>1812</v>
      </c>
      <c r="C375" t="s">
        <v>1775</v>
      </c>
      <c r="D375" t="s">
        <v>1824</v>
      </c>
      <c r="E375" t="s">
        <v>991</v>
      </c>
      <c r="G375">
        <f>COUNTIF(纏め表計算用!B:B,職務担当!A375)</f>
        <v>0</v>
      </c>
    </row>
    <row r="376" spans="1:7">
      <c r="A376" t="s">
        <v>1830</v>
      </c>
      <c r="B376" t="s">
        <v>1812</v>
      </c>
      <c r="C376" t="s">
        <v>1831</v>
      </c>
      <c r="D376" t="s">
        <v>1832</v>
      </c>
      <c r="E376" t="s">
        <v>991</v>
      </c>
      <c r="G376">
        <f>COUNTIF(纏め表計算用!B:B,職務担当!A376)</f>
        <v>0</v>
      </c>
    </row>
    <row r="377" spans="1:7">
      <c r="A377" t="s">
        <v>1833</v>
      </c>
      <c r="B377" t="s">
        <v>1812</v>
      </c>
      <c r="C377" t="s">
        <v>1834</v>
      </c>
      <c r="D377" t="s">
        <v>1832</v>
      </c>
      <c r="E377" t="s">
        <v>991</v>
      </c>
      <c r="G377">
        <f>COUNTIF(纏め表計算用!B:B,職務担当!A377)</f>
        <v>0</v>
      </c>
    </row>
    <row r="378" spans="1:7">
      <c r="A378" t="s">
        <v>1835</v>
      </c>
      <c r="B378" t="s">
        <v>1812</v>
      </c>
      <c r="C378" t="s">
        <v>1831</v>
      </c>
      <c r="D378" t="s">
        <v>1832</v>
      </c>
      <c r="E378" t="s">
        <v>991</v>
      </c>
      <c r="G378">
        <f>COUNTIF(纏め表計算用!B:B,職務担当!A378)</f>
        <v>0</v>
      </c>
    </row>
    <row r="379" spans="1:7">
      <c r="A379" t="s">
        <v>1836</v>
      </c>
      <c r="B379" t="s">
        <v>1812</v>
      </c>
      <c r="C379" t="s">
        <v>1837</v>
      </c>
      <c r="D379" t="s">
        <v>1838</v>
      </c>
      <c r="E379" t="s">
        <v>991</v>
      </c>
      <c r="G379">
        <f>COUNTIF(纏め表計算用!B:B,職務担当!A379)</f>
        <v>0</v>
      </c>
    </row>
    <row r="380" spans="1:7">
      <c r="A380" t="s">
        <v>1839</v>
      </c>
      <c r="B380" t="s">
        <v>1840</v>
      </c>
      <c r="C380" t="s">
        <v>1841</v>
      </c>
      <c r="D380" t="s">
        <v>1780</v>
      </c>
      <c r="E380" t="s">
        <v>991</v>
      </c>
      <c r="G380">
        <f>COUNTIF(纏め表計算用!B:B,職務担当!A380)</f>
        <v>1</v>
      </c>
    </row>
    <row r="381" spans="1:7">
      <c r="A381" t="s">
        <v>1842</v>
      </c>
      <c r="B381" t="s">
        <v>1840</v>
      </c>
      <c r="C381" t="s">
        <v>1775</v>
      </c>
      <c r="D381" t="s">
        <v>1780</v>
      </c>
      <c r="E381" t="s">
        <v>991</v>
      </c>
      <c r="G381">
        <f>COUNTIF(纏め表計算用!B:B,職務担当!A381)</f>
        <v>1</v>
      </c>
    </row>
    <row r="382" spans="1:7">
      <c r="A382" t="s">
        <v>1843</v>
      </c>
      <c r="B382" t="s">
        <v>1844</v>
      </c>
      <c r="C382" t="s">
        <v>1775</v>
      </c>
      <c r="D382" t="s">
        <v>1780</v>
      </c>
      <c r="E382" t="s">
        <v>991</v>
      </c>
      <c r="G382">
        <f>COUNTIF(纏め表計算用!B:B,職務担当!A382)</f>
        <v>1</v>
      </c>
    </row>
    <row r="383" spans="1:7">
      <c r="A383" t="s">
        <v>1845</v>
      </c>
      <c r="B383" t="s">
        <v>1840</v>
      </c>
      <c r="C383" t="s">
        <v>1846</v>
      </c>
      <c r="D383" t="s">
        <v>1847</v>
      </c>
      <c r="E383" t="s">
        <v>991</v>
      </c>
      <c r="G383">
        <f>COUNTIF(纏め表計算用!B:B,職務担当!A383)</f>
        <v>1</v>
      </c>
    </row>
    <row r="384" spans="1:7">
      <c r="A384" t="s">
        <v>1848</v>
      </c>
      <c r="B384" t="s">
        <v>1840</v>
      </c>
      <c r="C384" t="s">
        <v>1846</v>
      </c>
      <c r="D384" t="s">
        <v>1739</v>
      </c>
      <c r="E384" t="s">
        <v>991</v>
      </c>
      <c r="G384">
        <f>COUNTIF(纏め表計算用!B:B,職務担当!A384)</f>
        <v>1</v>
      </c>
    </row>
    <row r="385" spans="1:7">
      <c r="A385" t="s">
        <v>1849</v>
      </c>
      <c r="B385" t="s">
        <v>1840</v>
      </c>
      <c r="C385" t="s">
        <v>1846</v>
      </c>
      <c r="D385" t="s">
        <v>1739</v>
      </c>
      <c r="E385" t="s">
        <v>991</v>
      </c>
      <c r="G385">
        <f>COUNTIF(纏め表計算用!B:B,職務担当!A385)</f>
        <v>1</v>
      </c>
    </row>
    <row r="386" spans="1:7">
      <c r="A386" t="s">
        <v>1850</v>
      </c>
      <c r="B386" t="s">
        <v>1840</v>
      </c>
      <c r="C386" t="s">
        <v>1846</v>
      </c>
      <c r="D386" t="s">
        <v>1739</v>
      </c>
      <c r="E386" t="s">
        <v>991</v>
      </c>
      <c r="G386">
        <f>COUNTIF(纏め表計算用!B:B,職務担当!A386)</f>
        <v>1</v>
      </c>
    </row>
    <row r="387" spans="1:7">
      <c r="A387" t="s">
        <v>1851</v>
      </c>
      <c r="B387" t="s">
        <v>1840</v>
      </c>
      <c r="C387" t="s">
        <v>1747</v>
      </c>
      <c r="D387" t="s">
        <v>1739</v>
      </c>
      <c r="E387" t="s">
        <v>991</v>
      </c>
      <c r="G387">
        <f>COUNTIF(纏め表計算用!B:B,職務担当!A387)</f>
        <v>1</v>
      </c>
    </row>
    <row r="388" spans="1:7">
      <c r="A388" t="s">
        <v>1852</v>
      </c>
      <c r="B388" t="s">
        <v>1840</v>
      </c>
      <c r="C388" t="s">
        <v>1747</v>
      </c>
      <c r="D388" t="s">
        <v>1853</v>
      </c>
      <c r="E388" t="s">
        <v>991</v>
      </c>
      <c r="G388">
        <f>COUNTIF(纏め表計算用!B:B,職務担当!A388)</f>
        <v>1</v>
      </c>
    </row>
    <row r="389" spans="1:7">
      <c r="A389" t="s">
        <v>1854</v>
      </c>
      <c r="B389" t="s">
        <v>1840</v>
      </c>
      <c r="C389" t="s">
        <v>1786</v>
      </c>
      <c r="E389" t="s">
        <v>991</v>
      </c>
      <c r="G389">
        <f>COUNTIF(纏め表計算用!B:B,職務担当!A389)</f>
        <v>0</v>
      </c>
    </row>
    <row r="390" spans="1:7">
      <c r="A390" t="s">
        <v>1855</v>
      </c>
      <c r="B390" t="s">
        <v>1840</v>
      </c>
      <c r="C390" t="s">
        <v>1837</v>
      </c>
      <c r="D390" t="s">
        <v>1856</v>
      </c>
      <c r="E390" t="s">
        <v>991</v>
      </c>
      <c r="G390">
        <f>COUNTIF(纏め表計算用!B:B,職務担当!A390)</f>
        <v>0</v>
      </c>
    </row>
    <row r="391" spans="1:7">
      <c r="A391" t="s">
        <v>1857</v>
      </c>
      <c r="B391" t="s">
        <v>1840</v>
      </c>
      <c r="C391" t="s">
        <v>1837</v>
      </c>
      <c r="D391" t="s">
        <v>1858</v>
      </c>
      <c r="E391" t="s">
        <v>991</v>
      </c>
      <c r="G391">
        <f>COUNTIF(纏め表計算用!B:B,職務担当!A391)</f>
        <v>0</v>
      </c>
    </row>
    <row r="392" spans="1:7">
      <c r="A392" t="s">
        <v>1859</v>
      </c>
      <c r="B392" t="s">
        <v>1840</v>
      </c>
      <c r="C392" t="s">
        <v>1775</v>
      </c>
      <c r="D392" t="s">
        <v>1780</v>
      </c>
      <c r="E392" t="s">
        <v>991</v>
      </c>
      <c r="G392">
        <f>COUNTIF(纏め表計算用!B:B,職務担当!A392)</f>
        <v>1</v>
      </c>
    </row>
    <row r="393" spans="1:7">
      <c r="A393" t="s">
        <v>1860</v>
      </c>
      <c r="B393" t="s">
        <v>1840</v>
      </c>
      <c r="C393" t="s">
        <v>1775</v>
      </c>
      <c r="D393" t="s">
        <v>1780</v>
      </c>
      <c r="E393" t="s">
        <v>991</v>
      </c>
      <c r="G393">
        <f>COUNTIF(纏め表計算用!B:B,職務担当!A393)</f>
        <v>1</v>
      </c>
    </row>
    <row r="394" spans="1:7">
      <c r="A394" t="s">
        <v>1861</v>
      </c>
      <c r="B394" t="s">
        <v>1862</v>
      </c>
      <c r="C394" t="s">
        <v>1863</v>
      </c>
      <c r="E394" t="s">
        <v>991</v>
      </c>
      <c r="G394">
        <f>COUNTIF(纏め表計算用!B:B,職務担当!A394)</f>
        <v>1</v>
      </c>
    </row>
    <row r="395" spans="1:7">
      <c r="A395" t="s">
        <v>1864</v>
      </c>
      <c r="B395" t="s">
        <v>1862</v>
      </c>
      <c r="C395" t="s">
        <v>1733</v>
      </c>
      <c r="E395" t="s">
        <v>991</v>
      </c>
      <c r="G395">
        <f>COUNTIF(纏め表計算用!B:B,職務担当!A395)</f>
        <v>1</v>
      </c>
    </row>
    <row r="396" spans="1:7">
      <c r="A396" t="s">
        <v>1865</v>
      </c>
      <c r="B396" t="s">
        <v>1862</v>
      </c>
      <c r="C396" t="s">
        <v>1685</v>
      </c>
      <c r="E396" t="s">
        <v>991</v>
      </c>
      <c r="G396">
        <f>COUNTIF(纏め表計算用!B:B,職務担当!A396)</f>
        <v>1</v>
      </c>
    </row>
    <row r="397" spans="1:7">
      <c r="A397" t="s">
        <v>1866</v>
      </c>
      <c r="B397" t="s">
        <v>1862</v>
      </c>
      <c r="C397" t="s">
        <v>1685</v>
      </c>
      <c r="E397" t="s">
        <v>991</v>
      </c>
      <c r="G397">
        <f>COUNTIF(纏め表計算用!B:B,職務担当!A397)</f>
        <v>1</v>
      </c>
    </row>
    <row r="398" spans="1:7">
      <c r="A398" t="s">
        <v>1867</v>
      </c>
      <c r="B398" t="s">
        <v>1862</v>
      </c>
      <c r="C398" t="s">
        <v>1724</v>
      </c>
      <c r="E398" t="s">
        <v>991</v>
      </c>
      <c r="G398">
        <f>COUNTIF(纏め表計算用!B:B,職務担当!A398)</f>
        <v>1</v>
      </c>
    </row>
    <row r="399" spans="1:7">
      <c r="A399" t="s">
        <v>1868</v>
      </c>
      <c r="B399" t="s">
        <v>1862</v>
      </c>
      <c r="C399" t="s">
        <v>1724</v>
      </c>
      <c r="E399" t="s">
        <v>991</v>
      </c>
      <c r="G399">
        <f>COUNTIF(纏め表計算用!B:B,職務担当!A399)</f>
        <v>1</v>
      </c>
    </row>
    <row r="400" spans="1:7">
      <c r="A400" t="s">
        <v>1869</v>
      </c>
      <c r="B400" t="s">
        <v>1862</v>
      </c>
      <c r="C400" t="s">
        <v>1870</v>
      </c>
      <c r="E400" t="s">
        <v>991</v>
      </c>
      <c r="G400">
        <f>COUNTIF(纏め表計算用!B:B,職務担当!A400)</f>
        <v>1</v>
      </c>
    </row>
    <row r="401" spans="1:7">
      <c r="A401" t="s">
        <v>1871</v>
      </c>
      <c r="B401" t="s">
        <v>1862</v>
      </c>
      <c r="C401" t="s">
        <v>1747</v>
      </c>
      <c r="E401" t="s">
        <v>991</v>
      </c>
      <c r="G401">
        <f>COUNTIF(纏め表計算用!B:B,職務担当!A401)</f>
        <v>0</v>
      </c>
    </row>
    <row r="402" spans="1:7">
      <c r="A402" t="s">
        <v>1872</v>
      </c>
      <c r="B402" t="s">
        <v>1862</v>
      </c>
      <c r="C402" t="s">
        <v>1747</v>
      </c>
      <c r="E402" t="s">
        <v>991</v>
      </c>
      <c r="G402">
        <f>COUNTIF(纏め表計算用!B:B,職務担当!A402)</f>
        <v>1</v>
      </c>
    </row>
    <row r="403" spans="1:7">
      <c r="A403" t="s">
        <v>1873</v>
      </c>
      <c r="B403" t="s">
        <v>1862</v>
      </c>
      <c r="C403" t="s">
        <v>1747</v>
      </c>
      <c r="E403" t="s">
        <v>991</v>
      </c>
      <c r="G403">
        <f>COUNTIF(纏め表計算用!B:B,職務担当!A403)</f>
        <v>0</v>
      </c>
    </row>
    <row r="404" spans="1:7">
      <c r="A404" t="s">
        <v>1874</v>
      </c>
      <c r="B404" t="s">
        <v>1862</v>
      </c>
      <c r="C404" t="s">
        <v>1747</v>
      </c>
      <c r="E404" t="s">
        <v>991</v>
      </c>
      <c r="G404">
        <f>COUNTIF(纏め表計算用!B:B,職務担当!A404)</f>
        <v>1</v>
      </c>
    </row>
    <row r="405" spans="1:7">
      <c r="A405" t="s">
        <v>1875</v>
      </c>
      <c r="B405" t="s">
        <v>1862</v>
      </c>
      <c r="C405" t="s">
        <v>1876</v>
      </c>
      <c r="E405" t="s">
        <v>991</v>
      </c>
      <c r="G405">
        <f>COUNTIF(纏め表計算用!B:B,職務担当!A405)</f>
        <v>0</v>
      </c>
    </row>
    <row r="406" spans="1:7">
      <c r="A406" t="s">
        <v>1877</v>
      </c>
      <c r="B406" t="s">
        <v>1862</v>
      </c>
      <c r="C406" t="s">
        <v>1878</v>
      </c>
      <c r="E406" t="s">
        <v>991</v>
      </c>
      <c r="G406">
        <f>COUNTIF(纏め表計算用!B:B,職務担当!A406)</f>
        <v>0</v>
      </c>
    </row>
    <row r="407" spans="1:7">
      <c r="A407" t="s">
        <v>1879</v>
      </c>
      <c r="B407" t="s">
        <v>1862</v>
      </c>
      <c r="C407" t="s">
        <v>1880</v>
      </c>
      <c r="E407" t="s">
        <v>991</v>
      </c>
      <c r="G407">
        <f>COUNTIF(纏め表計算用!B:B,職務担当!A407)</f>
        <v>0</v>
      </c>
    </row>
    <row r="408" spans="1:7">
      <c r="A408" t="s">
        <v>1881</v>
      </c>
      <c r="B408" t="s">
        <v>1862</v>
      </c>
      <c r="C408" t="s">
        <v>1790</v>
      </c>
      <c r="E408" t="s">
        <v>991</v>
      </c>
      <c r="G408">
        <f>COUNTIF(纏め表計算用!B:B,職務担当!A408)</f>
        <v>0</v>
      </c>
    </row>
    <row r="409" spans="1:7">
      <c r="A409" t="s">
        <v>1882</v>
      </c>
      <c r="B409" t="s">
        <v>1862</v>
      </c>
      <c r="C409" t="s">
        <v>1775</v>
      </c>
      <c r="E409" t="s">
        <v>991</v>
      </c>
      <c r="G409">
        <f>COUNTIF(纏め表計算用!B:B,職務担当!A409)</f>
        <v>1</v>
      </c>
    </row>
    <row r="410" spans="1:7">
      <c r="A410" t="s">
        <v>1883</v>
      </c>
      <c r="B410" t="s">
        <v>1862</v>
      </c>
      <c r="C410" t="s">
        <v>1837</v>
      </c>
      <c r="E410" t="s">
        <v>991</v>
      </c>
      <c r="G410">
        <f>COUNTIF(纏め表計算用!B:B,職務担当!A410)</f>
        <v>0</v>
      </c>
    </row>
    <row r="411" spans="1:7">
      <c r="A411" t="s">
        <v>1884</v>
      </c>
      <c r="B411" t="s">
        <v>1862</v>
      </c>
      <c r="C411" t="s">
        <v>1747</v>
      </c>
      <c r="E411" t="s">
        <v>991</v>
      </c>
      <c r="G411">
        <f>COUNTIF(纏め表計算用!B:B,職務担当!A411)</f>
        <v>1</v>
      </c>
    </row>
    <row r="412" spans="1:7">
      <c r="A412" t="s">
        <v>1885</v>
      </c>
      <c r="B412" t="s">
        <v>1862</v>
      </c>
      <c r="C412" t="s">
        <v>1886</v>
      </c>
      <c r="E412" t="s">
        <v>991</v>
      </c>
      <c r="G412">
        <f>COUNTIF(纏め表計算用!B:B,職務担当!A412)</f>
        <v>0</v>
      </c>
    </row>
    <row r="413" spans="1:7">
      <c r="A413" t="s">
        <v>1887</v>
      </c>
      <c r="B413" t="s">
        <v>1862</v>
      </c>
      <c r="C413" t="s">
        <v>1747</v>
      </c>
      <c r="E413" t="s">
        <v>991</v>
      </c>
      <c r="G413">
        <f>COUNTIF(纏め表計算用!B:B,職務担当!A413)</f>
        <v>1</v>
      </c>
    </row>
    <row r="414" spans="1:7">
      <c r="A414" t="s">
        <v>1888</v>
      </c>
      <c r="B414" t="s">
        <v>1862</v>
      </c>
      <c r="C414" t="s">
        <v>1775</v>
      </c>
      <c r="E414" t="s">
        <v>991</v>
      </c>
      <c r="G414">
        <f>COUNTIF(纏め表計算用!B:B,職務担当!A414)</f>
        <v>1</v>
      </c>
    </row>
    <row r="415" spans="1:7">
      <c r="A415" t="s">
        <v>1889</v>
      </c>
      <c r="B415" t="s">
        <v>1862</v>
      </c>
      <c r="C415" t="s">
        <v>1775</v>
      </c>
      <c r="E415" t="s">
        <v>991</v>
      </c>
      <c r="G415">
        <f>COUNTIF(纏め表計算用!B:B,職務担当!A415)</f>
        <v>1</v>
      </c>
    </row>
    <row r="416" spans="1:7">
      <c r="A416" t="s">
        <v>1890</v>
      </c>
      <c r="B416" t="s">
        <v>1862</v>
      </c>
      <c r="C416" t="s">
        <v>1775</v>
      </c>
      <c r="E416" t="s">
        <v>991</v>
      </c>
      <c r="G416">
        <f>COUNTIF(纏め表計算用!B:B,職務担当!A416)</f>
        <v>0</v>
      </c>
    </row>
    <row r="417" spans="1:7">
      <c r="A417" t="s">
        <v>1891</v>
      </c>
      <c r="B417" t="s">
        <v>1862</v>
      </c>
      <c r="C417" t="s">
        <v>1775</v>
      </c>
      <c r="E417" t="s">
        <v>991</v>
      </c>
      <c r="G417">
        <f>COUNTIF(纏め表計算用!B:B,職務担当!A417)</f>
        <v>0</v>
      </c>
    </row>
    <row r="418" spans="1:7">
      <c r="A418" t="s">
        <v>1892</v>
      </c>
      <c r="B418" t="s">
        <v>1893</v>
      </c>
      <c r="C418" t="s">
        <v>1894</v>
      </c>
      <c r="D418" t="s">
        <v>1895</v>
      </c>
      <c r="E418" t="s">
        <v>991</v>
      </c>
      <c r="G418">
        <f>COUNTIF(纏め表計算用!B:B,職務担当!A418)</f>
        <v>1</v>
      </c>
    </row>
    <row r="419" spans="1:7">
      <c r="A419" t="s">
        <v>1896</v>
      </c>
      <c r="B419" t="s">
        <v>1893</v>
      </c>
      <c r="C419" t="s">
        <v>1894</v>
      </c>
      <c r="D419" t="s">
        <v>1895</v>
      </c>
      <c r="E419" t="s">
        <v>991</v>
      </c>
      <c r="G419">
        <f>COUNTIF(纏め表計算用!B:B,職務担当!A419)</f>
        <v>1</v>
      </c>
    </row>
    <row r="420" spans="1:7">
      <c r="A420" t="s">
        <v>1897</v>
      </c>
      <c r="B420" t="s">
        <v>1893</v>
      </c>
      <c r="C420" t="s">
        <v>1894</v>
      </c>
      <c r="D420" t="s">
        <v>1898</v>
      </c>
      <c r="E420" t="s">
        <v>991</v>
      </c>
      <c r="G420">
        <f>COUNTIF(纏め表計算用!B:B,職務担当!A420)</f>
        <v>1</v>
      </c>
    </row>
    <row r="421" spans="1:7">
      <c r="A421" t="s">
        <v>1899</v>
      </c>
      <c r="B421" t="s">
        <v>1893</v>
      </c>
      <c r="C421" t="s">
        <v>1894</v>
      </c>
      <c r="D421" t="s">
        <v>1900</v>
      </c>
      <c r="E421" t="s">
        <v>991</v>
      </c>
      <c r="G421">
        <f>COUNTIF(纏め表計算用!B:B,職務担当!A421)</f>
        <v>1</v>
      </c>
    </row>
    <row r="422" spans="1:7">
      <c r="A422" t="s">
        <v>1901</v>
      </c>
      <c r="B422" t="s">
        <v>1893</v>
      </c>
      <c r="C422" t="s">
        <v>1894</v>
      </c>
      <c r="D422" t="s">
        <v>1898</v>
      </c>
      <c r="E422" t="s">
        <v>991</v>
      </c>
      <c r="G422">
        <f>COUNTIF(纏め表計算用!B:B,職務担当!A422)</f>
        <v>1</v>
      </c>
    </row>
    <row r="423" spans="1:7">
      <c r="A423" t="s">
        <v>1902</v>
      </c>
      <c r="B423" t="s">
        <v>1893</v>
      </c>
      <c r="C423" t="s">
        <v>1894</v>
      </c>
      <c r="D423" t="s">
        <v>1903</v>
      </c>
      <c r="E423" t="s">
        <v>991</v>
      </c>
      <c r="G423">
        <f>COUNTIF(纏め表計算用!B:B,職務担当!A423)</f>
        <v>1</v>
      </c>
    </row>
    <row r="424" spans="1:7">
      <c r="A424" t="s">
        <v>1904</v>
      </c>
      <c r="B424" t="s">
        <v>1893</v>
      </c>
      <c r="C424" t="s">
        <v>1894</v>
      </c>
      <c r="D424" t="s">
        <v>1722</v>
      </c>
      <c r="E424" t="s">
        <v>991</v>
      </c>
      <c r="G424">
        <f>COUNTIF(纏め表計算用!B:B,職務担当!A424)</f>
        <v>1</v>
      </c>
    </row>
    <row r="425" spans="1:7">
      <c r="A425" t="s">
        <v>1905</v>
      </c>
      <c r="B425" t="s">
        <v>1906</v>
      </c>
      <c r="C425" t="s">
        <v>1775</v>
      </c>
      <c r="D425" t="s">
        <v>1747</v>
      </c>
      <c r="E425" t="s">
        <v>991</v>
      </c>
      <c r="G425">
        <f>COUNTIF(纏め表計算用!B:B,職務担当!A425)</f>
        <v>1</v>
      </c>
    </row>
    <row r="426" spans="1:7">
      <c r="A426" t="s">
        <v>1907</v>
      </c>
      <c r="B426" t="s">
        <v>1906</v>
      </c>
      <c r="C426" t="s">
        <v>1775</v>
      </c>
      <c r="D426" t="s">
        <v>1908</v>
      </c>
      <c r="E426" t="s">
        <v>991</v>
      </c>
      <c r="G426">
        <f>COUNTIF(纏め表計算用!B:B,職務担当!A426)</f>
        <v>1</v>
      </c>
    </row>
    <row r="427" spans="1:7">
      <c r="A427" t="s">
        <v>240</v>
      </c>
      <c r="B427" t="s">
        <v>1906</v>
      </c>
      <c r="C427" t="s">
        <v>1775</v>
      </c>
      <c r="D427" t="s">
        <v>1747</v>
      </c>
      <c r="E427" t="s">
        <v>991</v>
      </c>
      <c r="G427">
        <f>COUNTIF(纏め表計算用!B:B,職務担当!A427)</f>
        <v>1</v>
      </c>
    </row>
    <row r="428" spans="1:7">
      <c r="A428" t="s">
        <v>1909</v>
      </c>
      <c r="B428" t="s">
        <v>1906</v>
      </c>
      <c r="C428" t="s">
        <v>1910</v>
      </c>
      <c r="D428" t="s">
        <v>1761</v>
      </c>
      <c r="E428" t="s">
        <v>991</v>
      </c>
      <c r="G428">
        <f>COUNTIF(纏め表計算用!B:B,職務担当!A428)</f>
        <v>0</v>
      </c>
    </row>
    <row r="429" spans="1:7">
      <c r="A429" t="s">
        <v>1911</v>
      </c>
      <c r="B429" t="s">
        <v>1893</v>
      </c>
      <c r="C429" t="s">
        <v>1747</v>
      </c>
      <c r="D429" t="s">
        <v>1747</v>
      </c>
      <c r="E429" t="s">
        <v>991</v>
      </c>
      <c r="G429">
        <f>COUNTIF(纏め表計算用!B:B,職務担当!A429)</f>
        <v>1</v>
      </c>
    </row>
    <row r="430" spans="1:7">
      <c r="A430" t="s">
        <v>1912</v>
      </c>
      <c r="B430" t="s">
        <v>1893</v>
      </c>
      <c r="C430" t="s">
        <v>1747</v>
      </c>
      <c r="D430" t="s">
        <v>1747</v>
      </c>
      <c r="E430" t="s">
        <v>991</v>
      </c>
      <c r="G430">
        <f>COUNTIF(纏め表計算用!B:B,職務担当!A430)</f>
        <v>1</v>
      </c>
    </row>
    <row r="431" spans="1:7">
      <c r="A431" t="s">
        <v>1913</v>
      </c>
      <c r="B431" t="s">
        <v>1893</v>
      </c>
      <c r="C431" t="s">
        <v>1747</v>
      </c>
      <c r="D431" t="s">
        <v>1747</v>
      </c>
      <c r="E431" t="s">
        <v>991</v>
      </c>
      <c r="G431">
        <f>COUNTIF(纏め表計算用!B:B,職務担当!A431)</f>
        <v>1</v>
      </c>
    </row>
    <row r="432" spans="1:7">
      <c r="A432" t="s">
        <v>1914</v>
      </c>
      <c r="B432" t="s">
        <v>1893</v>
      </c>
      <c r="C432" t="s">
        <v>1747</v>
      </c>
      <c r="D432" t="s">
        <v>1747</v>
      </c>
      <c r="E432" t="s">
        <v>991</v>
      </c>
      <c r="G432">
        <f>COUNTIF(纏め表計算用!B:B,職務担当!A432)</f>
        <v>1</v>
      </c>
    </row>
    <row r="433" spans="1:7">
      <c r="A433" t="s">
        <v>1915</v>
      </c>
      <c r="B433" t="s">
        <v>1906</v>
      </c>
      <c r="C433" t="s">
        <v>1834</v>
      </c>
      <c r="D433" t="s">
        <v>1757</v>
      </c>
      <c r="E433" t="s">
        <v>991</v>
      </c>
      <c r="G433">
        <f>COUNTIF(纏め表計算用!B:B,職務担当!A433)</f>
        <v>0</v>
      </c>
    </row>
    <row r="434" spans="1:7">
      <c r="A434" t="s">
        <v>1916</v>
      </c>
      <c r="B434" t="s">
        <v>1893</v>
      </c>
      <c r="C434" t="s">
        <v>1786</v>
      </c>
      <c r="D434" t="s">
        <v>1917</v>
      </c>
      <c r="E434" t="s">
        <v>991</v>
      </c>
      <c r="G434">
        <f>COUNTIF(纏め表計算用!B:B,職務担当!A434)</f>
        <v>0</v>
      </c>
    </row>
    <row r="435" spans="1:7">
      <c r="A435" t="s">
        <v>1918</v>
      </c>
      <c r="B435" t="s">
        <v>1893</v>
      </c>
      <c r="C435" t="s">
        <v>1910</v>
      </c>
      <c r="D435" t="s">
        <v>1919</v>
      </c>
      <c r="E435" t="s">
        <v>991</v>
      </c>
      <c r="G435">
        <f>COUNTIF(纏め表計算用!B:B,職務担当!A435)</f>
        <v>0</v>
      </c>
    </row>
    <row r="436" spans="1:7">
      <c r="A436" t="s">
        <v>1920</v>
      </c>
      <c r="B436" t="s">
        <v>1893</v>
      </c>
      <c r="C436" t="s">
        <v>1921</v>
      </c>
      <c r="D436" t="s">
        <v>1761</v>
      </c>
      <c r="E436" t="s">
        <v>991</v>
      </c>
      <c r="G436">
        <f>COUNTIF(纏め表計算用!B:B,職務担当!A436)</f>
        <v>0</v>
      </c>
    </row>
    <row r="437" spans="1:7">
      <c r="A437" t="s">
        <v>1922</v>
      </c>
      <c r="B437" t="s">
        <v>1893</v>
      </c>
      <c r="C437" t="s">
        <v>1923</v>
      </c>
      <c r="D437" t="s">
        <v>1747</v>
      </c>
      <c r="E437" t="s">
        <v>991</v>
      </c>
      <c r="G437">
        <f>COUNTIF(纏め表計算用!B:B,職務担当!A437)</f>
        <v>1</v>
      </c>
    </row>
    <row r="438" spans="1:7">
      <c r="A438" t="s">
        <v>1924</v>
      </c>
      <c r="B438" t="s">
        <v>1893</v>
      </c>
      <c r="C438" t="s">
        <v>1925</v>
      </c>
      <c r="D438" t="s">
        <v>1747</v>
      </c>
      <c r="E438" t="s">
        <v>991</v>
      </c>
      <c r="G438">
        <f>COUNTIF(纏め表計算用!B:B,職務担当!A438)</f>
        <v>1</v>
      </c>
    </row>
    <row r="439" spans="1:7">
      <c r="A439" t="s">
        <v>1926</v>
      </c>
      <c r="B439" t="s">
        <v>1893</v>
      </c>
      <c r="C439" t="s">
        <v>1923</v>
      </c>
      <c r="D439" t="s">
        <v>1747</v>
      </c>
      <c r="E439" t="s">
        <v>991</v>
      </c>
      <c r="G439">
        <f>COUNTIF(纏め表計算用!B:B,職務担当!A439)</f>
        <v>0</v>
      </c>
    </row>
    <row r="440" spans="1:7">
      <c r="A440" t="s">
        <v>2043</v>
      </c>
      <c r="B440" t="s">
        <v>1893</v>
      </c>
      <c r="C440" t="s">
        <v>1925</v>
      </c>
      <c r="D440" t="s">
        <v>1898</v>
      </c>
      <c r="E440" t="s">
        <v>991</v>
      </c>
      <c r="G440">
        <f>COUNTIF(纏め表計算用!B:B,職務担当!A440)</f>
        <v>1</v>
      </c>
    </row>
    <row r="441" spans="1:7">
      <c r="A441" t="s">
        <v>2043</v>
      </c>
      <c r="B441" t="s">
        <v>1893</v>
      </c>
      <c r="C441" t="s">
        <v>1925</v>
      </c>
      <c r="D441" t="s">
        <v>1898</v>
      </c>
      <c r="E441" t="s">
        <v>991</v>
      </c>
      <c r="G441">
        <f>COUNTIF(纏め表計算用!B:B,職務担当!A441)</f>
        <v>1</v>
      </c>
    </row>
    <row r="442" spans="1:7">
      <c r="A442" t="s">
        <v>1927</v>
      </c>
      <c r="B442" t="s">
        <v>1893</v>
      </c>
      <c r="C442" t="s">
        <v>1925</v>
      </c>
      <c r="D442" t="s">
        <v>1898</v>
      </c>
      <c r="E442" t="s">
        <v>991</v>
      </c>
      <c r="G442">
        <f>COUNTIF(纏め表計算用!B:B,職務担当!A442)</f>
        <v>1</v>
      </c>
    </row>
    <row r="443" spans="1:7">
      <c r="A443" t="s">
        <v>1928</v>
      </c>
      <c r="B443" t="s">
        <v>1893</v>
      </c>
      <c r="C443" t="s">
        <v>1925</v>
      </c>
      <c r="E443" t="s">
        <v>991</v>
      </c>
      <c r="G443">
        <f>COUNTIF(纏め表計算用!B:B,職務担当!A443)</f>
        <v>1</v>
      </c>
    </row>
    <row r="444" spans="1:7">
      <c r="A444" t="s">
        <v>1929</v>
      </c>
      <c r="B444" t="s">
        <v>1893</v>
      </c>
      <c r="C444" t="s">
        <v>1930</v>
      </c>
      <c r="D444" t="s">
        <v>1838</v>
      </c>
      <c r="E444" t="s">
        <v>991</v>
      </c>
      <c r="G444">
        <f>COUNTIF(纏め表計算用!B:B,職務担当!A444)</f>
        <v>0</v>
      </c>
    </row>
    <row r="445" spans="1:7">
      <c r="A445" t="s">
        <v>1931</v>
      </c>
      <c r="B445" t="s">
        <v>1893</v>
      </c>
      <c r="C445" t="s">
        <v>1921</v>
      </c>
      <c r="D445" t="s">
        <v>1919</v>
      </c>
      <c r="E445" t="s">
        <v>991</v>
      </c>
      <c r="G445">
        <f>COUNTIF(纏め表計算用!B:B,職務担当!A445)</f>
        <v>0</v>
      </c>
    </row>
    <row r="446" spans="1:7">
      <c r="A446" t="s">
        <v>1932</v>
      </c>
      <c r="B446" t="s">
        <v>1893</v>
      </c>
      <c r="C446" t="s">
        <v>1923</v>
      </c>
      <c r="D446" t="s">
        <v>1747</v>
      </c>
      <c r="E446" t="s">
        <v>991</v>
      </c>
      <c r="G446">
        <f>COUNTIF(纏め表計算用!B:B,職務担当!A446)</f>
        <v>0</v>
      </c>
    </row>
    <row r="447" spans="1:7">
      <c r="A447" t="s">
        <v>1933</v>
      </c>
      <c r="B447" t="s">
        <v>1893</v>
      </c>
      <c r="C447" t="s">
        <v>1923</v>
      </c>
      <c r="D447" t="s">
        <v>1747</v>
      </c>
      <c r="E447" t="s">
        <v>991</v>
      </c>
      <c r="G447">
        <f>COUNTIF(纏め表計算用!B:B,職務担当!A447)</f>
        <v>1</v>
      </c>
    </row>
    <row r="448" spans="1:7">
      <c r="A448" t="s">
        <v>1806</v>
      </c>
      <c r="B448" t="s">
        <v>1893</v>
      </c>
      <c r="C448" t="s">
        <v>1925</v>
      </c>
      <c r="D448" t="s">
        <v>1898</v>
      </c>
      <c r="E448" t="s">
        <v>991</v>
      </c>
      <c r="G448">
        <f>COUNTIF(纏め表計算用!B:B,職務担当!A448)</f>
        <v>1</v>
      </c>
    </row>
    <row r="449" spans="1:7">
      <c r="A449" t="s">
        <v>1934</v>
      </c>
      <c r="B449" t="s">
        <v>1893</v>
      </c>
      <c r="C449" t="s">
        <v>1923</v>
      </c>
      <c r="D449" t="s">
        <v>1747</v>
      </c>
      <c r="E449" t="s">
        <v>991</v>
      </c>
      <c r="G449">
        <f>COUNTIF(纏め表計算用!B:B,職務担当!A449)</f>
        <v>1</v>
      </c>
    </row>
    <row r="450" spans="1:7">
      <c r="A450" t="s">
        <v>1935</v>
      </c>
      <c r="B450" t="s">
        <v>1893</v>
      </c>
      <c r="C450" t="s">
        <v>1925</v>
      </c>
      <c r="E450" t="s">
        <v>991</v>
      </c>
      <c r="G450">
        <f>COUNTIF(纏め表計算用!B:B,職務担当!A450)</f>
        <v>0</v>
      </c>
    </row>
    <row r="451" spans="1:7">
      <c r="A451" t="s">
        <v>1936</v>
      </c>
      <c r="B451" t="s">
        <v>1893</v>
      </c>
      <c r="C451" t="s">
        <v>1925</v>
      </c>
      <c r="E451" t="s">
        <v>991</v>
      </c>
      <c r="G451">
        <f>COUNTIF(纏め表計算用!B:B,職務担当!A451)</f>
        <v>0</v>
      </c>
    </row>
    <row r="452" spans="1:7">
      <c r="A452" t="s">
        <v>1937</v>
      </c>
      <c r="B452" t="s">
        <v>1893</v>
      </c>
      <c r="C452" t="s">
        <v>1807</v>
      </c>
      <c r="D452" t="s">
        <v>1898</v>
      </c>
      <c r="E452" t="s">
        <v>991</v>
      </c>
      <c r="G452">
        <f>COUNTIF(纏め表計算用!B:B,職務担当!A452)</f>
        <v>1</v>
      </c>
    </row>
    <row r="453" spans="1:7">
      <c r="A453" t="s">
        <v>1938</v>
      </c>
      <c r="B453" t="s">
        <v>1939</v>
      </c>
      <c r="C453" t="s">
        <v>1775</v>
      </c>
      <c r="D453" t="s">
        <v>1940</v>
      </c>
      <c r="E453" t="s">
        <v>991</v>
      </c>
      <c r="G453">
        <f>COUNTIF(纏め表計算用!B:B,職務担当!A453)</f>
        <v>1</v>
      </c>
    </row>
    <row r="454" spans="1:7">
      <c r="A454" t="s">
        <v>1941</v>
      </c>
      <c r="B454" t="s">
        <v>1942</v>
      </c>
      <c r="C454" t="s">
        <v>1775</v>
      </c>
      <c r="D454" t="s">
        <v>1943</v>
      </c>
      <c r="E454" t="s">
        <v>991</v>
      </c>
      <c r="G454">
        <f>COUNTIF(纏め表計算用!B:B,職務担当!A454)</f>
        <v>0</v>
      </c>
    </row>
    <row r="455" spans="1:7">
      <c r="A455" t="s">
        <v>2052</v>
      </c>
      <c r="B455" t="s">
        <v>1942</v>
      </c>
      <c r="C455" t="s">
        <v>1775</v>
      </c>
      <c r="D455" t="s">
        <v>1944</v>
      </c>
      <c r="E455" t="s">
        <v>991</v>
      </c>
      <c r="G455">
        <f>COUNTIF(纏め表計算用!B:B,職務担当!A455)</f>
        <v>1</v>
      </c>
    </row>
    <row r="456" spans="1:7">
      <c r="A456" t="s">
        <v>1945</v>
      </c>
      <c r="B456" t="s">
        <v>1939</v>
      </c>
      <c r="C456" t="s">
        <v>1738</v>
      </c>
      <c r="D456" t="s">
        <v>1895</v>
      </c>
      <c r="E456" t="s">
        <v>991</v>
      </c>
      <c r="G456">
        <f>COUNTIF(纏め表計算用!B:B,職務担当!A456)</f>
        <v>1</v>
      </c>
    </row>
    <row r="457" spans="1:7">
      <c r="A457" t="s">
        <v>1946</v>
      </c>
      <c r="B457" t="s">
        <v>1939</v>
      </c>
      <c r="C457" t="s">
        <v>1747</v>
      </c>
      <c r="D457" t="s">
        <v>1747</v>
      </c>
      <c r="E457" t="s">
        <v>991</v>
      </c>
      <c r="G457">
        <f>COUNTIF(纏め表計算用!B:B,職務担当!A457)</f>
        <v>1</v>
      </c>
    </row>
    <row r="458" spans="1:7">
      <c r="A458" t="s">
        <v>1947</v>
      </c>
      <c r="B458" t="s">
        <v>1942</v>
      </c>
      <c r="C458" t="s">
        <v>1747</v>
      </c>
      <c r="D458" t="s">
        <v>1747</v>
      </c>
      <c r="E458" t="s">
        <v>991</v>
      </c>
      <c r="G458">
        <f>COUNTIF(纏め表計算用!B:B,職務担当!A458)</f>
        <v>1</v>
      </c>
    </row>
    <row r="459" spans="1:7">
      <c r="A459" t="s">
        <v>1948</v>
      </c>
      <c r="B459" t="s">
        <v>1942</v>
      </c>
      <c r="C459" t="s">
        <v>1747</v>
      </c>
      <c r="D459" t="s">
        <v>1747</v>
      </c>
      <c r="E459" t="s">
        <v>991</v>
      </c>
      <c r="G459">
        <f>COUNTIF(纏め表計算用!B:B,職務担当!A459)</f>
        <v>1</v>
      </c>
    </row>
    <row r="460" spans="1:7">
      <c r="A460" t="s">
        <v>1949</v>
      </c>
      <c r="B460" t="s">
        <v>1942</v>
      </c>
      <c r="C460" t="s">
        <v>1747</v>
      </c>
      <c r="D460" t="s">
        <v>1747</v>
      </c>
      <c r="E460" t="s">
        <v>991</v>
      </c>
      <c r="G460">
        <f>COUNTIF(纏め表計算用!B:B,職務担当!A460)</f>
        <v>1</v>
      </c>
    </row>
    <row r="461" spans="1:7">
      <c r="A461" t="s">
        <v>1950</v>
      </c>
      <c r="B461" t="s">
        <v>1939</v>
      </c>
      <c r="C461" t="s">
        <v>1951</v>
      </c>
      <c r="D461" t="s">
        <v>1952</v>
      </c>
      <c r="E461" t="s">
        <v>991</v>
      </c>
      <c r="G461">
        <f>COUNTIF(纏め表計算用!B:B,職務担当!A461)</f>
        <v>0</v>
      </c>
    </row>
    <row r="462" spans="1:7">
      <c r="A462" t="s">
        <v>1953</v>
      </c>
      <c r="B462" t="s">
        <v>1942</v>
      </c>
      <c r="C462" t="s">
        <v>1786</v>
      </c>
      <c r="D462" t="s">
        <v>1954</v>
      </c>
      <c r="E462" t="s">
        <v>991</v>
      </c>
      <c r="G462">
        <f>COUNTIF(纏め表計算用!B:B,職務担当!A462)</f>
        <v>0</v>
      </c>
    </row>
    <row r="463" spans="1:7">
      <c r="A463" t="s">
        <v>1955</v>
      </c>
      <c r="B463" t="s">
        <v>1939</v>
      </c>
      <c r="C463" t="s">
        <v>1956</v>
      </c>
      <c r="D463" t="s">
        <v>1957</v>
      </c>
      <c r="E463" t="s">
        <v>991</v>
      </c>
      <c r="G463">
        <f>COUNTIF(纏め表計算用!B:B,職務担当!A463)</f>
        <v>0</v>
      </c>
    </row>
    <row r="464" spans="1:7">
      <c r="A464" t="s">
        <v>1958</v>
      </c>
      <c r="B464" t="s">
        <v>1939</v>
      </c>
      <c r="C464" t="s">
        <v>1790</v>
      </c>
      <c r="D464" t="s">
        <v>1959</v>
      </c>
      <c r="E464" t="s">
        <v>991</v>
      </c>
      <c r="G464">
        <f>COUNTIF(纏め表計算用!B:B,職務担当!A464)</f>
        <v>0</v>
      </c>
    </row>
    <row r="465" spans="1:7">
      <c r="A465" t="s">
        <v>1960</v>
      </c>
      <c r="B465" t="s">
        <v>1942</v>
      </c>
      <c r="C465" t="s">
        <v>1790</v>
      </c>
      <c r="D465" t="s">
        <v>1959</v>
      </c>
      <c r="E465" t="s">
        <v>991</v>
      </c>
      <c r="G465">
        <f>COUNTIF(纏め表計算用!B:B,職務担当!A465)</f>
        <v>0</v>
      </c>
    </row>
    <row r="466" spans="1:7">
      <c r="A466" t="s">
        <v>1961</v>
      </c>
      <c r="B466" t="s">
        <v>1942</v>
      </c>
      <c r="C466" t="s">
        <v>1775</v>
      </c>
      <c r="D466" t="s">
        <v>1943</v>
      </c>
      <c r="E466" t="s">
        <v>991</v>
      </c>
      <c r="G466">
        <f>COUNTIF(纏め表計算用!B:B,職務担当!A466)</f>
        <v>1</v>
      </c>
    </row>
    <row r="467" spans="1:7">
      <c r="A467" t="s">
        <v>1962</v>
      </c>
      <c r="B467" t="s">
        <v>1942</v>
      </c>
      <c r="C467" t="s">
        <v>1775</v>
      </c>
      <c r="D467" t="s">
        <v>1963</v>
      </c>
      <c r="E467" t="s">
        <v>991</v>
      </c>
      <c r="G467">
        <f>COUNTIF(纏め表計算用!B:B,職務担当!A467)</f>
        <v>1</v>
      </c>
    </row>
    <row r="468" spans="1:7">
      <c r="A468" t="s">
        <v>1964</v>
      </c>
      <c r="B468" t="s">
        <v>1942</v>
      </c>
      <c r="C468" t="s">
        <v>1775</v>
      </c>
      <c r="D468" t="s">
        <v>1037</v>
      </c>
      <c r="E468" t="s">
        <v>991</v>
      </c>
      <c r="G468">
        <f>COUNTIF(纏め表計算用!B:B,職務担当!A468)</f>
        <v>1</v>
      </c>
    </row>
    <row r="469" spans="1:7">
      <c r="A469" t="s">
        <v>1965</v>
      </c>
      <c r="B469" t="s">
        <v>1942</v>
      </c>
      <c r="C469" t="s">
        <v>1775</v>
      </c>
      <c r="D469" t="s">
        <v>1963</v>
      </c>
      <c r="E469" t="s">
        <v>991</v>
      </c>
      <c r="G469">
        <f>COUNTIF(纏め表計算用!B:B,職務担当!A469)</f>
        <v>1</v>
      </c>
    </row>
    <row r="470" spans="1:7">
      <c r="A470" t="s">
        <v>1966</v>
      </c>
      <c r="B470" t="s">
        <v>1942</v>
      </c>
      <c r="C470" t="s">
        <v>1775</v>
      </c>
      <c r="D470" t="s">
        <v>1747</v>
      </c>
      <c r="E470" t="s">
        <v>991</v>
      </c>
      <c r="G470">
        <f>COUNTIF(纏め表計算用!B:B,職務担当!A470)</f>
        <v>1</v>
      </c>
    </row>
    <row r="471" spans="1:7">
      <c r="A471" t="s">
        <v>1967</v>
      </c>
      <c r="B471" t="s">
        <v>1942</v>
      </c>
      <c r="C471" t="s">
        <v>1968</v>
      </c>
      <c r="D471" t="s">
        <v>1954</v>
      </c>
      <c r="E471" t="s">
        <v>991</v>
      </c>
      <c r="G471">
        <f>COUNTIF(纏め表計算用!B:B,職務担当!A471)</f>
        <v>0</v>
      </c>
    </row>
    <row r="472" spans="1:7">
      <c r="A472" t="s">
        <v>1969</v>
      </c>
      <c r="B472" t="s">
        <v>1942</v>
      </c>
      <c r="C472" t="s">
        <v>1790</v>
      </c>
      <c r="D472" t="s">
        <v>1959</v>
      </c>
      <c r="E472" t="s">
        <v>991</v>
      </c>
      <c r="G472">
        <f>COUNTIF(纏め表計算用!B:B,職務担当!A472)</f>
        <v>0</v>
      </c>
    </row>
    <row r="473" spans="1:7">
      <c r="A473" t="s">
        <v>1970</v>
      </c>
      <c r="B473" t="s">
        <v>1971</v>
      </c>
      <c r="C473" t="s">
        <v>1775</v>
      </c>
      <c r="D473" t="s">
        <v>1725</v>
      </c>
      <c r="E473" t="s">
        <v>991</v>
      </c>
      <c r="G473">
        <f>COUNTIF(纏め表計算用!B:B,職務担当!A473)</f>
        <v>1</v>
      </c>
    </row>
    <row r="474" spans="1:7">
      <c r="A474" t="s">
        <v>1972</v>
      </c>
      <c r="B474" t="s">
        <v>1971</v>
      </c>
      <c r="C474" t="s">
        <v>1973</v>
      </c>
      <c r="D474" t="s">
        <v>1974</v>
      </c>
      <c r="E474" t="s">
        <v>991</v>
      </c>
      <c r="G474">
        <f>COUNTIF(纏め表計算用!B:B,職務担当!A474)</f>
        <v>1</v>
      </c>
    </row>
    <row r="475" spans="1:7">
      <c r="A475" t="s">
        <v>1975</v>
      </c>
      <c r="B475" t="s">
        <v>1971</v>
      </c>
      <c r="C475" t="s">
        <v>1747</v>
      </c>
      <c r="D475" t="s">
        <v>1747</v>
      </c>
      <c r="E475" t="s">
        <v>991</v>
      </c>
      <c r="G475">
        <f>COUNTIF(纏め表計算用!B:B,職務担当!A475)</f>
        <v>1</v>
      </c>
    </row>
    <row r="476" spans="1:7">
      <c r="A476" t="s">
        <v>1976</v>
      </c>
      <c r="B476" t="s">
        <v>1971</v>
      </c>
      <c r="C476" t="s">
        <v>1977</v>
      </c>
      <c r="D476" t="s">
        <v>1951</v>
      </c>
      <c r="E476" t="s">
        <v>991</v>
      </c>
      <c r="G476">
        <f>COUNTIF(纏め表計算用!B:B,職務担当!A476)</f>
        <v>0</v>
      </c>
    </row>
    <row r="477" spans="1:7">
      <c r="A477" t="s">
        <v>1978</v>
      </c>
      <c r="B477" t="s">
        <v>1971</v>
      </c>
      <c r="C477" t="s">
        <v>1786</v>
      </c>
      <c r="D477" t="s">
        <v>1786</v>
      </c>
      <c r="E477" t="s">
        <v>991</v>
      </c>
      <c r="G477">
        <f>COUNTIF(纏め表計算用!B:B,職務担当!A477)</f>
        <v>0</v>
      </c>
    </row>
    <row r="478" spans="1:7">
      <c r="A478" t="s">
        <v>1979</v>
      </c>
      <c r="B478" t="s">
        <v>1971</v>
      </c>
      <c r="C478" t="s">
        <v>1790</v>
      </c>
      <c r="D478" t="s">
        <v>1959</v>
      </c>
      <c r="E478" t="s">
        <v>991</v>
      </c>
      <c r="G478">
        <f>COUNTIF(纏め表計算用!B:B,職務担当!A478)</f>
        <v>0</v>
      </c>
    </row>
    <row r="479" spans="1:7">
      <c r="A479" t="s">
        <v>1980</v>
      </c>
      <c r="B479" t="s">
        <v>1971</v>
      </c>
      <c r="C479" t="s">
        <v>1981</v>
      </c>
      <c r="D479" t="s">
        <v>1957</v>
      </c>
      <c r="E479" t="s">
        <v>991</v>
      </c>
      <c r="G479">
        <f>COUNTIF(纏め表計算用!B:B,職務担当!A479)</f>
        <v>0</v>
      </c>
    </row>
    <row r="480" spans="1:7">
      <c r="A480" t="s">
        <v>1982</v>
      </c>
      <c r="B480" t="s">
        <v>1971</v>
      </c>
      <c r="C480" t="s">
        <v>1981</v>
      </c>
      <c r="D480" t="s">
        <v>1957</v>
      </c>
      <c r="E480" t="s">
        <v>991</v>
      </c>
      <c r="G480">
        <f>COUNTIF(纏め表計算用!B:B,職務担当!A480)</f>
        <v>0</v>
      </c>
    </row>
    <row r="481" spans="1:7">
      <c r="A481" t="s">
        <v>1983</v>
      </c>
      <c r="B481" t="s">
        <v>1971</v>
      </c>
      <c r="C481" t="s">
        <v>1765</v>
      </c>
      <c r="D481" t="s">
        <v>1725</v>
      </c>
      <c r="E481" t="s">
        <v>991</v>
      </c>
      <c r="G481">
        <f>COUNTIF(纏め表計算用!B:B,職務担当!A481)</f>
        <v>1</v>
      </c>
    </row>
    <row r="482" spans="1:7">
      <c r="A482" t="s">
        <v>1984</v>
      </c>
      <c r="B482" t="s">
        <v>1971</v>
      </c>
      <c r="C482" t="s">
        <v>1765</v>
      </c>
      <c r="D482" t="s">
        <v>1725</v>
      </c>
      <c r="E482" t="s">
        <v>991</v>
      </c>
      <c r="G482">
        <f>COUNTIF(纏め表計算用!B:B,職務担当!A482)</f>
        <v>1</v>
      </c>
    </row>
    <row r="483" spans="1:7">
      <c r="A483" t="s">
        <v>1985</v>
      </c>
      <c r="B483" t="s">
        <v>1986</v>
      </c>
      <c r="C483" t="s">
        <v>1660</v>
      </c>
      <c r="D483" t="s">
        <v>1987</v>
      </c>
      <c r="E483" t="s">
        <v>991</v>
      </c>
      <c r="G483">
        <f>COUNTIF(纏め表計算用!B:B,職務担当!A483)</f>
        <v>1</v>
      </c>
    </row>
    <row r="484" spans="1:7">
      <c r="A484" t="s">
        <v>1988</v>
      </c>
      <c r="B484" t="s">
        <v>1986</v>
      </c>
      <c r="C484" t="s">
        <v>1685</v>
      </c>
      <c r="D484" t="s">
        <v>1989</v>
      </c>
      <c r="E484" t="s">
        <v>991</v>
      </c>
      <c r="G484">
        <f>COUNTIF(纏め表計算用!B:B,職務担当!A484)</f>
        <v>1</v>
      </c>
    </row>
    <row r="485" spans="1:7">
      <c r="A485" t="s">
        <v>1990</v>
      </c>
      <c r="B485" t="s">
        <v>1986</v>
      </c>
      <c r="C485" t="s">
        <v>1685</v>
      </c>
      <c r="D485" t="s">
        <v>1989</v>
      </c>
      <c r="E485" t="s">
        <v>991</v>
      </c>
      <c r="G485">
        <f>COUNTIF(纏め表計算用!B:B,職務担当!A485)</f>
        <v>1</v>
      </c>
    </row>
    <row r="486" spans="1:7">
      <c r="A486" t="s">
        <v>1991</v>
      </c>
      <c r="B486" t="s">
        <v>1986</v>
      </c>
      <c r="C486" t="s">
        <v>1685</v>
      </c>
      <c r="D486" t="s">
        <v>1992</v>
      </c>
      <c r="E486" t="s">
        <v>991</v>
      </c>
      <c r="G486">
        <f>COUNTIF(纏め表計算用!B:B,職務担当!A486)</f>
        <v>1</v>
      </c>
    </row>
    <row r="487" spans="1:7">
      <c r="A487" t="s">
        <v>1993</v>
      </c>
      <c r="B487" t="s">
        <v>1986</v>
      </c>
      <c r="C487" t="s">
        <v>1685</v>
      </c>
      <c r="D487" t="s">
        <v>1992</v>
      </c>
      <c r="E487" t="s">
        <v>991</v>
      </c>
      <c r="G487">
        <f>COUNTIF(纏め表計算用!B:B,職務担当!A487)</f>
        <v>1</v>
      </c>
    </row>
    <row r="488" spans="1:7">
      <c r="A488" t="s">
        <v>1994</v>
      </c>
      <c r="B488" t="s">
        <v>1986</v>
      </c>
      <c r="C488" t="s">
        <v>1870</v>
      </c>
      <c r="D488" t="s">
        <v>1784</v>
      </c>
      <c r="E488" t="s">
        <v>991</v>
      </c>
      <c r="G488">
        <f>COUNTIF(纏め表計算用!B:B,職務担当!A488)</f>
        <v>1</v>
      </c>
    </row>
    <row r="489" spans="1:7">
      <c r="A489" t="s">
        <v>1995</v>
      </c>
      <c r="B489" t="s">
        <v>1986</v>
      </c>
      <c r="C489" t="s">
        <v>1747</v>
      </c>
      <c r="D489" t="s">
        <v>1776</v>
      </c>
      <c r="E489" t="s">
        <v>991</v>
      </c>
      <c r="G489">
        <f>COUNTIF(纏め表計算用!B:B,職務担当!A489)</f>
        <v>1</v>
      </c>
    </row>
    <row r="490" spans="1:7">
      <c r="A490" t="s">
        <v>1996</v>
      </c>
      <c r="B490" t="s">
        <v>1986</v>
      </c>
      <c r="C490" t="s">
        <v>1870</v>
      </c>
      <c r="D490" t="s">
        <v>1747</v>
      </c>
      <c r="E490" t="s">
        <v>991</v>
      </c>
      <c r="G490">
        <f>COUNTIF(纏め表計算用!B:B,職務担当!A490)</f>
        <v>1</v>
      </c>
    </row>
    <row r="491" spans="1:7">
      <c r="A491" t="s">
        <v>1997</v>
      </c>
      <c r="B491" t="s">
        <v>1986</v>
      </c>
      <c r="C491" t="s">
        <v>1870</v>
      </c>
      <c r="D491" t="s">
        <v>1747</v>
      </c>
      <c r="E491" t="s">
        <v>991</v>
      </c>
      <c r="G491">
        <f>COUNTIF(纏め表計算用!B:B,職務担当!A491)</f>
        <v>1</v>
      </c>
    </row>
    <row r="492" spans="1:7">
      <c r="A492" t="s">
        <v>1998</v>
      </c>
      <c r="B492" t="s">
        <v>1986</v>
      </c>
      <c r="C492" t="s">
        <v>1951</v>
      </c>
      <c r="D492" t="s">
        <v>1999</v>
      </c>
      <c r="E492" t="s">
        <v>991</v>
      </c>
      <c r="G492">
        <f>COUNTIF(纏め表計算用!B:B,職務担当!A492)</f>
        <v>0</v>
      </c>
    </row>
    <row r="493" spans="1:7">
      <c r="A493" t="s">
        <v>2000</v>
      </c>
      <c r="B493" t="s">
        <v>1986</v>
      </c>
      <c r="C493" t="s">
        <v>1786</v>
      </c>
      <c r="D493" t="s">
        <v>1954</v>
      </c>
      <c r="E493" t="s">
        <v>991</v>
      </c>
      <c r="G493">
        <f>COUNTIF(纏め表計算用!B:B,職務担当!A493)</f>
        <v>0</v>
      </c>
    </row>
    <row r="494" spans="1:7">
      <c r="A494" t="s">
        <v>2001</v>
      </c>
      <c r="B494" t="s">
        <v>1986</v>
      </c>
      <c r="C494" t="s">
        <v>2002</v>
      </c>
      <c r="D494" t="s">
        <v>2003</v>
      </c>
      <c r="E494" t="s">
        <v>991</v>
      </c>
      <c r="G494">
        <f>COUNTIF(纏め表計算用!B:B,職務担当!A494)</f>
        <v>0</v>
      </c>
    </row>
    <row r="495" spans="1:7">
      <c r="A495" t="s">
        <v>2004</v>
      </c>
      <c r="B495" t="s">
        <v>1986</v>
      </c>
      <c r="C495" t="s">
        <v>2002</v>
      </c>
      <c r="D495" t="s">
        <v>2005</v>
      </c>
      <c r="E495" t="s">
        <v>991</v>
      </c>
      <c r="G495">
        <f>COUNTIF(纏め表計算用!B:B,職務担当!A495)</f>
        <v>0</v>
      </c>
    </row>
    <row r="496" spans="1:7">
      <c r="A496" t="s">
        <v>2006</v>
      </c>
      <c r="B496" t="s">
        <v>1986</v>
      </c>
      <c r="C496" t="s">
        <v>2002</v>
      </c>
      <c r="D496" t="s">
        <v>2007</v>
      </c>
      <c r="E496" t="s">
        <v>991</v>
      </c>
      <c r="G496">
        <f>COUNTIF(纏め表計算用!B:B,職務担当!A496)</f>
        <v>0</v>
      </c>
    </row>
    <row r="497" spans="1:7">
      <c r="A497" t="s">
        <v>2008</v>
      </c>
      <c r="B497" t="s">
        <v>1986</v>
      </c>
      <c r="C497" t="s">
        <v>2002</v>
      </c>
      <c r="D497" t="s">
        <v>2005</v>
      </c>
      <c r="E497" t="s">
        <v>991</v>
      </c>
      <c r="G497">
        <f>COUNTIF(纏め表計算用!B:B,職務担当!A497)</f>
        <v>0</v>
      </c>
    </row>
    <row r="498" spans="1:7">
      <c r="A498" t="s">
        <v>2009</v>
      </c>
      <c r="B498" t="s">
        <v>1986</v>
      </c>
      <c r="C498" t="s">
        <v>1957</v>
      </c>
      <c r="D498" t="s">
        <v>2010</v>
      </c>
      <c r="E498" t="s">
        <v>991</v>
      </c>
      <c r="G498">
        <f>COUNTIF(纏め表計算用!B:B,職務担当!A498)</f>
        <v>0</v>
      </c>
    </row>
    <row r="499" spans="1:7">
      <c r="A499" t="s">
        <v>2011</v>
      </c>
      <c r="B499" t="s">
        <v>1986</v>
      </c>
      <c r="C499" t="s">
        <v>1757</v>
      </c>
      <c r="D499" t="s">
        <v>1999</v>
      </c>
      <c r="E499" t="s">
        <v>991</v>
      </c>
      <c r="G499">
        <f>COUNTIF(纏め表計算用!B:B,職務担当!A499)</f>
        <v>0</v>
      </c>
    </row>
    <row r="500" spans="1:7">
      <c r="A500" t="s">
        <v>2012</v>
      </c>
      <c r="B500" t="s">
        <v>1986</v>
      </c>
      <c r="C500" t="s">
        <v>1685</v>
      </c>
      <c r="D500" t="s">
        <v>2013</v>
      </c>
      <c r="E500" t="s">
        <v>991</v>
      </c>
      <c r="G500">
        <f>COUNTIF(纏め表計算用!B:B,職務担当!A500)</f>
        <v>0</v>
      </c>
    </row>
    <row r="501" spans="1:7">
      <c r="A501" t="s">
        <v>2014</v>
      </c>
      <c r="B501" t="s">
        <v>1986</v>
      </c>
      <c r="C501" t="s">
        <v>1685</v>
      </c>
      <c r="D501" t="s">
        <v>2015</v>
      </c>
      <c r="E501" t="s">
        <v>991</v>
      </c>
      <c r="G501">
        <f>COUNTIF(纏め表計算用!B:B,職務担当!A501)</f>
        <v>1</v>
      </c>
    </row>
    <row r="502" spans="1:7">
      <c r="A502" t="s">
        <v>2016</v>
      </c>
      <c r="B502" t="s">
        <v>1986</v>
      </c>
      <c r="C502" t="s">
        <v>1685</v>
      </c>
      <c r="D502" t="s">
        <v>1992</v>
      </c>
      <c r="E502" t="s">
        <v>991</v>
      </c>
      <c r="G502">
        <f>COUNTIF(纏め表計算用!B:B,職務担当!A502)</f>
        <v>1</v>
      </c>
    </row>
    <row r="503" spans="1:7">
      <c r="A503" t="s">
        <v>2017</v>
      </c>
      <c r="B503" t="s">
        <v>2018</v>
      </c>
      <c r="C503" t="s">
        <v>1807</v>
      </c>
      <c r="D503" t="s">
        <v>2019</v>
      </c>
      <c r="E503" t="s">
        <v>991</v>
      </c>
      <c r="G503">
        <f>COUNTIF(纏め表計算用!B:B,職務担当!A503)</f>
        <v>1</v>
      </c>
    </row>
    <row r="504" spans="1:7">
      <c r="A504" t="s">
        <v>2020</v>
      </c>
      <c r="B504" t="s">
        <v>2018</v>
      </c>
      <c r="C504" t="s">
        <v>1685</v>
      </c>
      <c r="D504" t="s">
        <v>2021</v>
      </c>
      <c r="E504" t="s">
        <v>991</v>
      </c>
      <c r="G504">
        <f>COUNTIF(纏め表計算用!B:B,職務担当!A504)</f>
        <v>1</v>
      </c>
    </row>
    <row r="505" spans="1:7">
      <c r="A505" t="s">
        <v>1937</v>
      </c>
      <c r="B505" t="s">
        <v>2018</v>
      </c>
      <c r="C505" t="s">
        <v>1807</v>
      </c>
      <c r="D505" t="s">
        <v>2021</v>
      </c>
      <c r="E505" t="s">
        <v>991</v>
      </c>
      <c r="G505">
        <f>COUNTIF(纏め表計算用!B:B,職務担当!A505)</f>
        <v>1</v>
      </c>
    </row>
    <row r="506" spans="1:7">
      <c r="A506" t="s">
        <v>2022</v>
      </c>
      <c r="B506" t="s">
        <v>2018</v>
      </c>
      <c r="C506" t="s">
        <v>1685</v>
      </c>
      <c r="D506" t="s">
        <v>2023</v>
      </c>
      <c r="E506" t="s">
        <v>991</v>
      </c>
      <c r="G506">
        <f>COUNTIF(纏め表計算用!B:B,職務担当!A506)</f>
        <v>1</v>
      </c>
    </row>
    <row r="507" spans="1:7">
      <c r="A507" t="s">
        <v>2024</v>
      </c>
      <c r="B507" t="s">
        <v>2018</v>
      </c>
      <c r="C507" t="s">
        <v>1685</v>
      </c>
      <c r="D507" t="s">
        <v>2023</v>
      </c>
      <c r="E507" t="s">
        <v>991</v>
      </c>
      <c r="G507">
        <f>COUNTIF(纏め表計算用!B:B,職務担当!A507)</f>
        <v>1</v>
      </c>
    </row>
    <row r="508" spans="1:7">
      <c r="A508" t="s">
        <v>2025</v>
      </c>
      <c r="B508" t="s">
        <v>2018</v>
      </c>
      <c r="C508" t="s">
        <v>1685</v>
      </c>
      <c r="D508" t="s">
        <v>2023</v>
      </c>
      <c r="E508" t="s">
        <v>991</v>
      </c>
      <c r="G508">
        <f>COUNTIF(纏め表計算用!B:B,職務担当!A508)</f>
        <v>1</v>
      </c>
    </row>
    <row r="509" spans="1:7">
      <c r="A509" t="s">
        <v>2026</v>
      </c>
      <c r="B509" t="s">
        <v>2018</v>
      </c>
      <c r="C509" t="s">
        <v>1807</v>
      </c>
      <c r="D509" t="s">
        <v>2023</v>
      </c>
      <c r="E509" t="s">
        <v>991</v>
      </c>
      <c r="G509">
        <f>COUNTIF(纏め表計算用!B:B,職務担当!A509)</f>
        <v>0</v>
      </c>
    </row>
    <row r="510" spans="1:7">
      <c r="A510" t="s">
        <v>2027</v>
      </c>
      <c r="B510" t="s">
        <v>2018</v>
      </c>
      <c r="C510" t="s">
        <v>1807</v>
      </c>
      <c r="D510" t="s">
        <v>1725</v>
      </c>
      <c r="E510" t="s">
        <v>991</v>
      </c>
      <c r="G510">
        <f>COUNTIF(纏め表計算用!B:B,職務担当!A510)</f>
        <v>1</v>
      </c>
    </row>
    <row r="511" spans="1:7">
      <c r="A511" t="s">
        <v>2028</v>
      </c>
      <c r="B511" t="s">
        <v>2018</v>
      </c>
      <c r="C511" t="s">
        <v>1807</v>
      </c>
      <c r="D511" t="s">
        <v>1735</v>
      </c>
      <c r="E511" t="s">
        <v>991</v>
      </c>
      <c r="G511">
        <f>COUNTIF(纏め表計算用!B:B,職務担当!A511)</f>
        <v>1</v>
      </c>
    </row>
    <row r="512" spans="1:7">
      <c r="A512" t="s">
        <v>2029</v>
      </c>
      <c r="B512" t="s">
        <v>2018</v>
      </c>
      <c r="C512" t="s">
        <v>1870</v>
      </c>
      <c r="D512" t="s">
        <v>1784</v>
      </c>
      <c r="E512" t="s">
        <v>991</v>
      </c>
      <c r="G512">
        <f>COUNTIF(纏め表計算用!B:B,職務担当!A512)</f>
        <v>1</v>
      </c>
    </row>
    <row r="513" spans="1:7">
      <c r="A513" t="s">
        <v>2030</v>
      </c>
      <c r="B513" t="s">
        <v>2018</v>
      </c>
      <c r="C513" t="s">
        <v>1747</v>
      </c>
      <c r="D513" t="s">
        <v>1747</v>
      </c>
      <c r="E513" t="s">
        <v>991</v>
      </c>
      <c r="G513">
        <f>COUNTIF(纏め表計算用!B:B,職務担当!A513)</f>
        <v>1</v>
      </c>
    </row>
    <row r="514" spans="1:7">
      <c r="A514" t="s">
        <v>2031</v>
      </c>
      <c r="B514" t="s">
        <v>2032</v>
      </c>
      <c r="C514" t="s">
        <v>1747</v>
      </c>
      <c r="D514" t="s">
        <v>1747</v>
      </c>
      <c r="E514" t="s">
        <v>991</v>
      </c>
      <c r="G514">
        <f>COUNTIF(纏め表計算用!B:B,職務担当!A514)</f>
        <v>1</v>
      </c>
    </row>
    <row r="515" spans="1:7">
      <c r="A515" t="s">
        <v>2033</v>
      </c>
      <c r="B515" t="s">
        <v>2018</v>
      </c>
      <c r="C515" t="s">
        <v>1757</v>
      </c>
      <c r="D515" t="s">
        <v>1757</v>
      </c>
      <c r="E515" t="s">
        <v>991</v>
      </c>
      <c r="G515">
        <f>COUNTIF(纏め表計算用!B:B,職務担当!A515)</f>
        <v>0</v>
      </c>
    </row>
    <row r="516" spans="1:7">
      <c r="A516" t="s">
        <v>2034</v>
      </c>
      <c r="B516" t="s">
        <v>2018</v>
      </c>
      <c r="C516" t="s">
        <v>1757</v>
      </c>
      <c r="D516" t="s">
        <v>1757</v>
      </c>
      <c r="E516" t="s">
        <v>991</v>
      </c>
      <c r="G516">
        <f>COUNTIF(纏め表計算用!B:B,職務担当!A516)</f>
        <v>0</v>
      </c>
    </row>
    <row r="517" spans="1:7">
      <c r="A517" t="s">
        <v>2035</v>
      </c>
      <c r="B517" t="s">
        <v>2018</v>
      </c>
      <c r="C517" t="s">
        <v>2036</v>
      </c>
      <c r="D517" t="s">
        <v>1954</v>
      </c>
      <c r="E517" t="s">
        <v>991</v>
      </c>
      <c r="G517">
        <f>COUNTIF(纏め表計算用!B:B,職務担当!A517)</f>
        <v>0</v>
      </c>
    </row>
    <row r="518" spans="1:7">
      <c r="A518" t="s">
        <v>2037</v>
      </c>
      <c r="B518" t="s">
        <v>2018</v>
      </c>
      <c r="C518" t="s">
        <v>1981</v>
      </c>
      <c r="D518" t="s">
        <v>2038</v>
      </c>
      <c r="E518" t="s">
        <v>991</v>
      </c>
      <c r="G518">
        <f>COUNTIF(纏め表計算用!B:B,職務担当!A518)</f>
        <v>0</v>
      </c>
    </row>
    <row r="519" spans="1:7">
      <c r="A519" t="s">
        <v>2039</v>
      </c>
      <c r="B519" t="s">
        <v>2018</v>
      </c>
      <c r="C519" t="s">
        <v>1981</v>
      </c>
      <c r="D519" t="s">
        <v>2038</v>
      </c>
      <c r="E519" t="s">
        <v>991</v>
      </c>
      <c r="G519">
        <f>COUNTIF(纏め表計算用!B:B,職務担当!A519)</f>
        <v>0</v>
      </c>
    </row>
    <row r="520" spans="1:7">
      <c r="A520" t="s">
        <v>2040</v>
      </c>
      <c r="B520" t="s">
        <v>2018</v>
      </c>
      <c r="C520" t="s">
        <v>1981</v>
      </c>
      <c r="D520" t="s">
        <v>1761</v>
      </c>
      <c r="E520" t="s">
        <v>991</v>
      </c>
      <c r="G520">
        <f>COUNTIF(纏め表計算用!B:B,職務担当!A520)</f>
        <v>0</v>
      </c>
    </row>
    <row r="521" spans="1:7">
      <c r="A521" t="s">
        <v>2041</v>
      </c>
      <c r="B521" t="s">
        <v>2018</v>
      </c>
      <c r="C521" t="s">
        <v>1981</v>
      </c>
      <c r="D521" t="s">
        <v>2038</v>
      </c>
      <c r="E521" t="s">
        <v>991</v>
      </c>
      <c r="G521">
        <f>COUNTIF(纏め表計算用!B:B,職務担当!A521)</f>
        <v>0</v>
      </c>
    </row>
    <row r="522" spans="1:7">
      <c r="A522" t="s">
        <v>2042</v>
      </c>
      <c r="B522" t="s">
        <v>2018</v>
      </c>
      <c r="C522" t="s">
        <v>1981</v>
      </c>
      <c r="D522" t="s">
        <v>1784</v>
      </c>
      <c r="E522" t="s">
        <v>991</v>
      </c>
      <c r="G522">
        <f>COUNTIF(纏め表計算用!B:B,職務担当!A522)</f>
        <v>0</v>
      </c>
    </row>
  </sheetData>
  <autoFilter ref="A1:G522" xr:uid="{833D357A-E7B0-4D63-B23F-0A3E8B9DFF8C}"/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6</vt:i4>
      </vt:variant>
    </vt:vector>
  </HeadingPairs>
  <TitlesOfParts>
    <vt:vector size="14" baseType="lpstr">
      <vt:lpstr>纏め表</vt:lpstr>
      <vt:lpstr>員数サマリ</vt:lpstr>
      <vt:lpstr>職員配置表</vt:lpstr>
      <vt:lpstr>職員配置（担当無）</vt:lpstr>
      <vt:lpstr>職員配置 1014付</vt:lpstr>
      <vt:lpstr>纏め表計算用</vt:lpstr>
      <vt:lpstr>入社年月日ふりがな</vt:lpstr>
      <vt:lpstr>職務担当</vt:lpstr>
      <vt:lpstr>'職員配置 1014付'!Print_Area</vt:lpstr>
      <vt:lpstr>'職員配置（担当無）'!Print_Area</vt:lpstr>
      <vt:lpstr>職員配置表!Print_Area</vt:lpstr>
      <vt:lpstr>'職員配置 1014付'!Print_Titles</vt:lpstr>
      <vt:lpstr>'職員配置（担当無）'!Print_Titles</vt:lpstr>
      <vt:lpstr>職員配置表!Print_Titles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Amano_User020</dc:creator>
  <cp:lastModifiedBy>osada</cp:lastModifiedBy>
  <cp:lastPrinted>2021-11-15T07:15:21Z</cp:lastPrinted>
  <dcterms:created xsi:type="dcterms:W3CDTF">2021-10-10T23:17:56Z</dcterms:created>
  <dcterms:modified xsi:type="dcterms:W3CDTF">2021-12-16T03:04:31Z</dcterms:modified>
</cp:coreProperties>
</file>