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tables/table4.xml" ContentType="application/vnd.openxmlformats-officedocument.spreadsheetml.table+xml"/>
  <Override PartName="/xl/pivotTables/pivotTable5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og-y\MOG Dropbox\MOG Team Folder\製造・品質管理部\☆毎日必ず☆\"/>
    </mc:Choice>
  </mc:AlternateContent>
  <xr:revisionPtr revIDLastSave="0" documentId="13_ncr:1_{57CDF236-24CA-4831-932A-7DFFD9286B50}" xr6:coauthVersionLast="47" xr6:coauthVersionMax="47" xr10:uidLastSave="{00000000-0000-0000-0000-000000000000}"/>
  <bookViews>
    <workbookView xWindow="-120" yWindow="-120" windowWidth="23280" windowHeight="15000" firstSheet="3" activeTab="3" xr2:uid="{00000000-000D-0000-FFFF-FFFF00000000}"/>
  </bookViews>
  <sheets>
    <sheet name="Sheet1" sheetId="1" r:id="rId1"/>
    <sheet name="大葉20枚袋" sheetId="2" r:id="rId2"/>
    <sheet name="大葉10枚袋" sheetId="3" r:id="rId3"/>
    <sheet name="大葉5枚袋" sheetId="4" r:id="rId4"/>
    <sheet name="わさび（３本入り１pc）" sheetId="5" r:id="rId5"/>
    <sheet name="有機大葉" sheetId="6" r:id="rId6"/>
    <sheet name="月シフト" sheetId="7" state="hidden" r:id="rId7"/>
    <sheet name="27日" sheetId="9" r:id="rId8"/>
    <sheet name="28日" sheetId="10" r:id="rId9"/>
    <sheet name="29日" sheetId="11" r:id="rId10"/>
    <sheet name="30日" sheetId="12" r:id="rId11"/>
    <sheet name="31日" sheetId="13" r:id="rId12"/>
    <sheet name="1日" sheetId="14" r:id="rId13"/>
    <sheet name="2日" sheetId="15" r:id="rId14"/>
    <sheet name="3日" sheetId="16" r:id="rId15"/>
    <sheet name="4日" sheetId="17" r:id="rId16"/>
    <sheet name="5日" sheetId="18" r:id="rId17"/>
    <sheet name="6日" sheetId="19" r:id="rId18"/>
    <sheet name="7日" sheetId="20" r:id="rId19"/>
    <sheet name="8日" sheetId="21" r:id="rId20"/>
    <sheet name="9日" sheetId="22" r:id="rId21"/>
    <sheet name="10日" sheetId="23" r:id="rId22"/>
    <sheet name="11日" sheetId="24" r:id="rId23"/>
    <sheet name="12日" sheetId="25" r:id="rId24"/>
    <sheet name="13日" sheetId="26" r:id="rId25"/>
    <sheet name="14日" sheetId="27" r:id="rId26"/>
    <sheet name="15日" sheetId="28" r:id="rId27"/>
    <sheet name="16日" sheetId="29" r:id="rId28"/>
    <sheet name="17日" sheetId="30" r:id="rId29"/>
    <sheet name="18日" sheetId="31" r:id="rId30"/>
    <sheet name="19日" sheetId="32" r:id="rId31"/>
    <sheet name="20日" sheetId="33" r:id="rId32"/>
    <sheet name="21日" sheetId="34" r:id="rId33"/>
    <sheet name="22日" sheetId="35" r:id="rId34"/>
    <sheet name="23日" sheetId="36" r:id="rId35"/>
    <sheet name="24日" sheetId="37" r:id="rId36"/>
    <sheet name="25日" sheetId="38" r:id="rId37"/>
    <sheet name="26日" sheetId="39" r:id="rId38"/>
  </sheets>
  <definedNames>
    <definedName name="_xlcn.WorksheetConnection_出来商店加工賃←最新.xlsmテーブル11" hidden="1">テーブル1[]</definedName>
    <definedName name="_xlcn.WorksheetConnection_出来商店加工賃←最新.xlsmテーブル13451" hidden="1">テーブル1345[]</definedName>
    <definedName name="_xlcn.WorksheetConnection_出来商店加工賃←最新.xlsmテーブル134541" hidden="1">テーブル13454[]</definedName>
  </definedNames>
  <calcPr calcId="191029"/>
  <pivotCaches>
    <pivotCache cacheId="1" r:id="rId39"/>
    <pivotCache cacheId="2" r:id="rId40"/>
    <pivotCache cacheId="4" r:id="rId41"/>
    <pivotCache cacheId="7" r:id="rId42"/>
    <pivotCache cacheId="10" r:id="rId43"/>
  </pivotCaches>
  <extLst>
    <ext xmlns:x15="http://schemas.microsoft.com/office/spreadsheetml/2010/11/main" uri="{FCE2AD5D-F65C-4FA6-A056-5C36A1767C68}">
      <x15:dataModel>
        <x15:modelTables>
          <x15:modelTable id="テーブル13454" name="テーブル13454" connection="WorksheetConnection_出来商店 加工賃 ←最新.xlsm!テーブル13454"/>
          <x15:modelTable id="テーブル1345" name="テーブル1345" connection="WorksheetConnection_出来商店 加工賃 ←最新.xlsm!テーブル1345"/>
          <x15:modelTable id="テーブル1" name="テーブル1" connection="WorksheetConnection_出来商店 加工賃 ←最新.xlsm!テーブル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6" l="1"/>
  <c r="D33" i="5"/>
  <c r="D33" i="4"/>
  <c r="D33" i="3"/>
  <c r="D33" i="2" l="1"/>
  <c r="H4" i="38" a="1"/>
  <c r="H4" i="38" s="1"/>
  <c r="O4" i="38"/>
  <c r="P4" i="38"/>
  <c r="Q4" i="38"/>
  <c r="R4" i="38"/>
  <c r="S4" i="38"/>
  <c r="H5" i="38" a="1"/>
  <c r="H5" i="38"/>
  <c r="O5" i="38"/>
  <c r="P5" i="38"/>
  <c r="Q5" i="38"/>
  <c r="R5" i="38"/>
  <c r="S5" i="38"/>
  <c r="H6" i="38" a="1"/>
  <c r="H6" i="38"/>
  <c r="O6" i="38"/>
  <c r="P6" i="38"/>
  <c r="Q6" i="38"/>
  <c r="R6" i="38"/>
  <c r="S6" i="38"/>
  <c r="H7" i="38" a="1"/>
  <c r="H7" i="38" s="1"/>
  <c r="O7" i="38"/>
  <c r="P7" i="38"/>
  <c r="Q7" i="38"/>
  <c r="R7" i="38"/>
  <c r="S7" i="38"/>
  <c r="H8" i="38" a="1"/>
  <c r="H8" i="38" s="1"/>
  <c r="O8" i="38"/>
  <c r="P8" i="38"/>
  <c r="Q8" i="38"/>
  <c r="R8" i="38"/>
  <c r="S8" i="38"/>
  <c r="H9" i="38" a="1"/>
  <c r="H9" i="38" s="1"/>
  <c r="O9" i="38"/>
  <c r="P9" i="38"/>
  <c r="Q9" i="38"/>
  <c r="R9" i="38"/>
  <c r="S9" i="38"/>
  <c r="H10" i="38" a="1"/>
  <c r="H10" i="38" s="1"/>
  <c r="O10" i="38"/>
  <c r="P10" i="38"/>
  <c r="Q10" i="38"/>
  <c r="R10" i="38"/>
  <c r="S10" i="38"/>
  <c r="H11" i="38" a="1"/>
  <c r="H11" i="38"/>
  <c r="O11" i="38"/>
  <c r="P11" i="38"/>
  <c r="Q11" i="38"/>
  <c r="R11" i="38"/>
  <c r="S11" i="38"/>
  <c r="S19" i="38" s="1"/>
  <c r="F8" i="38" s="1"/>
  <c r="F10" i="38" s="1"/>
  <c r="H12" i="38" a="1"/>
  <c r="H12" i="38" s="1"/>
  <c r="O12" i="38"/>
  <c r="P12" i="38"/>
  <c r="Q12" i="38"/>
  <c r="R12" i="38"/>
  <c r="S12" i="38"/>
  <c r="H13" i="38" a="1"/>
  <c r="H13" i="38"/>
  <c r="O13" i="38"/>
  <c r="P13" i="38"/>
  <c r="Q13" i="38"/>
  <c r="R13" i="38"/>
  <c r="S13" i="38"/>
  <c r="H14" i="38" a="1"/>
  <c r="H14" i="38"/>
  <c r="O14" i="38"/>
  <c r="P14" i="38"/>
  <c r="Q14" i="38"/>
  <c r="R14" i="38"/>
  <c r="S14" i="38"/>
  <c r="H15" i="38" a="1"/>
  <c r="H15" i="38" s="1"/>
  <c r="O15" i="38"/>
  <c r="P15" i="38"/>
  <c r="Q15" i="38"/>
  <c r="R15" i="38"/>
  <c r="S15" i="38"/>
  <c r="H16" i="38" a="1"/>
  <c r="H16" i="38" s="1"/>
  <c r="O16" i="38"/>
  <c r="P16" i="38"/>
  <c r="Q16" i="38"/>
  <c r="R16" i="38"/>
  <c r="S16" i="38"/>
  <c r="H17" i="38" a="1"/>
  <c r="H17" i="38" s="1"/>
  <c r="O17" i="38"/>
  <c r="P17" i="38"/>
  <c r="Q17" i="38"/>
  <c r="R17" i="38"/>
  <c r="S17" i="38"/>
  <c r="H18" i="38" a="1"/>
  <c r="H18" i="38" s="1"/>
  <c r="O18" i="38"/>
  <c r="P18" i="38"/>
  <c r="Q18" i="38"/>
  <c r="R18" i="38"/>
  <c r="S18" i="38"/>
  <c r="I19" i="38"/>
  <c r="J19" i="38"/>
  <c r="K19" i="38"/>
  <c r="L19" i="38"/>
  <c r="M19" i="38"/>
  <c r="H4" i="39" a="1"/>
  <c r="H4" i="39" s="1"/>
  <c r="O4" i="39"/>
  <c r="P4" i="39"/>
  <c r="Q4" i="39"/>
  <c r="R4" i="39"/>
  <c r="S4" i="39"/>
  <c r="H5" i="39" a="1"/>
  <c r="H5" i="39" s="1"/>
  <c r="O5" i="39"/>
  <c r="P5" i="39"/>
  <c r="P19" i="39" s="1"/>
  <c r="C8" i="39" s="1"/>
  <c r="C9" i="39" s="1"/>
  <c r="Q5" i="39"/>
  <c r="R5" i="39"/>
  <c r="S5" i="39"/>
  <c r="H6" i="39" a="1"/>
  <c r="H6" i="39" s="1"/>
  <c r="O6" i="39"/>
  <c r="P6" i="39"/>
  <c r="Q6" i="39"/>
  <c r="R6" i="39"/>
  <c r="S6" i="39"/>
  <c r="H7" i="39" a="1"/>
  <c r="H7" i="39" s="1"/>
  <c r="O7" i="39"/>
  <c r="P7" i="39"/>
  <c r="Q7" i="39"/>
  <c r="R7" i="39"/>
  <c r="S7" i="39"/>
  <c r="H8" i="39" a="1"/>
  <c r="H8" i="39"/>
  <c r="O8" i="39"/>
  <c r="P8" i="39"/>
  <c r="Q8" i="39"/>
  <c r="R8" i="39"/>
  <c r="S8" i="39"/>
  <c r="H9" i="39" a="1"/>
  <c r="H9" i="39" s="1"/>
  <c r="O9" i="39"/>
  <c r="P9" i="39"/>
  <c r="Q9" i="39"/>
  <c r="R9" i="39"/>
  <c r="S9" i="39"/>
  <c r="H10" i="39" a="1"/>
  <c r="H10" i="39"/>
  <c r="O10" i="39"/>
  <c r="P10" i="39"/>
  <c r="Q10" i="39"/>
  <c r="R10" i="39"/>
  <c r="S10" i="39"/>
  <c r="H11" i="39" a="1"/>
  <c r="H11" i="39"/>
  <c r="O11" i="39"/>
  <c r="P11" i="39"/>
  <c r="Q11" i="39"/>
  <c r="R11" i="39"/>
  <c r="S11" i="39"/>
  <c r="H12" i="39" a="1"/>
  <c r="H12" i="39" s="1"/>
  <c r="O12" i="39"/>
  <c r="P12" i="39"/>
  <c r="Q12" i="39"/>
  <c r="R12" i="39"/>
  <c r="S12" i="39"/>
  <c r="H13" i="39" a="1"/>
  <c r="H13" i="39" s="1"/>
  <c r="O13" i="39"/>
  <c r="P13" i="39"/>
  <c r="Q13" i="39"/>
  <c r="R13" i="39"/>
  <c r="S13" i="39"/>
  <c r="H14" i="39" a="1"/>
  <c r="H14" i="39" s="1"/>
  <c r="O14" i="39"/>
  <c r="P14" i="39"/>
  <c r="Q14" i="39"/>
  <c r="R14" i="39"/>
  <c r="S14" i="39"/>
  <c r="H15" i="39" a="1"/>
  <c r="H15" i="39" s="1"/>
  <c r="O15" i="39"/>
  <c r="P15" i="39"/>
  <c r="Q15" i="39"/>
  <c r="R15" i="39"/>
  <c r="S15" i="39"/>
  <c r="H16" i="39" a="1"/>
  <c r="H16" i="39"/>
  <c r="O16" i="39"/>
  <c r="P16" i="39"/>
  <c r="Q16" i="39"/>
  <c r="R16" i="39"/>
  <c r="S16" i="39"/>
  <c r="H17" i="39" a="1"/>
  <c r="H17" i="39" s="1"/>
  <c r="O17" i="39"/>
  <c r="P17" i="39"/>
  <c r="Q17" i="39"/>
  <c r="R17" i="39"/>
  <c r="S17" i="39"/>
  <c r="H18" i="39" a="1"/>
  <c r="H18" i="39"/>
  <c r="O18" i="39"/>
  <c r="P18" i="39"/>
  <c r="Q18" i="39"/>
  <c r="R18" i="39"/>
  <c r="S18" i="39"/>
  <c r="I19" i="39"/>
  <c r="J19" i="39"/>
  <c r="K19" i="39"/>
  <c r="L19" i="39"/>
  <c r="M19" i="39"/>
  <c r="D7" i="38"/>
  <c r="M19" i="37"/>
  <c r="L19" i="37"/>
  <c r="E7" i="37" s="1"/>
  <c r="K19" i="37"/>
  <c r="D7" i="37" s="1"/>
  <c r="J19" i="37"/>
  <c r="I19" i="37"/>
  <c r="S18" i="37"/>
  <c r="R18" i="37"/>
  <c r="Q18" i="37"/>
  <c r="P18" i="37"/>
  <c r="O18" i="37"/>
  <c r="H18" i="37"/>
  <c r="H18" i="37" a="1"/>
  <c r="S17" i="37"/>
  <c r="R17" i="37"/>
  <c r="Q17" i="37"/>
  <c r="P17" i="37"/>
  <c r="O17" i="37"/>
  <c r="H17" i="37" a="1"/>
  <c r="H17" i="37" s="1"/>
  <c r="S16" i="37"/>
  <c r="R16" i="37"/>
  <c r="Q16" i="37"/>
  <c r="P16" i="37"/>
  <c r="O16" i="37"/>
  <c r="H16" i="37" a="1"/>
  <c r="H16" i="37" s="1"/>
  <c r="S15" i="37"/>
  <c r="R15" i="37"/>
  <c r="Q15" i="37"/>
  <c r="P15" i="37"/>
  <c r="O15" i="37"/>
  <c r="H15" i="37"/>
  <c r="H15" i="37" a="1"/>
  <c r="S14" i="37"/>
  <c r="R14" i="37"/>
  <c r="Q14" i="37"/>
  <c r="P14" i="37"/>
  <c r="O14" i="37"/>
  <c r="H14" i="37" a="1"/>
  <c r="H14" i="37" s="1"/>
  <c r="S13" i="37"/>
  <c r="R13" i="37"/>
  <c r="Q13" i="37"/>
  <c r="P13" i="37"/>
  <c r="O13" i="37"/>
  <c r="H13" i="37" a="1"/>
  <c r="H13" i="37" s="1"/>
  <c r="S12" i="37"/>
  <c r="R12" i="37"/>
  <c r="Q12" i="37"/>
  <c r="P12" i="37"/>
  <c r="O12" i="37"/>
  <c r="H12" i="37" a="1"/>
  <c r="H12" i="37" s="1"/>
  <c r="S11" i="37"/>
  <c r="R11" i="37"/>
  <c r="Q11" i="37"/>
  <c r="P11" i="37"/>
  <c r="O11" i="37"/>
  <c r="H11" i="37" a="1"/>
  <c r="H11" i="37" s="1"/>
  <c r="S10" i="37"/>
  <c r="R10" i="37"/>
  <c r="Q10" i="37"/>
  <c r="P10" i="37"/>
  <c r="O10" i="37"/>
  <c r="H10" i="37"/>
  <c r="H10" i="37" a="1"/>
  <c r="S9" i="37"/>
  <c r="R9" i="37"/>
  <c r="Q9" i="37"/>
  <c r="P9" i="37"/>
  <c r="O9" i="37"/>
  <c r="S8" i="37"/>
  <c r="R8" i="37"/>
  <c r="Q8" i="37"/>
  <c r="P8" i="37"/>
  <c r="O8" i="37"/>
  <c r="S7" i="37"/>
  <c r="R7" i="37"/>
  <c r="Q7" i="37"/>
  <c r="P7" i="37"/>
  <c r="O7" i="37"/>
  <c r="S6" i="37"/>
  <c r="R6" i="37"/>
  <c r="Q6" i="37"/>
  <c r="P6" i="37"/>
  <c r="O6" i="37"/>
  <c r="S5" i="37"/>
  <c r="R5" i="37"/>
  <c r="Q5" i="37"/>
  <c r="P5" i="37"/>
  <c r="O5" i="37"/>
  <c r="S4" i="37"/>
  <c r="R4" i="37"/>
  <c r="Q4" i="37"/>
  <c r="P4" i="37"/>
  <c r="O4" i="37"/>
  <c r="M19" i="36"/>
  <c r="L19" i="36"/>
  <c r="K19" i="36"/>
  <c r="J19" i="36"/>
  <c r="I19" i="36"/>
  <c r="S18" i="36"/>
  <c r="R18" i="36"/>
  <c r="Q18" i="36"/>
  <c r="P18" i="36"/>
  <c r="O18" i="36"/>
  <c r="H18" i="36"/>
  <c r="H18" i="36" a="1"/>
  <c r="S17" i="36"/>
  <c r="R17" i="36"/>
  <c r="Q17" i="36"/>
  <c r="P17" i="36"/>
  <c r="O17" i="36"/>
  <c r="H17" i="36" a="1"/>
  <c r="H17" i="36" s="1"/>
  <c r="S16" i="36"/>
  <c r="R16" i="36"/>
  <c r="Q16" i="36"/>
  <c r="P16" i="36"/>
  <c r="O16" i="36"/>
  <c r="H16" i="36" a="1"/>
  <c r="H16" i="36" s="1"/>
  <c r="S15" i="36"/>
  <c r="R15" i="36"/>
  <c r="Q15" i="36"/>
  <c r="P15" i="36"/>
  <c r="O15" i="36"/>
  <c r="H15" i="36" a="1"/>
  <c r="H15" i="36" s="1"/>
  <c r="S14" i="36"/>
  <c r="R14" i="36"/>
  <c r="Q14" i="36"/>
  <c r="P14" i="36"/>
  <c r="O14" i="36"/>
  <c r="H14" i="36" a="1"/>
  <c r="H14" i="36" s="1"/>
  <c r="S13" i="36"/>
  <c r="R13" i="36"/>
  <c r="Q13" i="36"/>
  <c r="P13" i="36"/>
  <c r="O13" i="36"/>
  <c r="H13" i="36" a="1"/>
  <c r="H13" i="36" s="1"/>
  <c r="S12" i="36"/>
  <c r="R12" i="36"/>
  <c r="Q12" i="36"/>
  <c r="P12" i="36"/>
  <c r="O12" i="36"/>
  <c r="H12" i="36" a="1"/>
  <c r="H12" i="36" s="1"/>
  <c r="S11" i="36"/>
  <c r="R11" i="36"/>
  <c r="Q11" i="36"/>
  <c r="P11" i="36"/>
  <c r="O11" i="36"/>
  <c r="H11" i="36"/>
  <c r="H11" i="36" a="1"/>
  <c r="S10" i="36"/>
  <c r="R10" i="36"/>
  <c r="Q10" i="36"/>
  <c r="P10" i="36"/>
  <c r="O10" i="36"/>
  <c r="H10" i="36"/>
  <c r="H10" i="36" a="1"/>
  <c r="S9" i="36"/>
  <c r="R9" i="36"/>
  <c r="Q9" i="36"/>
  <c r="P9" i="36"/>
  <c r="O9" i="36"/>
  <c r="S8" i="36"/>
  <c r="R8" i="36"/>
  <c r="Q8" i="36"/>
  <c r="P8" i="36"/>
  <c r="O8" i="36"/>
  <c r="S7" i="36"/>
  <c r="R7" i="36"/>
  <c r="Q7" i="36"/>
  <c r="P7" i="36"/>
  <c r="O7" i="36"/>
  <c r="S6" i="36"/>
  <c r="R6" i="36"/>
  <c r="Q6" i="36"/>
  <c r="P6" i="36"/>
  <c r="O6" i="36"/>
  <c r="S5" i="36"/>
  <c r="R5" i="36"/>
  <c r="Q5" i="36"/>
  <c r="P5" i="36"/>
  <c r="O5" i="36"/>
  <c r="S4" i="36"/>
  <c r="R4" i="36"/>
  <c r="Q4" i="36"/>
  <c r="Q19" i="36" s="1"/>
  <c r="D8" i="36" s="1"/>
  <c r="D9" i="36" s="1"/>
  <c r="P4" i="36"/>
  <c r="O4" i="36"/>
  <c r="M19" i="35"/>
  <c r="F7" i="35" s="1"/>
  <c r="L19" i="35"/>
  <c r="E7" i="35" s="1"/>
  <c r="K19" i="35"/>
  <c r="D7" i="35" s="1"/>
  <c r="J19" i="35"/>
  <c r="I19" i="35"/>
  <c r="S18" i="35"/>
  <c r="R18" i="35"/>
  <c r="Q18" i="35"/>
  <c r="P18" i="35"/>
  <c r="O18" i="35"/>
  <c r="H18" i="35"/>
  <c r="H18" i="35" a="1"/>
  <c r="S17" i="35"/>
  <c r="R17" i="35"/>
  <c r="Q17" i="35"/>
  <c r="P17" i="35"/>
  <c r="O17" i="35"/>
  <c r="H17" i="35" a="1"/>
  <c r="H17" i="35" s="1"/>
  <c r="S16" i="35"/>
  <c r="R16" i="35"/>
  <c r="Q16" i="35"/>
  <c r="P16" i="35"/>
  <c r="O16" i="35"/>
  <c r="H16" i="35" a="1"/>
  <c r="H16" i="35" s="1"/>
  <c r="S15" i="35"/>
  <c r="R15" i="35"/>
  <c r="Q15" i="35"/>
  <c r="P15" i="35"/>
  <c r="O15" i="35"/>
  <c r="H15" i="35" a="1"/>
  <c r="H15" i="35" s="1"/>
  <c r="S14" i="35"/>
  <c r="R14" i="35"/>
  <c r="Q14" i="35"/>
  <c r="P14" i="35"/>
  <c r="O14" i="35"/>
  <c r="H14" i="35" a="1"/>
  <c r="H14" i="35" s="1"/>
  <c r="S13" i="35"/>
  <c r="R13" i="35"/>
  <c r="Q13" i="35"/>
  <c r="P13" i="35"/>
  <c r="O13" i="35"/>
  <c r="H13" i="35" a="1"/>
  <c r="H13" i="35" s="1"/>
  <c r="S12" i="35"/>
  <c r="R12" i="35"/>
  <c r="Q12" i="35"/>
  <c r="P12" i="35"/>
  <c r="O12" i="35"/>
  <c r="H12" i="35"/>
  <c r="H12" i="35" a="1"/>
  <c r="S11" i="35"/>
  <c r="R11" i="35"/>
  <c r="Q11" i="35"/>
  <c r="P11" i="35"/>
  <c r="O11" i="35"/>
  <c r="H11" i="35" a="1"/>
  <c r="H11" i="35" s="1"/>
  <c r="S10" i="35"/>
  <c r="R10" i="35"/>
  <c r="Q10" i="35"/>
  <c r="P10" i="35"/>
  <c r="O10" i="35"/>
  <c r="H10" i="35"/>
  <c r="H10" i="35" a="1"/>
  <c r="S9" i="35"/>
  <c r="R9" i="35"/>
  <c r="Q9" i="35"/>
  <c r="P9" i="35"/>
  <c r="O9" i="35"/>
  <c r="S8" i="35"/>
  <c r="R8" i="35"/>
  <c r="Q8" i="35"/>
  <c r="P8" i="35"/>
  <c r="O8" i="35"/>
  <c r="S7" i="35"/>
  <c r="R7" i="35"/>
  <c r="Q7" i="35"/>
  <c r="P7" i="35"/>
  <c r="O7" i="35"/>
  <c r="S6" i="35"/>
  <c r="R6" i="35"/>
  <c r="Q6" i="35"/>
  <c r="P6" i="35"/>
  <c r="O6" i="35"/>
  <c r="S5" i="35"/>
  <c r="R5" i="35"/>
  <c r="Q5" i="35"/>
  <c r="P5" i="35"/>
  <c r="O5" i="35"/>
  <c r="S4" i="35"/>
  <c r="R4" i="35"/>
  <c r="Q4" i="35"/>
  <c r="P4" i="35"/>
  <c r="O4" i="35"/>
  <c r="M19" i="34"/>
  <c r="L19" i="34"/>
  <c r="E7" i="34" s="1"/>
  <c r="K19" i="34"/>
  <c r="D7" i="34" s="1"/>
  <c r="J19" i="34"/>
  <c r="I19" i="34"/>
  <c r="S18" i="34"/>
  <c r="R18" i="34"/>
  <c r="Q18" i="34"/>
  <c r="P18" i="34"/>
  <c r="O18" i="34"/>
  <c r="H18" i="34"/>
  <c r="H18" i="34" a="1"/>
  <c r="S17" i="34"/>
  <c r="R17" i="34"/>
  <c r="Q17" i="34"/>
  <c r="P17" i="34"/>
  <c r="O17" i="34"/>
  <c r="H17" i="34" a="1"/>
  <c r="H17" i="34" s="1"/>
  <c r="S16" i="34"/>
  <c r="R16" i="34"/>
  <c r="Q16" i="34"/>
  <c r="P16" i="34"/>
  <c r="O16" i="34"/>
  <c r="H16" i="34" a="1"/>
  <c r="H16" i="34" s="1"/>
  <c r="S15" i="34"/>
  <c r="R15" i="34"/>
  <c r="Q15" i="34"/>
  <c r="P15" i="34"/>
  <c r="O15" i="34"/>
  <c r="H15" i="34" a="1"/>
  <c r="H15" i="34" s="1"/>
  <c r="S14" i="34"/>
  <c r="R14" i="34"/>
  <c r="Q14" i="34"/>
  <c r="P14" i="34"/>
  <c r="O14" i="34"/>
  <c r="H14" i="34" a="1"/>
  <c r="H14" i="34" s="1"/>
  <c r="S13" i="34"/>
  <c r="R13" i="34"/>
  <c r="Q13" i="34"/>
  <c r="P13" i="34"/>
  <c r="O13" i="34"/>
  <c r="H13" i="34"/>
  <c r="H13" i="34" a="1"/>
  <c r="S12" i="34"/>
  <c r="R12" i="34"/>
  <c r="Q12" i="34"/>
  <c r="P12" i="34"/>
  <c r="O12" i="34"/>
  <c r="H12" i="34" a="1"/>
  <c r="H12" i="34" s="1"/>
  <c r="S11" i="34"/>
  <c r="R11" i="34"/>
  <c r="Q11" i="34"/>
  <c r="P11" i="34"/>
  <c r="O11" i="34"/>
  <c r="H11" i="34"/>
  <c r="H11" i="34" a="1"/>
  <c r="S10" i="34"/>
  <c r="R10" i="34"/>
  <c r="Q10" i="34"/>
  <c r="P10" i="34"/>
  <c r="O10" i="34"/>
  <c r="H10" i="34"/>
  <c r="H10" i="34" a="1"/>
  <c r="S9" i="34"/>
  <c r="R9" i="34"/>
  <c r="Q9" i="34"/>
  <c r="P9" i="34"/>
  <c r="O9" i="34"/>
  <c r="S8" i="34"/>
  <c r="R8" i="34"/>
  <c r="Q8" i="34"/>
  <c r="P8" i="34"/>
  <c r="O8" i="34"/>
  <c r="S7" i="34"/>
  <c r="R7" i="34"/>
  <c r="Q7" i="34"/>
  <c r="P7" i="34"/>
  <c r="O7" i="34"/>
  <c r="S6" i="34"/>
  <c r="R6" i="34"/>
  <c r="Q6" i="34"/>
  <c r="P6" i="34"/>
  <c r="O6" i="34"/>
  <c r="S5" i="34"/>
  <c r="R5" i="34"/>
  <c r="Q5" i="34"/>
  <c r="P5" i="34"/>
  <c r="O5" i="34"/>
  <c r="S4" i="34"/>
  <c r="R4" i="34"/>
  <c r="Q4" i="34"/>
  <c r="P4" i="34"/>
  <c r="O4" i="34"/>
  <c r="M19" i="33"/>
  <c r="L19" i="33"/>
  <c r="E7" i="33" s="1"/>
  <c r="K19" i="33"/>
  <c r="D7" i="33" s="1"/>
  <c r="J19" i="33"/>
  <c r="I19" i="33"/>
  <c r="S18" i="33"/>
  <c r="R18" i="33"/>
  <c r="Q18" i="33"/>
  <c r="P18" i="33"/>
  <c r="O18" i="33"/>
  <c r="H18" i="33"/>
  <c r="H18" i="33" a="1"/>
  <c r="S17" i="33"/>
  <c r="R17" i="33"/>
  <c r="Q17" i="33"/>
  <c r="P17" i="33"/>
  <c r="O17" i="33"/>
  <c r="H17" i="33" a="1"/>
  <c r="H17" i="33" s="1"/>
  <c r="S16" i="33"/>
  <c r="R16" i="33"/>
  <c r="Q16" i="33"/>
  <c r="P16" i="33"/>
  <c r="O16" i="33"/>
  <c r="H16" i="33" a="1"/>
  <c r="H16" i="33" s="1"/>
  <c r="S15" i="33"/>
  <c r="R15" i="33"/>
  <c r="Q15" i="33"/>
  <c r="P15" i="33"/>
  <c r="O15" i="33"/>
  <c r="H15" i="33" a="1"/>
  <c r="H15" i="33" s="1"/>
  <c r="S14" i="33"/>
  <c r="R14" i="33"/>
  <c r="Q14" i="33"/>
  <c r="P14" i="33"/>
  <c r="O14" i="33"/>
  <c r="H14" i="33"/>
  <c r="H14" i="33" a="1"/>
  <c r="S13" i="33"/>
  <c r="R13" i="33"/>
  <c r="Q13" i="33"/>
  <c r="P13" i="33"/>
  <c r="O13" i="33"/>
  <c r="H13" i="33" a="1"/>
  <c r="H13" i="33" s="1"/>
  <c r="S12" i="33"/>
  <c r="R12" i="33"/>
  <c r="Q12" i="33"/>
  <c r="P12" i="33"/>
  <c r="O12" i="33"/>
  <c r="H12" i="33" a="1"/>
  <c r="H12" i="33" s="1"/>
  <c r="S11" i="33"/>
  <c r="R11" i="33"/>
  <c r="Q11" i="33"/>
  <c r="P11" i="33"/>
  <c r="O11" i="33"/>
  <c r="H11" i="33"/>
  <c r="H11" i="33" a="1"/>
  <c r="S10" i="33"/>
  <c r="R10" i="33"/>
  <c r="Q10" i="33"/>
  <c r="P10" i="33"/>
  <c r="O10" i="33"/>
  <c r="H10" i="33"/>
  <c r="H10" i="33" a="1"/>
  <c r="S9" i="33"/>
  <c r="R9" i="33"/>
  <c r="Q9" i="33"/>
  <c r="P9" i="33"/>
  <c r="O9" i="33"/>
  <c r="S8" i="33"/>
  <c r="R8" i="33"/>
  <c r="Q8" i="33"/>
  <c r="P8" i="33"/>
  <c r="O8" i="33"/>
  <c r="S7" i="33"/>
  <c r="R7" i="33"/>
  <c r="Q7" i="33"/>
  <c r="P7" i="33"/>
  <c r="O7" i="33"/>
  <c r="S6" i="33"/>
  <c r="R6" i="33"/>
  <c r="Q6" i="33"/>
  <c r="P6" i="33"/>
  <c r="O6" i="33"/>
  <c r="S5" i="33"/>
  <c r="R5" i="33"/>
  <c r="Q5" i="33"/>
  <c r="P5" i="33"/>
  <c r="O5" i="33"/>
  <c r="S4" i="33"/>
  <c r="R4" i="33"/>
  <c r="Q4" i="33"/>
  <c r="P4" i="33"/>
  <c r="O4" i="33"/>
  <c r="O19" i="33" s="1"/>
  <c r="B8" i="33" s="1"/>
  <c r="B9" i="33" s="1"/>
  <c r="M19" i="32"/>
  <c r="L19" i="32"/>
  <c r="E7" i="32" s="1"/>
  <c r="K19" i="32"/>
  <c r="D7" i="32" s="1"/>
  <c r="J19" i="32"/>
  <c r="I19" i="32"/>
  <c r="S18" i="32"/>
  <c r="R18" i="32"/>
  <c r="Q18" i="32"/>
  <c r="P18" i="32"/>
  <c r="O18" i="32"/>
  <c r="H18" i="32"/>
  <c r="H18" i="32" a="1"/>
  <c r="S17" i="32"/>
  <c r="R17" i="32"/>
  <c r="Q17" i="32"/>
  <c r="P17" i="32"/>
  <c r="O17" i="32"/>
  <c r="H17" i="32" a="1"/>
  <c r="H17" i="32" s="1"/>
  <c r="S16" i="32"/>
  <c r="R16" i="32"/>
  <c r="Q16" i="32"/>
  <c r="P16" i="32"/>
  <c r="O16" i="32"/>
  <c r="H16" i="32" a="1"/>
  <c r="H16" i="32" s="1"/>
  <c r="S15" i="32"/>
  <c r="R15" i="32"/>
  <c r="Q15" i="32"/>
  <c r="P15" i="32"/>
  <c r="O15" i="32"/>
  <c r="H15" i="32" a="1"/>
  <c r="H15" i="32" s="1"/>
  <c r="S14" i="32"/>
  <c r="R14" i="32"/>
  <c r="Q14" i="32"/>
  <c r="P14" i="32"/>
  <c r="O14" i="32"/>
  <c r="H14" i="32"/>
  <c r="H14" i="32" a="1"/>
  <c r="S13" i="32"/>
  <c r="R13" i="32"/>
  <c r="Q13" i="32"/>
  <c r="P13" i="32"/>
  <c r="O13" i="32"/>
  <c r="H13" i="32" a="1"/>
  <c r="H13" i="32" s="1"/>
  <c r="S12" i="32"/>
  <c r="R12" i="32"/>
  <c r="Q12" i="32"/>
  <c r="P12" i="32"/>
  <c r="O12" i="32"/>
  <c r="H12" i="32" a="1"/>
  <c r="H12" i="32" s="1"/>
  <c r="S11" i="32"/>
  <c r="R11" i="32"/>
  <c r="Q11" i="32"/>
  <c r="P11" i="32"/>
  <c r="O11" i="32"/>
  <c r="H11" i="32" a="1"/>
  <c r="H11" i="32" s="1"/>
  <c r="S10" i="32"/>
  <c r="R10" i="32"/>
  <c r="Q10" i="32"/>
  <c r="P10" i="32"/>
  <c r="O10" i="32"/>
  <c r="H10" i="32"/>
  <c r="H10" i="32" a="1"/>
  <c r="S9" i="32"/>
  <c r="R9" i="32"/>
  <c r="Q9" i="32"/>
  <c r="P9" i="32"/>
  <c r="O9" i="32"/>
  <c r="S8" i="32"/>
  <c r="R8" i="32"/>
  <c r="Q8" i="32"/>
  <c r="P8" i="32"/>
  <c r="O8" i="32"/>
  <c r="S7" i="32"/>
  <c r="R7" i="32"/>
  <c r="Q7" i="32"/>
  <c r="P7" i="32"/>
  <c r="O7" i="32"/>
  <c r="S6" i="32"/>
  <c r="R6" i="32"/>
  <c r="Q6" i="32"/>
  <c r="P6" i="32"/>
  <c r="O6" i="32"/>
  <c r="S5" i="32"/>
  <c r="R5" i="32"/>
  <c r="Q5" i="32"/>
  <c r="P5" i="32"/>
  <c r="O5" i="32"/>
  <c r="S4" i="32"/>
  <c r="S19" i="32" s="1"/>
  <c r="F8" i="32" s="1"/>
  <c r="F10" i="32" s="1"/>
  <c r="R4" i="32"/>
  <c r="Q4" i="32"/>
  <c r="P4" i="32"/>
  <c r="O4" i="32"/>
  <c r="M19" i="31"/>
  <c r="L19" i="31"/>
  <c r="K19" i="31"/>
  <c r="J19" i="31"/>
  <c r="I19" i="31"/>
  <c r="S18" i="31"/>
  <c r="R18" i="31"/>
  <c r="Q18" i="31"/>
  <c r="P18" i="31"/>
  <c r="O18" i="31"/>
  <c r="H18" i="31"/>
  <c r="H18" i="31" a="1"/>
  <c r="S17" i="31"/>
  <c r="R17" i="31"/>
  <c r="Q17" i="31"/>
  <c r="P17" i="31"/>
  <c r="O17" i="31"/>
  <c r="H17" i="31" a="1"/>
  <c r="H17" i="31" s="1"/>
  <c r="S16" i="31"/>
  <c r="R16" i="31"/>
  <c r="Q16" i="31"/>
  <c r="P16" i="31"/>
  <c r="O16" i="31"/>
  <c r="H16" i="31" a="1"/>
  <c r="H16" i="31" s="1"/>
  <c r="S15" i="31"/>
  <c r="R15" i="31"/>
  <c r="Q15" i="31"/>
  <c r="P15" i="31"/>
  <c r="O15" i="31"/>
  <c r="H15" i="31" a="1"/>
  <c r="H15" i="31" s="1"/>
  <c r="S14" i="31"/>
  <c r="R14" i="31"/>
  <c r="Q14" i="31"/>
  <c r="P14" i="31"/>
  <c r="O14" i="31"/>
  <c r="H14" i="31"/>
  <c r="H14" i="31" a="1"/>
  <c r="S13" i="31"/>
  <c r="R13" i="31"/>
  <c r="Q13" i="31"/>
  <c r="P13" i="31"/>
  <c r="O13" i="31"/>
  <c r="H13" i="31" a="1"/>
  <c r="H13" i="31" s="1"/>
  <c r="S12" i="31"/>
  <c r="R12" i="31"/>
  <c r="Q12" i="31"/>
  <c r="P12" i="31"/>
  <c r="O12" i="31"/>
  <c r="H12" i="31" a="1"/>
  <c r="H12" i="31" s="1"/>
  <c r="S11" i="31"/>
  <c r="R11" i="31"/>
  <c r="Q11" i="31"/>
  <c r="P11" i="31"/>
  <c r="O11" i="31"/>
  <c r="H11" i="31"/>
  <c r="H11" i="31" a="1"/>
  <c r="S10" i="31"/>
  <c r="R10" i="31"/>
  <c r="Q10" i="31"/>
  <c r="P10" i="31"/>
  <c r="O10" i="31"/>
  <c r="H10" i="31"/>
  <c r="H10" i="31" a="1"/>
  <c r="S9" i="31"/>
  <c r="R9" i="31"/>
  <c r="Q9" i="31"/>
  <c r="P9" i="31"/>
  <c r="O9" i="31"/>
  <c r="S8" i="31"/>
  <c r="R8" i="31"/>
  <c r="Q8" i="31"/>
  <c r="P8" i="31"/>
  <c r="O8" i="31"/>
  <c r="S7" i="31"/>
  <c r="R7" i="31"/>
  <c r="Q7" i="31"/>
  <c r="P7" i="31"/>
  <c r="O7" i="31"/>
  <c r="S6" i="31"/>
  <c r="R6" i="31"/>
  <c r="Q6" i="31"/>
  <c r="P6" i="31"/>
  <c r="O6" i="31"/>
  <c r="S5" i="31"/>
  <c r="R5" i="31"/>
  <c r="Q5" i="31"/>
  <c r="P5" i="31"/>
  <c r="O5" i="31"/>
  <c r="S4" i="31"/>
  <c r="R4" i="31"/>
  <c r="Q4" i="31"/>
  <c r="P4" i="31"/>
  <c r="O4" i="31"/>
  <c r="O19" i="31" s="1"/>
  <c r="B8" i="31" s="1"/>
  <c r="B9" i="31" s="1"/>
  <c r="M19" i="30"/>
  <c r="F7" i="30" s="1"/>
  <c r="L19" i="30"/>
  <c r="E7" i="30" s="1"/>
  <c r="K19" i="30"/>
  <c r="D7" i="30" s="1"/>
  <c r="J19" i="30"/>
  <c r="I19" i="30"/>
  <c r="S18" i="30"/>
  <c r="R18" i="30"/>
  <c r="Q18" i="30"/>
  <c r="P18" i="30"/>
  <c r="O18" i="30"/>
  <c r="H18" i="30"/>
  <c r="H18" i="30" a="1"/>
  <c r="S17" i="30"/>
  <c r="R17" i="30"/>
  <c r="Q17" i="30"/>
  <c r="P17" i="30"/>
  <c r="O17" i="30"/>
  <c r="H17" i="30" a="1"/>
  <c r="H17" i="30" s="1"/>
  <c r="S16" i="30"/>
  <c r="R16" i="30"/>
  <c r="Q16" i="30"/>
  <c r="P16" i="30"/>
  <c r="O16" i="30"/>
  <c r="H16" i="30" a="1"/>
  <c r="H16" i="30" s="1"/>
  <c r="S15" i="30"/>
  <c r="R15" i="30"/>
  <c r="Q15" i="30"/>
  <c r="P15" i="30"/>
  <c r="O15" i="30"/>
  <c r="H15" i="30" a="1"/>
  <c r="H15" i="30" s="1"/>
  <c r="S14" i="30"/>
  <c r="R14" i="30"/>
  <c r="Q14" i="30"/>
  <c r="P14" i="30"/>
  <c r="O14" i="30"/>
  <c r="H14" i="30" a="1"/>
  <c r="H14" i="30" s="1"/>
  <c r="S13" i="30"/>
  <c r="R13" i="30"/>
  <c r="Q13" i="30"/>
  <c r="P13" i="30"/>
  <c r="O13" i="30"/>
  <c r="H13" i="30" a="1"/>
  <c r="H13" i="30" s="1"/>
  <c r="S12" i="30"/>
  <c r="R12" i="30"/>
  <c r="Q12" i="30"/>
  <c r="P12" i="30"/>
  <c r="O12" i="30"/>
  <c r="H12" i="30" a="1"/>
  <c r="H12" i="30" s="1"/>
  <c r="S11" i="30"/>
  <c r="R11" i="30"/>
  <c r="Q11" i="30"/>
  <c r="P11" i="30"/>
  <c r="O11" i="30"/>
  <c r="H11" i="30"/>
  <c r="H11" i="30" a="1"/>
  <c r="S10" i="30"/>
  <c r="R10" i="30"/>
  <c r="Q10" i="30"/>
  <c r="P10" i="30"/>
  <c r="O10" i="30"/>
  <c r="H10" i="30"/>
  <c r="H10" i="30" a="1"/>
  <c r="S9" i="30"/>
  <c r="R9" i="30"/>
  <c r="Q9" i="30"/>
  <c r="P9" i="30"/>
  <c r="O9" i="30"/>
  <c r="S8" i="30"/>
  <c r="R8" i="30"/>
  <c r="Q8" i="30"/>
  <c r="P8" i="30"/>
  <c r="O8" i="30"/>
  <c r="S7" i="30"/>
  <c r="R7" i="30"/>
  <c r="Q7" i="30"/>
  <c r="P7" i="30"/>
  <c r="O7" i="30"/>
  <c r="S6" i="30"/>
  <c r="R6" i="30"/>
  <c r="Q6" i="30"/>
  <c r="P6" i="30"/>
  <c r="O6" i="30"/>
  <c r="S5" i="30"/>
  <c r="R5" i="30"/>
  <c r="Q5" i="30"/>
  <c r="P5" i="30"/>
  <c r="O5" i="30"/>
  <c r="S4" i="30"/>
  <c r="R4" i="30"/>
  <c r="Q4" i="30"/>
  <c r="P4" i="30"/>
  <c r="O4" i="30"/>
  <c r="M19" i="29"/>
  <c r="L19" i="29"/>
  <c r="E7" i="29" s="1"/>
  <c r="K19" i="29"/>
  <c r="D7" i="29" s="1"/>
  <c r="J19" i="29"/>
  <c r="I19" i="29"/>
  <c r="S18" i="29"/>
  <c r="R18" i="29"/>
  <c r="Q18" i="29"/>
  <c r="P18" i="29"/>
  <c r="O18" i="29"/>
  <c r="H18" i="29" a="1"/>
  <c r="H18" i="29" s="1"/>
  <c r="S17" i="29"/>
  <c r="R17" i="29"/>
  <c r="Q17" i="29"/>
  <c r="P17" i="29"/>
  <c r="O17" i="29"/>
  <c r="H17" i="29" a="1"/>
  <c r="H17" i="29" s="1"/>
  <c r="S16" i="29"/>
  <c r="R16" i="29"/>
  <c r="Q16" i="29"/>
  <c r="P16" i="29"/>
  <c r="O16" i="29"/>
  <c r="H16" i="29" a="1"/>
  <c r="H16" i="29" s="1"/>
  <c r="S15" i="29"/>
  <c r="R15" i="29"/>
  <c r="Q15" i="29"/>
  <c r="P15" i="29"/>
  <c r="O15" i="29"/>
  <c r="H15" i="29" a="1"/>
  <c r="H15" i="29" s="1"/>
  <c r="S14" i="29"/>
  <c r="R14" i="29"/>
  <c r="Q14" i="29"/>
  <c r="P14" i="29"/>
  <c r="O14" i="29"/>
  <c r="H14" i="29" a="1"/>
  <c r="H14" i="29" s="1"/>
  <c r="S13" i="29"/>
  <c r="R13" i="29"/>
  <c r="Q13" i="29"/>
  <c r="P13" i="29"/>
  <c r="O13" i="29"/>
  <c r="H13" i="29" a="1"/>
  <c r="H13" i="29" s="1"/>
  <c r="S12" i="29"/>
  <c r="R12" i="29"/>
  <c r="Q12" i="29"/>
  <c r="P12" i="29"/>
  <c r="O12" i="29"/>
  <c r="H12" i="29" a="1"/>
  <c r="H12" i="29" s="1"/>
  <c r="S11" i="29"/>
  <c r="R11" i="29"/>
  <c r="Q11" i="29"/>
  <c r="P11" i="29"/>
  <c r="O11" i="29"/>
  <c r="H11" i="29"/>
  <c r="H11" i="29" a="1"/>
  <c r="S10" i="29"/>
  <c r="R10" i="29"/>
  <c r="Q10" i="29"/>
  <c r="P10" i="29"/>
  <c r="O10" i="29"/>
  <c r="H10" i="29" a="1"/>
  <c r="H10" i="29" s="1"/>
  <c r="S9" i="29"/>
  <c r="R9" i="29"/>
  <c r="Q9" i="29"/>
  <c r="P9" i="29"/>
  <c r="O9" i="29"/>
  <c r="S8" i="29"/>
  <c r="R8" i="29"/>
  <c r="Q8" i="29"/>
  <c r="P8" i="29"/>
  <c r="O8" i="29"/>
  <c r="S7" i="29"/>
  <c r="R7" i="29"/>
  <c r="Q7" i="29"/>
  <c r="P7" i="29"/>
  <c r="O7" i="29"/>
  <c r="S6" i="29"/>
  <c r="R6" i="29"/>
  <c r="Q6" i="29"/>
  <c r="P6" i="29"/>
  <c r="O6" i="29"/>
  <c r="S5" i="29"/>
  <c r="R5" i="29"/>
  <c r="Q5" i="29"/>
  <c r="P5" i="29"/>
  <c r="O5" i="29"/>
  <c r="S4" i="29"/>
  <c r="S19" i="29" s="1"/>
  <c r="F8" i="29" s="1"/>
  <c r="F10" i="29" s="1"/>
  <c r="R4" i="29"/>
  <c r="Q4" i="29"/>
  <c r="P4" i="29"/>
  <c r="O4" i="29"/>
  <c r="M19" i="28"/>
  <c r="L19" i="28"/>
  <c r="K19" i="28"/>
  <c r="D7" i="28" s="1"/>
  <c r="J19" i="28"/>
  <c r="I19" i="28"/>
  <c r="S18" i="28"/>
  <c r="R18" i="28"/>
  <c r="Q18" i="28"/>
  <c r="P18" i="28"/>
  <c r="O18" i="28"/>
  <c r="H18" i="28"/>
  <c r="H18" i="28" a="1"/>
  <c r="S17" i="28"/>
  <c r="R17" i="28"/>
  <c r="Q17" i="28"/>
  <c r="P17" i="28"/>
  <c r="O17" i="28"/>
  <c r="H17" i="28" a="1"/>
  <c r="H17" i="28" s="1"/>
  <c r="S16" i="28"/>
  <c r="R16" i="28"/>
  <c r="Q16" i="28"/>
  <c r="P16" i="28"/>
  <c r="O16" i="28"/>
  <c r="H16" i="28" a="1"/>
  <c r="H16" i="28" s="1"/>
  <c r="S15" i="28"/>
  <c r="R15" i="28"/>
  <c r="Q15" i="28"/>
  <c r="P15" i="28"/>
  <c r="O15" i="28"/>
  <c r="H15" i="28" a="1"/>
  <c r="H15" i="28" s="1"/>
  <c r="S14" i="28"/>
  <c r="R14" i="28"/>
  <c r="Q14" i="28"/>
  <c r="P14" i="28"/>
  <c r="O14" i="28"/>
  <c r="H14" i="28" a="1"/>
  <c r="H14" i="28" s="1"/>
  <c r="S13" i="28"/>
  <c r="R13" i="28"/>
  <c r="Q13" i="28"/>
  <c r="P13" i="28"/>
  <c r="O13" i="28"/>
  <c r="H13" i="28" a="1"/>
  <c r="H13" i="28" s="1"/>
  <c r="S12" i="28"/>
  <c r="R12" i="28"/>
  <c r="Q12" i="28"/>
  <c r="P12" i="28"/>
  <c r="O12" i="28"/>
  <c r="H12" i="28" a="1"/>
  <c r="H12" i="28" s="1"/>
  <c r="S11" i="28"/>
  <c r="R11" i="28"/>
  <c r="Q11" i="28"/>
  <c r="P11" i="28"/>
  <c r="O11" i="28"/>
  <c r="H11" i="28" a="1"/>
  <c r="H11" i="28" s="1"/>
  <c r="S10" i="28"/>
  <c r="R10" i="28"/>
  <c r="Q10" i="28"/>
  <c r="P10" i="28"/>
  <c r="O10" i="28"/>
  <c r="H10" i="28"/>
  <c r="H10" i="28" a="1"/>
  <c r="S9" i="28"/>
  <c r="R9" i="28"/>
  <c r="Q9" i="28"/>
  <c r="P9" i="28"/>
  <c r="O9" i="28"/>
  <c r="S8" i="28"/>
  <c r="R8" i="28"/>
  <c r="Q8" i="28"/>
  <c r="P8" i="28"/>
  <c r="O8" i="28"/>
  <c r="S7" i="28"/>
  <c r="R7" i="28"/>
  <c r="Q7" i="28"/>
  <c r="P7" i="28"/>
  <c r="O7" i="28"/>
  <c r="S6" i="28"/>
  <c r="R6" i="28"/>
  <c r="Q6" i="28"/>
  <c r="P6" i="28"/>
  <c r="O6" i="28"/>
  <c r="S5" i="28"/>
  <c r="R5" i="28"/>
  <c r="Q5" i="28"/>
  <c r="P5" i="28"/>
  <c r="O5" i="28"/>
  <c r="S4" i="28"/>
  <c r="S19" i="28" s="1"/>
  <c r="F8" i="28" s="1"/>
  <c r="F10" i="28" s="1"/>
  <c r="R4" i="28"/>
  <c r="Q4" i="28"/>
  <c r="P4" i="28"/>
  <c r="O4" i="28"/>
  <c r="M19" i="27"/>
  <c r="L19" i="27"/>
  <c r="E7" i="27" s="1"/>
  <c r="K19" i="27"/>
  <c r="D7" i="27" s="1"/>
  <c r="J19" i="27"/>
  <c r="I19" i="27"/>
  <c r="S18" i="27"/>
  <c r="R18" i="27"/>
  <c r="Q18" i="27"/>
  <c r="P18" i="27"/>
  <c r="O18" i="27"/>
  <c r="H18" i="27"/>
  <c r="H18" i="27" a="1"/>
  <c r="S17" i="27"/>
  <c r="R17" i="27"/>
  <c r="Q17" i="27"/>
  <c r="P17" i="27"/>
  <c r="O17" i="27"/>
  <c r="H17" i="27" a="1"/>
  <c r="H17" i="27" s="1"/>
  <c r="S16" i="27"/>
  <c r="R16" i="27"/>
  <c r="Q16" i="27"/>
  <c r="P16" i="27"/>
  <c r="O16" i="27"/>
  <c r="H16" i="27" a="1"/>
  <c r="H16" i="27" s="1"/>
  <c r="S15" i="27"/>
  <c r="R15" i="27"/>
  <c r="Q15" i="27"/>
  <c r="P15" i="27"/>
  <c r="O15" i="27"/>
  <c r="H15" i="27" a="1"/>
  <c r="H15" i="27" s="1"/>
  <c r="S14" i="27"/>
  <c r="R14" i="27"/>
  <c r="Q14" i="27"/>
  <c r="P14" i="27"/>
  <c r="O14" i="27"/>
  <c r="H14" i="27" a="1"/>
  <c r="H14" i="27" s="1"/>
  <c r="S13" i="27"/>
  <c r="R13" i="27"/>
  <c r="Q13" i="27"/>
  <c r="P13" i="27"/>
  <c r="O13" i="27"/>
  <c r="H13" i="27" a="1"/>
  <c r="H13" i="27" s="1"/>
  <c r="S12" i="27"/>
  <c r="R12" i="27"/>
  <c r="Q12" i="27"/>
  <c r="P12" i="27"/>
  <c r="O12" i="27"/>
  <c r="H12" i="27" a="1"/>
  <c r="H12" i="27" s="1"/>
  <c r="S11" i="27"/>
  <c r="R11" i="27"/>
  <c r="Q11" i="27"/>
  <c r="P11" i="27"/>
  <c r="O11" i="27"/>
  <c r="H11" i="27"/>
  <c r="H11" i="27" a="1"/>
  <c r="S10" i="27"/>
  <c r="R10" i="27"/>
  <c r="Q10" i="27"/>
  <c r="P10" i="27"/>
  <c r="O10" i="27"/>
  <c r="H10" i="27"/>
  <c r="H10" i="27" a="1"/>
  <c r="S9" i="27"/>
  <c r="R9" i="27"/>
  <c r="Q9" i="27"/>
  <c r="P9" i="27"/>
  <c r="O9" i="27"/>
  <c r="S8" i="27"/>
  <c r="R8" i="27"/>
  <c r="Q8" i="27"/>
  <c r="P8" i="27"/>
  <c r="O8" i="27"/>
  <c r="S7" i="27"/>
  <c r="R7" i="27"/>
  <c r="Q7" i="27"/>
  <c r="P7" i="27"/>
  <c r="O7" i="27"/>
  <c r="S6" i="27"/>
  <c r="R6" i="27"/>
  <c r="Q6" i="27"/>
  <c r="P6" i="27"/>
  <c r="O6" i="27"/>
  <c r="S5" i="27"/>
  <c r="R5" i="27"/>
  <c r="Q5" i="27"/>
  <c r="P5" i="27"/>
  <c r="O5" i="27"/>
  <c r="S4" i="27"/>
  <c r="R4" i="27"/>
  <c r="Q4" i="27"/>
  <c r="P4" i="27"/>
  <c r="O4" i="27"/>
  <c r="O19" i="27" s="1"/>
  <c r="B8" i="27" s="1"/>
  <c r="B9" i="27" s="1"/>
  <c r="M19" i="26"/>
  <c r="L19" i="26"/>
  <c r="E7" i="26" s="1"/>
  <c r="K19" i="26"/>
  <c r="D7" i="26" s="1"/>
  <c r="J19" i="26"/>
  <c r="I19" i="26"/>
  <c r="S18" i="26"/>
  <c r="R18" i="26"/>
  <c r="Q18" i="26"/>
  <c r="P18" i="26"/>
  <c r="O18" i="26"/>
  <c r="H18" i="26"/>
  <c r="H18" i="26" a="1"/>
  <c r="S17" i="26"/>
  <c r="R17" i="26"/>
  <c r="Q17" i="26"/>
  <c r="P17" i="26"/>
  <c r="O17" i="26"/>
  <c r="H17" i="26" a="1"/>
  <c r="H17" i="26" s="1"/>
  <c r="S16" i="26"/>
  <c r="R16" i="26"/>
  <c r="Q16" i="26"/>
  <c r="P16" i="26"/>
  <c r="O16" i="26"/>
  <c r="H16" i="26" a="1"/>
  <c r="H16" i="26" s="1"/>
  <c r="S15" i="26"/>
  <c r="R15" i="26"/>
  <c r="Q15" i="26"/>
  <c r="P15" i="26"/>
  <c r="O15" i="26"/>
  <c r="H15" i="26" a="1"/>
  <c r="H15" i="26" s="1"/>
  <c r="S14" i="26"/>
  <c r="R14" i="26"/>
  <c r="Q14" i="26"/>
  <c r="P14" i="26"/>
  <c r="O14" i="26"/>
  <c r="H14" i="26" a="1"/>
  <c r="H14" i="26" s="1"/>
  <c r="S13" i="26"/>
  <c r="R13" i="26"/>
  <c r="Q13" i="26"/>
  <c r="P13" i="26"/>
  <c r="O13" i="26"/>
  <c r="H13" i="26" a="1"/>
  <c r="H13" i="26" s="1"/>
  <c r="S12" i="26"/>
  <c r="R12" i="26"/>
  <c r="Q12" i="26"/>
  <c r="P12" i="26"/>
  <c r="O12" i="26"/>
  <c r="H12" i="26" a="1"/>
  <c r="H12" i="26" s="1"/>
  <c r="S11" i="26"/>
  <c r="R11" i="26"/>
  <c r="Q11" i="26"/>
  <c r="P11" i="26"/>
  <c r="O11" i="26"/>
  <c r="H11" i="26"/>
  <c r="H11" i="26" a="1"/>
  <c r="S10" i="26"/>
  <c r="R10" i="26"/>
  <c r="Q10" i="26"/>
  <c r="P10" i="26"/>
  <c r="O10" i="26"/>
  <c r="H10" i="26"/>
  <c r="H10" i="26" a="1"/>
  <c r="S9" i="26"/>
  <c r="R9" i="26"/>
  <c r="Q9" i="26"/>
  <c r="P9" i="26"/>
  <c r="O9" i="26"/>
  <c r="S8" i="26"/>
  <c r="R8" i="26"/>
  <c r="Q8" i="26"/>
  <c r="P8" i="26"/>
  <c r="O8" i="26"/>
  <c r="S7" i="26"/>
  <c r="R7" i="26"/>
  <c r="Q7" i="26"/>
  <c r="P7" i="26"/>
  <c r="O7" i="26"/>
  <c r="S6" i="26"/>
  <c r="R6" i="26"/>
  <c r="Q6" i="26"/>
  <c r="P6" i="26"/>
  <c r="O6" i="26"/>
  <c r="S5" i="26"/>
  <c r="R5" i="26"/>
  <c r="Q5" i="26"/>
  <c r="P5" i="26"/>
  <c r="O5" i="26"/>
  <c r="S4" i="26"/>
  <c r="S19" i="26" s="1"/>
  <c r="F8" i="26" s="1"/>
  <c r="F10" i="26" s="1"/>
  <c r="R4" i="26"/>
  <c r="Q4" i="26"/>
  <c r="Q19" i="26" s="1"/>
  <c r="D8" i="26" s="1"/>
  <c r="D9" i="26" s="1"/>
  <c r="P4" i="26"/>
  <c r="O4" i="26"/>
  <c r="M19" i="25"/>
  <c r="L19" i="25"/>
  <c r="K19" i="25"/>
  <c r="D7" i="25" s="1"/>
  <c r="J19" i="25"/>
  <c r="I19" i="25"/>
  <c r="S18" i="25"/>
  <c r="R18" i="25"/>
  <c r="Q18" i="25"/>
  <c r="P18" i="25"/>
  <c r="O18" i="25"/>
  <c r="H18" i="25"/>
  <c r="H18" i="25" a="1"/>
  <c r="S17" i="25"/>
  <c r="R17" i="25"/>
  <c r="Q17" i="25"/>
  <c r="P17" i="25"/>
  <c r="O17" i="25"/>
  <c r="H17" i="25" a="1"/>
  <c r="H17" i="25" s="1"/>
  <c r="S16" i="25"/>
  <c r="R16" i="25"/>
  <c r="Q16" i="25"/>
  <c r="P16" i="25"/>
  <c r="O16" i="25"/>
  <c r="H16" i="25" a="1"/>
  <c r="H16" i="25" s="1"/>
  <c r="S15" i="25"/>
  <c r="R15" i="25"/>
  <c r="Q15" i="25"/>
  <c r="P15" i="25"/>
  <c r="O15" i="25"/>
  <c r="H15" i="25" a="1"/>
  <c r="H15" i="25" s="1"/>
  <c r="S14" i="25"/>
  <c r="R14" i="25"/>
  <c r="Q14" i="25"/>
  <c r="P14" i="25"/>
  <c r="O14" i="25"/>
  <c r="H14" i="25" a="1"/>
  <c r="H14" i="25" s="1"/>
  <c r="S13" i="25"/>
  <c r="R13" i="25"/>
  <c r="Q13" i="25"/>
  <c r="P13" i="25"/>
  <c r="O13" i="25"/>
  <c r="H13" i="25" a="1"/>
  <c r="H13" i="25" s="1"/>
  <c r="S12" i="25"/>
  <c r="R12" i="25"/>
  <c r="Q12" i="25"/>
  <c r="P12" i="25"/>
  <c r="O12" i="25"/>
  <c r="H12" i="25" a="1"/>
  <c r="H12" i="25" s="1"/>
  <c r="S11" i="25"/>
  <c r="R11" i="25"/>
  <c r="Q11" i="25"/>
  <c r="P11" i="25"/>
  <c r="O11" i="25"/>
  <c r="H11" i="25"/>
  <c r="H11" i="25" a="1"/>
  <c r="S10" i="25"/>
  <c r="R10" i="25"/>
  <c r="Q10" i="25"/>
  <c r="P10" i="25"/>
  <c r="O10" i="25"/>
  <c r="H10" i="25"/>
  <c r="H10" i="25" a="1"/>
  <c r="S9" i="25"/>
  <c r="R9" i="25"/>
  <c r="Q9" i="25"/>
  <c r="P9" i="25"/>
  <c r="O9" i="25"/>
  <c r="S8" i="25"/>
  <c r="R8" i="25"/>
  <c r="Q8" i="25"/>
  <c r="P8" i="25"/>
  <c r="O8" i="25"/>
  <c r="S7" i="25"/>
  <c r="R7" i="25"/>
  <c r="Q7" i="25"/>
  <c r="P7" i="25"/>
  <c r="O7" i="25"/>
  <c r="S6" i="25"/>
  <c r="R6" i="25"/>
  <c r="Q6" i="25"/>
  <c r="P6" i="25"/>
  <c r="O6" i="25"/>
  <c r="S5" i="25"/>
  <c r="R5" i="25"/>
  <c r="Q5" i="25"/>
  <c r="P5" i="25"/>
  <c r="O5" i="25"/>
  <c r="S4" i="25"/>
  <c r="R4" i="25"/>
  <c r="Q4" i="25"/>
  <c r="P4" i="25"/>
  <c r="O4" i="25"/>
  <c r="M19" i="24"/>
  <c r="L19" i="24"/>
  <c r="K19" i="24"/>
  <c r="D7" i="24" s="1"/>
  <c r="J19" i="24"/>
  <c r="I19" i="24"/>
  <c r="S18" i="24"/>
  <c r="R18" i="24"/>
  <c r="Q18" i="24"/>
  <c r="P18" i="24"/>
  <c r="O18" i="24"/>
  <c r="H18" i="24"/>
  <c r="H18" i="24" a="1"/>
  <c r="S17" i="24"/>
  <c r="R17" i="24"/>
  <c r="Q17" i="24"/>
  <c r="P17" i="24"/>
  <c r="O17" i="24"/>
  <c r="H17" i="24" a="1"/>
  <c r="H17" i="24" s="1"/>
  <c r="S16" i="24"/>
  <c r="R16" i="24"/>
  <c r="Q16" i="24"/>
  <c r="P16" i="24"/>
  <c r="O16" i="24"/>
  <c r="H16" i="24" a="1"/>
  <c r="H16" i="24" s="1"/>
  <c r="S15" i="24"/>
  <c r="R15" i="24"/>
  <c r="Q15" i="24"/>
  <c r="P15" i="24"/>
  <c r="O15" i="24"/>
  <c r="H15" i="24"/>
  <c r="H15" i="24" a="1"/>
  <c r="S14" i="24"/>
  <c r="R14" i="24"/>
  <c r="Q14" i="24"/>
  <c r="P14" i="24"/>
  <c r="O14" i="24"/>
  <c r="H14" i="24" a="1"/>
  <c r="H14" i="24" s="1"/>
  <c r="S13" i="24"/>
  <c r="R13" i="24"/>
  <c r="Q13" i="24"/>
  <c r="P13" i="24"/>
  <c r="O13" i="24"/>
  <c r="H13" i="24" a="1"/>
  <c r="H13" i="24" s="1"/>
  <c r="S12" i="24"/>
  <c r="R12" i="24"/>
  <c r="Q12" i="24"/>
  <c r="P12" i="24"/>
  <c r="O12" i="24"/>
  <c r="H12" i="24" a="1"/>
  <c r="H12" i="24" s="1"/>
  <c r="S11" i="24"/>
  <c r="R11" i="24"/>
  <c r="Q11" i="24"/>
  <c r="P11" i="24"/>
  <c r="O11" i="24"/>
  <c r="H11" i="24"/>
  <c r="H11" i="24" a="1"/>
  <c r="S10" i="24"/>
  <c r="R10" i="24"/>
  <c r="Q10" i="24"/>
  <c r="P10" i="24"/>
  <c r="O10" i="24"/>
  <c r="H10" i="24"/>
  <c r="H10" i="24" a="1"/>
  <c r="S9" i="24"/>
  <c r="R9" i="24"/>
  <c r="Q9" i="24"/>
  <c r="P9" i="24"/>
  <c r="O9" i="24"/>
  <c r="S8" i="24"/>
  <c r="R8" i="24"/>
  <c r="Q8" i="24"/>
  <c r="P8" i="24"/>
  <c r="O8" i="24"/>
  <c r="S7" i="24"/>
  <c r="R7" i="24"/>
  <c r="Q7" i="24"/>
  <c r="P7" i="24"/>
  <c r="O7" i="24"/>
  <c r="S6" i="24"/>
  <c r="R6" i="24"/>
  <c r="Q6" i="24"/>
  <c r="P6" i="24"/>
  <c r="O6" i="24"/>
  <c r="S5" i="24"/>
  <c r="R5" i="24"/>
  <c r="Q5" i="24"/>
  <c r="P5" i="24"/>
  <c r="O5" i="24"/>
  <c r="S4" i="24"/>
  <c r="R4" i="24"/>
  <c r="Q4" i="24"/>
  <c r="P4" i="24"/>
  <c r="O4" i="24"/>
  <c r="M19" i="23"/>
  <c r="L19" i="23"/>
  <c r="K19" i="23"/>
  <c r="J19" i="23"/>
  <c r="I19" i="23"/>
  <c r="S18" i="23"/>
  <c r="R18" i="23"/>
  <c r="Q18" i="23"/>
  <c r="P18" i="23"/>
  <c r="O18" i="23"/>
  <c r="H18" i="23"/>
  <c r="H18" i="23" a="1"/>
  <c r="S17" i="23"/>
  <c r="R17" i="23"/>
  <c r="Q17" i="23"/>
  <c r="P17" i="23"/>
  <c r="O17" i="23"/>
  <c r="H17" i="23" a="1"/>
  <c r="H17" i="23" s="1"/>
  <c r="S16" i="23"/>
  <c r="R16" i="23"/>
  <c r="Q16" i="23"/>
  <c r="P16" i="23"/>
  <c r="O16" i="23"/>
  <c r="H16" i="23" a="1"/>
  <c r="H16" i="23" s="1"/>
  <c r="S15" i="23"/>
  <c r="R15" i="23"/>
  <c r="Q15" i="23"/>
  <c r="P15" i="23"/>
  <c r="O15" i="23"/>
  <c r="H15" i="23" a="1"/>
  <c r="H15" i="23" s="1"/>
  <c r="S14" i="23"/>
  <c r="R14" i="23"/>
  <c r="Q14" i="23"/>
  <c r="P14" i="23"/>
  <c r="O14" i="23"/>
  <c r="H14" i="23"/>
  <c r="H14" i="23" a="1"/>
  <c r="S13" i="23"/>
  <c r="R13" i="23"/>
  <c r="Q13" i="23"/>
  <c r="P13" i="23"/>
  <c r="O13" i="23"/>
  <c r="H13" i="23" a="1"/>
  <c r="H13" i="23" s="1"/>
  <c r="S12" i="23"/>
  <c r="R12" i="23"/>
  <c r="Q12" i="23"/>
  <c r="P12" i="23"/>
  <c r="O12" i="23"/>
  <c r="H12" i="23" a="1"/>
  <c r="H12" i="23" s="1"/>
  <c r="S11" i="23"/>
  <c r="R11" i="23"/>
  <c r="Q11" i="23"/>
  <c r="P11" i="23"/>
  <c r="O11" i="23"/>
  <c r="H11" i="23"/>
  <c r="H11" i="23" a="1"/>
  <c r="S10" i="23"/>
  <c r="R10" i="23"/>
  <c r="Q10" i="23"/>
  <c r="P10" i="23"/>
  <c r="O10" i="23"/>
  <c r="H10" i="23"/>
  <c r="H10" i="23" a="1"/>
  <c r="S9" i="23"/>
  <c r="R9" i="23"/>
  <c r="Q9" i="23"/>
  <c r="P9" i="23"/>
  <c r="O9" i="23"/>
  <c r="S8" i="23"/>
  <c r="R8" i="23"/>
  <c r="Q8" i="23"/>
  <c r="P8" i="23"/>
  <c r="O8" i="23"/>
  <c r="S7" i="23"/>
  <c r="R7" i="23"/>
  <c r="Q7" i="23"/>
  <c r="P7" i="23"/>
  <c r="O7" i="23"/>
  <c r="S6" i="23"/>
  <c r="R6" i="23"/>
  <c r="Q6" i="23"/>
  <c r="P6" i="23"/>
  <c r="O6" i="23"/>
  <c r="S5" i="23"/>
  <c r="R5" i="23"/>
  <c r="Q5" i="23"/>
  <c r="P5" i="23"/>
  <c r="O5" i="23"/>
  <c r="S4" i="23"/>
  <c r="R4" i="23"/>
  <c r="Q4" i="23"/>
  <c r="P4" i="23"/>
  <c r="O4" i="23"/>
  <c r="M19" i="22"/>
  <c r="L19" i="22"/>
  <c r="K19" i="22"/>
  <c r="D7" i="22" s="1"/>
  <c r="J19" i="22"/>
  <c r="I19" i="22"/>
  <c r="S18" i="22"/>
  <c r="R18" i="22"/>
  <c r="Q18" i="22"/>
  <c r="P18" i="22"/>
  <c r="O18" i="22"/>
  <c r="H18" i="22"/>
  <c r="H18" i="22" a="1"/>
  <c r="S17" i="22"/>
  <c r="R17" i="22"/>
  <c r="Q17" i="22"/>
  <c r="P17" i="22"/>
  <c r="O17" i="22"/>
  <c r="H17" i="22" a="1"/>
  <c r="H17" i="22" s="1"/>
  <c r="S16" i="22"/>
  <c r="R16" i="22"/>
  <c r="Q16" i="22"/>
  <c r="P16" i="22"/>
  <c r="O16" i="22"/>
  <c r="H16" i="22" a="1"/>
  <c r="H16" i="22" s="1"/>
  <c r="S15" i="22"/>
  <c r="R15" i="22"/>
  <c r="Q15" i="22"/>
  <c r="P15" i="22"/>
  <c r="O15" i="22"/>
  <c r="H15" i="22" a="1"/>
  <c r="H15" i="22" s="1"/>
  <c r="S14" i="22"/>
  <c r="R14" i="22"/>
  <c r="Q14" i="22"/>
  <c r="P14" i="22"/>
  <c r="O14" i="22"/>
  <c r="H14" i="22"/>
  <c r="H14" i="22" a="1"/>
  <c r="S13" i="22"/>
  <c r="R13" i="22"/>
  <c r="Q13" i="22"/>
  <c r="P13" i="22"/>
  <c r="O13" i="22"/>
  <c r="H13" i="22" a="1"/>
  <c r="H13" i="22" s="1"/>
  <c r="S12" i="22"/>
  <c r="R12" i="22"/>
  <c r="Q12" i="22"/>
  <c r="P12" i="22"/>
  <c r="O12" i="22"/>
  <c r="H12" i="22"/>
  <c r="H12" i="22" a="1"/>
  <c r="S11" i="22"/>
  <c r="R11" i="22"/>
  <c r="Q11" i="22"/>
  <c r="P11" i="22"/>
  <c r="O11" i="22"/>
  <c r="H11" i="22" a="1"/>
  <c r="H11" i="22" s="1"/>
  <c r="S10" i="22"/>
  <c r="R10" i="22"/>
  <c r="Q10" i="22"/>
  <c r="P10" i="22"/>
  <c r="O10" i="22"/>
  <c r="H10" i="22"/>
  <c r="H10" i="22" a="1"/>
  <c r="S9" i="22"/>
  <c r="R9" i="22"/>
  <c r="Q9" i="22"/>
  <c r="P9" i="22"/>
  <c r="O9" i="22"/>
  <c r="S8" i="22"/>
  <c r="R8" i="22"/>
  <c r="Q8" i="22"/>
  <c r="P8" i="22"/>
  <c r="O8" i="22"/>
  <c r="S7" i="22"/>
  <c r="R7" i="22"/>
  <c r="Q7" i="22"/>
  <c r="P7" i="22"/>
  <c r="O7" i="22"/>
  <c r="S6" i="22"/>
  <c r="R6" i="22"/>
  <c r="Q6" i="22"/>
  <c r="P6" i="22"/>
  <c r="O6" i="22"/>
  <c r="S5" i="22"/>
  <c r="R5" i="22"/>
  <c r="Q5" i="22"/>
  <c r="P5" i="22"/>
  <c r="O5" i="22"/>
  <c r="S4" i="22"/>
  <c r="R4" i="22"/>
  <c r="Q4" i="22"/>
  <c r="P4" i="22"/>
  <c r="O4" i="22"/>
  <c r="M19" i="21"/>
  <c r="L19" i="21"/>
  <c r="K19" i="21"/>
  <c r="D7" i="21" s="1"/>
  <c r="J19" i="21"/>
  <c r="I19" i="21"/>
  <c r="S18" i="21"/>
  <c r="R18" i="21"/>
  <c r="Q18" i="21"/>
  <c r="P18" i="21"/>
  <c r="O18" i="21"/>
  <c r="H18" i="21"/>
  <c r="H18" i="21" a="1"/>
  <c r="S17" i="21"/>
  <c r="R17" i="21"/>
  <c r="Q17" i="21"/>
  <c r="P17" i="21"/>
  <c r="O17" i="21"/>
  <c r="H17" i="21" a="1"/>
  <c r="H17" i="21" s="1"/>
  <c r="S16" i="21"/>
  <c r="R16" i="21"/>
  <c r="Q16" i="21"/>
  <c r="P16" i="21"/>
  <c r="O16" i="21"/>
  <c r="H16" i="21" a="1"/>
  <c r="H16" i="21" s="1"/>
  <c r="S15" i="21"/>
  <c r="R15" i="21"/>
  <c r="Q15" i="21"/>
  <c r="P15" i="21"/>
  <c r="O15" i="21"/>
  <c r="H15" i="21"/>
  <c r="H15" i="21" a="1"/>
  <c r="S14" i="21"/>
  <c r="R14" i="21"/>
  <c r="Q14" i="21"/>
  <c r="P14" i="21"/>
  <c r="O14" i="21"/>
  <c r="H14" i="21" a="1"/>
  <c r="H14" i="21" s="1"/>
  <c r="S13" i="21"/>
  <c r="R13" i="21"/>
  <c r="Q13" i="21"/>
  <c r="P13" i="21"/>
  <c r="O13" i="21"/>
  <c r="H13" i="21" a="1"/>
  <c r="H13" i="21" s="1"/>
  <c r="S12" i="21"/>
  <c r="R12" i="21"/>
  <c r="Q12" i="21"/>
  <c r="P12" i="21"/>
  <c r="O12" i="21"/>
  <c r="H12" i="21"/>
  <c r="H12" i="21" a="1"/>
  <c r="S11" i="21"/>
  <c r="R11" i="21"/>
  <c r="Q11" i="21"/>
  <c r="P11" i="21"/>
  <c r="O11" i="21"/>
  <c r="H11" i="21" a="1"/>
  <c r="H11" i="21" s="1"/>
  <c r="S10" i="21"/>
  <c r="R10" i="21"/>
  <c r="Q10" i="21"/>
  <c r="P10" i="21"/>
  <c r="O10" i="21"/>
  <c r="H10" i="21"/>
  <c r="H10" i="21" a="1"/>
  <c r="S9" i="21"/>
  <c r="R9" i="21"/>
  <c r="Q9" i="21"/>
  <c r="P9" i="21"/>
  <c r="O9" i="21"/>
  <c r="S8" i="21"/>
  <c r="R8" i="21"/>
  <c r="Q8" i="21"/>
  <c r="P8" i="21"/>
  <c r="O8" i="21"/>
  <c r="S7" i="21"/>
  <c r="R7" i="21"/>
  <c r="Q7" i="21"/>
  <c r="P7" i="21"/>
  <c r="O7" i="21"/>
  <c r="S6" i="21"/>
  <c r="R6" i="21"/>
  <c r="Q6" i="21"/>
  <c r="P6" i="21"/>
  <c r="O6" i="21"/>
  <c r="S5" i="21"/>
  <c r="R5" i="21"/>
  <c r="Q5" i="21"/>
  <c r="P5" i="21"/>
  <c r="O5" i="21"/>
  <c r="S4" i="21"/>
  <c r="R4" i="21"/>
  <c r="Q4" i="21"/>
  <c r="Q19" i="21" s="1"/>
  <c r="D8" i="21" s="1"/>
  <c r="D9" i="21" s="1"/>
  <c r="P4" i="21"/>
  <c r="O4" i="21"/>
  <c r="M19" i="20"/>
  <c r="L19" i="20"/>
  <c r="K19" i="20"/>
  <c r="D7" i="20" s="1"/>
  <c r="J19" i="20"/>
  <c r="I19" i="20"/>
  <c r="S18" i="20"/>
  <c r="R18" i="20"/>
  <c r="Q18" i="20"/>
  <c r="P18" i="20"/>
  <c r="O18" i="20"/>
  <c r="H18" i="20"/>
  <c r="H18" i="20" a="1"/>
  <c r="S17" i="20"/>
  <c r="R17" i="20"/>
  <c r="Q17" i="20"/>
  <c r="P17" i="20"/>
  <c r="O17" i="20"/>
  <c r="H17" i="20" a="1"/>
  <c r="H17" i="20" s="1"/>
  <c r="S16" i="20"/>
  <c r="R16" i="20"/>
  <c r="Q16" i="20"/>
  <c r="P16" i="20"/>
  <c r="O16" i="20"/>
  <c r="H16" i="20" a="1"/>
  <c r="H16" i="20" s="1"/>
  <c r="S15" i="20"/>
  <c r="R15" i="20"/>
  <c r="Q15" i="20"/>
  <c r="P15" i="20"/>
  <c r="O15" i="20"/>
  <c r="H15" i="20" a="1"/>
  <c r="H15" i="20" s="1"/>
  <c r="S14" i="20"/>
  <c r="R14" i="20"/>
  <c r="Q14" i="20"/>
  <c r="P14" i="20"/>
  <c r="O14" i="20"/>
  <c r="H14" i="20" a="1"/>
  <c r="H14" i="20" s="1"/>
  <c r="S13" i="20"/>
  <c r="R13" i="20"/>
  <c r="Q13" i="20"/>
  <c r="P13" i="20"/>
  <c r="O13" i="20"/>
  <c r="H13" i="20" a="1"/>
  <c r="H13" i="20" s="1"/>
  <c r="S12" i="20"/>
  <c r="R12" i="20"/>
  <c r="Q12" i="20"/>
  <c r="P12" i="20"/>
  <c r="O12" i="20"/>
  <c r="H12" i="20" a="1"/>
  <c r="H12" i="20" s="1"/>
  <c r="S11" i="20"/>
  <c r="R11" i="20"/>
  <c r="Q11" i="20"/>
  <c r="P11" i="20"/>
  <c r="O11" i="20"/>
  <c r="H11" i="20"/>
  <c r="H11" i="20" a="1"/>
  <c r="S10" i="20"/>
  <c r="R10" i="20"/>
  <c r="Q10" i="20"/>
  <c r="P10" i="20"/>
  <c r="O10" i="20"/>
  <c r="H10" i="20"/>
  <c r="H10" i="20" a="1"/>
  <c r="S9" i="20"/>
  <c r="R9" i="20"/>
  <c r="Q9" i="20"/>
  <c r="P9" i="20"/>
  <c r="O9" i="20"/>
  <c r="S8" i="20"/>
  <c r="R8" i="20"/>
  <c r="Q8" i="20"/>
  <c r="P8" i="20"/>
  <c r="O8" i="20"/>
  <c r="S7" i="20"/>
  <c r="R7" i="20"/>
  <c r="Q7" i="20"/>
  <c r="P7" i="20"/>
  <c r="O7" i="20"/>
  <c r="S6" i="20"/>
  <c r="R6" i="20"/>
  <c r="Q6" i="20"/>
  <c r="P6" i="20"/>
  <c r="O6" i="20"/>
  <c r="S5" i="20"/>
  <c r="R5" i="20"/>
  <c r="Q5" i="20"/>
  <c r="P5" i="20"/>
  <c r="O5" i="20"/>
  <c r="S4" i="20"/>
  <c r="R4" i="20"/>
  <c r="Q4" i="20"/>
  <c r="P4" i="20"/>
  <c r="O4" i="20"/>
  <c r="M19" i="19"/>
  <c r="L19" i="19"/>
  <c r="K19" i="19"/>
  <c r="D7" i="19" s="1"/>
  <c r="J19" i="19"/>
  <c r="I19" i="19"/>
  <c r="S18" i="19"/>
  <c r="R18" i="19"/>
  <c r="Q18" i="19"/>
  <c r="P18" i="19"/>
  <c r="O18" i="19"/>
  <c r="H18" i="19"/>
  <c r="H18" i="19" a="1"/>
  <c r="S17" i="19"/>
  <c r="R17" i="19"/>
  <c r="Q17" i="19"/>
  <c r="P17" i="19"/>
  <c r="O17" i="19"/>
  <c r="H17" i="19" a="1"/>
  <c r="H17" i="19" s="1"/>
  <c r="S16" i="19"/>
  <c r="R16" i="19"/>
  <c r="Q16" i="19"/>
  <c r="P16" i="19"/>
  <c r="O16" i="19"/>
  <c r="H16" i="19" a="1"/>
  <c r="H16" i="19" s="1"/>
  <c r="S15" i="19"/>
  <c r="R15" i="19"/>
  <c r="Q15" i="19"/>
  <c r="P15" i="19"/>
  <c r="O15" i="19"/>
  <c r="H15" i="19" a="1"/>
  <c r="H15" i="19" s="1"/>
  <c r="S14" i="19"/>
  <c r="R14" i="19"/>
  <c r="Q14" i="19"/>
  <c r="P14" i="19"/>
  <c r="O14" i="19"/>
  <c r="H14" i="19"/>
  <c r="H14" i="19" a="1"/>
  <c r="S13" i="19"/>
  <c r="R13" i="19"/>
  <c r="Q13" i="19"/>
  <c r="P13" i="19"/>
  <c r="O13" i="19"/>
  <c r="H13" i="19" a="1"/>
  <c r="H13" i="19" s="1"/>
  <c r="S12" i="19"/>
  <c r="R12" i="19"/>
  <c r="Q12" i="19"/>
  <c r="P12" i="19"/>
  <c r="O12" i="19"/>
  <c r="H12" i="19" a="1"/>
  <c r="H12" i="19" s="1"/>
  <c r="S11" i="19"/>
  <c r="R11" i="19"/>
  <c r="Q11" i="19"/>
  <c r="P11" i="19"/>
  <c r="O11" i="19"/>
  <c r="H11" i="19" a="1"/>
  <c r="H11" i="19" s="1"/>
  <c r="S10" i="19"/>
  <c r="R10" i="19"/>
  <c r="Q10" i="19"/>
  <c r="P10" i="19"/>
  <c r="O10" i="19"/>
  <c r="H10" i="19"/>
  <c r="H10" i="19" a="1"/>
  <c r="S9" i="19"/>
  <c r="R9" i="19"/>
  <c r="Q9" i="19"/>
  <c r="P9" i="19"/>
  <c r="O9" i="19"/>
  <c r="S8" i="19"/>
  <c r="R8" i="19"/>
  <c r="Q8" i="19"/>
  <c r="P8" i="19"/>
  <c r="O8" i="19"/>
  <c r="S7" i="19"/>
  <c r="R7" i="19"/>
  <c r="Q7" i="19"/>
  <c r="P7" i="19"/>
  <c r="O7" i="19"/>
  <c r="S6" i="19"/>
  <c r="R6" i="19"/>
  <c r="Q6" i="19"/>
  <c r="P6" i="19"/>
  <c r="O6" i="19"/>
  <c r="S5" i="19"/>
  <c r="R5" i="19"/>
  <c r="Q5" i="19"/>
  <c r="P5" i="19"/>
  <c r="O5" i="19"/>
  <c r="S4" i="19"/>
  <c r="R4" i="19"/>
  <c r="Q4" i="19"/>
  <c r="P4" i="19"/>
  <c r="O4" i="19"/>
  <c r="M19" i="18"/>
  <c r="L19" i="18"/>
  <c r="K19" i="18"/>
  <c r="D7" i="18" s="1"/>
  <c r="J19" i="18"/>
  <c r="C7" i="18" s="1"/>
  <c r="I19" i="18"/>
  <c r="S18" i="18"/>
  <c r="R18" i="18"/>
  <c r="Q18" i="18"/>
  <c r="P18" i="18"/>
  <c r="O18" i="18"/>
  <c r="H18" i="18"/>
  <c r="H18" i="18" a="1"/>
  <c r="S17" i="18"/>
  <c r="R17" i="18"/>
  <c r="Q17" i="18"/>
  <c r="P17" i="18"/>
  <c r="O17" i="18"/>
  <c r="H17" i="18" a="1"/>
  <c r="H17" i="18" s="1"/>
  <c r="S16" i="18"/>
  <c r="R16" i="18"/>
  <c r="Q16" i="18"/>
  <c r="P16" i="18"/>
  <c r="O16" i="18"/>
  <c r="H16" i="18" a="1"/>
  <c r="H16" i="18" s="1"/>
  <c r="S15" i="18"/>
  <c r="R15" i="18"/>
  <c r="Q15" i="18"/>
  <c r="P15" i="18"/>
  <c r="O15" i="18"/>
  <c r="H15" i="18" a="1"/>
  <c r="H15" i="18" s="1"/>
  <c r="S14" i="18"/>
  <c r="R14" i="18"/>
  <c r="Q14" i="18"/>
  <c r="P14" i="18"/>
  <c r="O14" i="18"/>
  <c r="H14" i="18" a="1"/>
  <c r="H14" i="18" s="1"/>
  <c r="S13" i="18"/>
  <c r="R13" i="18"/>
  <c r="Q13" i="18"/>
  <c r="P13" i="18"/>
  <c r="O13" i="18"/>
  <c r="H13" i="18" a="1"/>
  <c r="H13" i="18" s="1"/>
  <c r="S12" i="18"/>
  <c r="R12" i="18"/>
  <c r="Q12" i="18"/>
  <c r="P12" i="18"/>
  <c r="O12" i="18"/>
  <c r="H12" i="18"/>
  <c r="H12" i="18" a="1"/>
  <c r="S11" i="18"/>
  <c r="R11" i="18"/>
  <c r="Q11" i="18"/>
  <c r="P11" i="18"/>
  <c r="O11" i="18"/>
  <c r="H11" i="18" a="1"/>
  <c r="H11" i="18" s="1"/>
  <c r="S10" i="18"/>
  <c r="R10" i="18"/>
  <c r="Q10" i="18"/>
  <c r="P10" i="18"/>
  <c r="O10" i="18"/>
  <c r="H10" i="18"/>
  <c r="H10" i="18" a="1"/>
  <c r="S9" i="18"/>
  <c r="R9" i="18"/>
  <c r="Q9" i="18"/>
  <c r="P9" i="18"/>
  <c r="O9" i="18"/>
  <c r="S8" i="18"/>
  <c r="R8" i="18"/>
  <c r="Q8" i="18"/>
  <c r="P8" i="18"/>
  <c r="O8" i="18"/>
  <c r="S7" i="18"/>
  <c r="R7" i="18"/>
  <c r="Q7" i="18"/>
  <c r="P7" i="18"/>
  <c r="O7" i="18"/>
  <c r="S6" i="18"/>
  <c r="R6" i="18"/>
  <c r="Q6" i="18"/>
  <c r="P6" i="18"/>
  <c r="O6" i="18"/>
  <c r="S5" i="18"/>
  <c r="R5" i="18"/>
  <c r="Q5" i="18"/>
  <c r="P5" i="18"/>
  <c r="O5" i="18"/>
  <c r="S4" i="18"/>
  <c r="R4" i="18"/>
  <c r="Q4" i="18"/>
  <c r="P4" i="18"/>
  <c r="O4" i="18"/>
  <c r="M19" i="17"/>
  <c r="L19" i="17"/>
  <c r="K19" i="17"/>
  <c r="D7" i="17" s="1"/>
  <c r="J19" i="17"/>
  <c r="I19" i="17"/>
  <c r="B7" i="17" s="1"/>
  <c r="S18" i="17"/>
  <c r="R18" i="17"/>
  <c r="Q18" i="17"/>
  <c r="P18" i="17"/>
  <c r="O18" i="17"/>
  <c r="H18" i="17"/>
  <c r="H18" i="17" a="1"/>
  <c r="S17" i="17"/>
  <c r="R17" i="17"/>
  <c r="Q17" i="17"/>
  <c r="P17" i="17"/>
  <c r="O17" i="17"/>
  <c r="H17" i="17" a="1"/>
  <c r="H17" i="17" s="1"/>
  <c r="S16" i="17"/>
  <c r="R16" i="17"/>
  <c r="Q16" i="17"/>
  <c r="P16" i="17"/>
  <c r="O16" i="17"/>
  <c r="H16" i="17" a="1"/>
  <c r="H16" i="17" s="1"/>
  <c r="S15" i="17"/>
  <c r="R15" i="17"/>
  <c r="Q15" i="17"/>
  <c r="P15" i="17"/>
  <c r="O15" i="17"/>
  <c r="H15" i="17" a="1"/>
  <c r="H15" i="17" s="1"/>
  <c r="S14" i="17"/>
  <c r="R14" i="17"/>
  <c r="Q14" i="17"/>
  <c r="P14" i="17"/>
  <c r="O14" i="17"/>
  <c r="H14" i="17" a="1"/>
  <c r="H14" i="17" s="1"/>
  <c r="S13" i="17"/>
  <c r="R13" i="17"/>
  <c r="Q13" i="17"/>
  <c r="P13" i="17"/>
  <c r="O13" i="17"/>
  <c r="H13" i="17" a="1"/>
  <c r="H13" i="17" s="1"/>
  <c r="S12" i="17"/>
  <c r="R12" i="17"/>
  <c r="Q12" i="17"/>
  <c r="P12" i="17"/>
  <c r="O12" i="17"/>
  <c r="H12" i="17" a="1"/>
  <c r="H12" i="17" s="1"/>
  <c r="S11" i="17"/>
  <c r="R11" i="17"/>
  <c r="Q11" i="17"/>
  <c r="P11" i="17"/>
  <c r="O11" i="17"/>
  <c r="H11" i="17" a="1"/>
  <c r="H11" i="17" s="1"/>
  <c r="S10" i="17"/>
  <c r="R10" i="17"/>
  <c r="Q10" i="17"/>
  <c r="P10" i="17"/>
  <c r="O10" i="17"/>
  <c r="H10" i="17"/>
  <c r="H10" i="17" a="1"/>
  <c r="S9" i="17"/>
  <c r="R9" i="17"/>
  <c r="Q9" i="17"/>
  <c r="P9" i="17"/>
  <c r="O9" i="17"/>
  <c r="S8" i="17"/>
  <c r="R8" i="17"/>
  <c r="Q8" i="17"/>
  <c r="P8" i="17"/>
  <c r="O8" i="17"/>
  <c r="S7" i="17"/>
  <c r="R7" i="17"/>
  <c r="Q7" i="17"/>
  <c r="P7" i="17"/>
  <c r="O7" i="17"/>
  <c r="S6" i="17"/>
  <c r="R6" i="17"/>
  <c r="Q6" i="17"/>
  <c r="P6" i="17"/>
  <c r="O6" i="17"/>
  <c r="S5" i="17"/>
  <c r="R5" i="17"/>
  <c r="Q5" i="17"/>
  <c r="P5" i="17"/>
  <c r="O5" i="17"/>
  <c r="S4" i="17"/>
  <c r="R4" i="17"/>
  <c r="Q4" i="17"/>
  <c r="P4" i="17"/>
  <c r="P19" i="17" s="1"/>
  <c r="C8" i="17" s="1"/>
  <c r="C9" i="17" s="1"/>
  <c r="O4" i="17"/>
  <c r="M19" i="16"/>
  <c r="F7" i="16" s="1"/>
  <c r="L19" i="16"/>
  <c r="E7" i="16" s="1"/>
  <c r="K19" i="16"/>
  <c r="D7" i="16" s="1"/>
  <c r="J19" i="16"/>
  <c r="I19" i="16"/>
  <c r="S18" i="16"/>
  <c r="R18" i="16"/>
  <c r="Q18" i="16"/>
  <c r="P18" i="16"/>
  <c r="O18" i="16"/>
  <c r="H18" i="16"/>
  <c r="H18" i="16" a="1"/>
  <c r="S17" i="16"/>
  <c r="R17" i="16"/>
  <c r="Q17" i="16"/>
  <c r="P17" i="16"/>
  <c r="O17" i="16"/>
  <c r="H17" i="16" a="1"/>
  <c r="H17" i="16" s="1"/>
  <c r="S16" i="16"/>
  <c r="R16" i="16"/>
  <c r="Q16" i="16"/>
  <c r="P16" i="16"/>
  <c r="O16" i="16"/>
  <c r="H16" i="16" a="1"/>
  <c r="H16" i="16" s="1"/>
  <c r="S15" i="16"/>
  <c r="R15" i="16"/>
  <c r="Q15" i="16"/>
  <c r="P15" i="16"/>
  <c r="O15" i="16"/>
  <c r="H15" i="16" a="1"/>
  <c r="H15" i="16" s="1"/>
  <c r="S14" i="16"/>
  <c r="R14" i="16"/>
  <c r="Q14" i="16"/>
  <c r="P14" i="16"/>
  <c r="O14" i="16"/>
  <c r="H14" i="16" a="1"/>
  <c r="H14" i="16" s="1"/>
  <c r="S13" i="16"/>
  <c r="R13" i="16"/>
  <c r="Q13" i="16"/>
  <c r="P13" i="16"/>
  <c r="O13" i="16"/>
  <c r="H13" i="16" a="1"/>
  <c r="H13" i="16" s="1"/>
  <c r="S12" i="16"/>
  <c r="R12" i="16"/>
  <c r="Q12" i="16"/>
  <c r="P12" i="16"/>
  <c r="O12" i="16"/>
  <c r="H12" i="16" a="1"/>
  <c r="H12" i="16" s="1"/>
  <c r="S11" i="16"/>
  <c r="R11" i="16"/>
  <c r="Q11" i="16"/>
  <c r="P11" i="16"/>
  <c r="O11" i="16"/>
  <c r="H11" i="16"/>
  <c r="H11" i="16" a="1"/>
  <c r="S10" i="16"/>
  <c r="R10" i="16"/>
  <c r="Q10" i="16"/>
  <c r="P10" i="16"/>
  <c r="O10" i="16"/>
  <c r="H10" i="16"/>
  <c r="H10" i="16" a="1"/>
  <c r="S9" i="16"/>
  <c r="R9" i="16"/>
  <c r="Q9" i="16"/>
  <c r="P9" i="16"/>
  <c r="O9" i="16"/>
  <c r="S8" i="16"/>
  <c r="R8" i="16"/>
  <c r="Q8" i="16"/>
  <c r="P8" i="16"/>
  <c r="O8" i="16"/>
  <c r="S7" i="16"/>
  <c r="R7" i="16"/>
  <c r="Q7" i="16"/>
  <c r="P7" i="16"/>
  <c r="O7" i="16"/>
  <c r="S6" i="16"/>
  <c r="R6" i="16"/>
  <c r="Q6" i="16"/>
  <c r="P6" i="16"/>
  <c r="O6" i="16"/>
  <c r="S5" i="16"/>
  <c r="R5" i="16"/>
  <c r="Q5" i="16"/>
  <c r="P5" i="16"/>
  <c r="O5" i="16"/>
  <c r="S4" i="16"/>
  <c r="R4" i="16"/>
  <c r="Q4" i="16"/>
  <c r="P4" i="16"/>
  <c r="O4" i="16"/>
  <c r="M19" i="15"/>
  <c r="L19" i="15"/>
  <c r="E7" i="15" s="1"/>
  <c r="K19" i="15"/>
  <c r="D7" i="15" s="1"/>
  <c r="J19" i="15"/>
  <c r="C7" i="15" s="1"/>
  <c r="I19" i="15"/>
  <c r="B7" i="15" s="1"/>
  <c r="S18" i="15"/>
  <c r="R18" i="15"/>
  <c r="Q18" i="15"/>
  <c r="P18" i="15"/>
  <c r="O18" i="15"/>
  <c r="H18" i="15"/>
  <c r="H18" i="15" a="1"/>
  <c r="S17" i="15"/>
  <c r="R17" i="15"/>
  <c r="Q17" i="15"/>
  <c r="P17" i="15"/>
  <c r="O17" i="15"/>
  <c r="H17" i="15" a="1"/>
  <c r="H17" i="15" s="1"/>
  <c r="S16" i="15"/>
  <c r="R16" i="15"/>
  <c r="Q16" i="15"/>
  <c r="P16" i="15"/>
  <c r="O16" i="15"/>
  <c r="H16" i="15" a="1"/>
  <c r="H16" i="15" s="1"/>
  <c r="S15" i="15"/>
  <c r="R15" i="15"/>
  <c r="Q15" i="15"/>
  <c r="P15" i="15"/>
  <c r="O15" i="15"/>
  <c r="H15" i="15" a="1"/>
  <c r="H15" i="15" s="1"/>
  <c r="S14" i="15"/>
  <c r="R14" i="15"/>
  <c r="Q14" i="15"/>
  <c r="P14" i="15"/>
  <c r="O14" i="15"/>
  <c r="H14" i="15"/>
  <c r="H14" i="15" a="1"/>
  <c r="S13" i="15"/>
  <c r="R13" i="15"/>
  <c r="Q13" i="15"/>
  <c r="P13" i="15"/>
  <c r="O13" i="15"/>
  <c r="H13" i="15" a="1"/>
  <c r="H13" i="15" s="1"/>
  <c r="S12" i="15"/>
  <c r="R12" i="15"/>
  <c r="Q12" i="15"/>
  <c r="P12" i="15"/>
  <c r="O12" i="15"/>
  <c r="H12" i="15" a="1"/>
  <c r="H12" i="15" s="1"/>
  <c r="S11" i="15"/>
  <c r="R11" i="15"/>
  <c r="Q11" i="15"/>
  <c r="P11" i="15"/>
  <c r="O11" i="15"/>
  <c r="H11" i="15"/>
  <c r="H11" i="15" a="1"/>
  <c r="S10" i="15"/>
  <c r="R10" i="15"/>
  <c r="Q10" i="15"/>
  <c r="P10" i="15"/>
  <c r="O10" i="15"/>
  <c r="H10" i="15"/>
  <c r="H10" i="15" a="1"/>
  <c r="S9" i="15"/>
  <c r="R9" i="15"/>
  <c r="Q9" i="15"/>
  <c r="P9" i="15"/>
  <c r="O9" i="15"/>
  <c r="S8" i="15"/>
  <c r="R8" i="15"/>
  <c r="Q8" i="15"/>
  <c r="P8" i="15"/>
  <c r="O8" i="15"/>
  <c r="S7" i="15"/>
  <c r="R7" i="15"/>
  <c r="Q7" i="15"/>
  <c r="P7" i="15"/>
  <c r="O7" i="15"/>
  <c r="S6" i="15"/>
  <c r="R6" i="15"/>
  <c r="Q6" i="15"/>
  <c r="P6" i="15"/>
  <c r="O6" i="15"/>
  <c r="S5" i="15"/>
  <c r="R5" i="15"/>
  <c r="Q5" i="15"/>
  <c r="P5" i="15"/>
  <c r="O5" i="15"/>
  <c r="S4" i="15"/>
  <c r="R4" i="15"/>
  <c r="Q4" i="15"/>
  <c r="Q19" i="15" s="1"/>
  <c r="D8" i="15" s="1"/>
  <c r="D9" i="15" s="1"/>
  <c r="P4" i="15"/>
  <c r="O4" i="15"/>
  <c r="M19" i="14"/>
  <c r="L19" i="14"/>
  <c r="K19" i="14"/>
  <c r="J19" i="14"/>
  <c r="I19" i="14"/>
  <c r="S18" i="14"/>
  <c r="R18" i="14"/>
  <c r="Q18" i="14"/>
  <c r="P18" i="14"/>
  <c r="O18" i="14"/>
  <c r="H18" i="14"/>
  <c r="H18" i="14" a="1"/>
  <c r="S17" i="14"/>
  <c r="R17" i="14"/>
  <c r="Q17" i="14"/>
  <c r="P17" i="14"/>
  <c r="O17" i="14"/>
  <c r="H17" i="14" a="1"/>
  <c r="H17" i="14" s="1"/>
  <c r="S16" i="14"/>
  <c r="R16" i="14"/>
  <c r="Q16" i="14"/>
  <c r="P16" i="14"/>
  <c r="O16" i="14"/>
  <c r="H16" i="14" a="1"/>
  <c r="H16" i="14" s="1"/>
  <c r="S15" i="14"/>
  <c r="R15" i="14"/>
  <c r="Q15" i="14"/>
  <c r="P15" i="14"/>
  <c r="O15" i="14"/>
  <c r="H15" i="14" a="1"/>
  <c r="H15" i="14" s="1"/>
  <c r="S14" i="14"/>
  <c r="R14" i="14"/>
  <c r="Q14" i="14"/>
  <c r="P14" i="14"/>
  <c r="O14" i="14"/>
  <c r="H14" i="14" a="1"/>
  <c r="H14" i="14" s="1"/>
  <c r="S13" i="14"/>
  <c r="R13" i="14"/>
  <c r="Q13" i="14"/>
  <c r="P13" i="14"/>
  <c r="O13" i="14"/>
  <c r="H13" i="14" a="1"/>
  <c r="H13" i="14" s="1"/>
  <c r="S12" i="14"/>
  <c r="R12" i="14"/>
  <c r="Q12" i="14"/>
  <c r="P12" i="14"/>
  <c r="O12" i="14"/>
  <c r="H12" i="14" a="1"/>
  <c r="H12" i="14" s="1"/>
  <c r="S11" i="14"/>
  <c r="R11" i="14"/>
  <c r="Q11" i="14"/>
  <c r="P11" i="14"/>
  <c r="O11" i="14"/>
  <c r="H11" i="14"/>
  <c r="H11" i="14" a="1"/>
  <c r="S10" i="14"/>
  <c r="R10" i="14"/>
  <c r="Q10" i="14"/>
  <c r="P10" i="14"/>
  <c r="O10" i="14"/>
  <c r="H10" i="14"/>
  <c r="H10" i="14" a="1"/>
  <c r="S9" i="14"/>
  <c r="R9" i="14"/>
  <c r="Q9" i="14"/>
  <c r="P9" i="14"/>
  <c r="O9" i="14"/>
  <c r="S8" i="14"/>
  <c r="R8" i="14"/>
  <c r="Q8" i="14"/>
  <c r="P8" i="14"/>
  <c r="O8" i="14"/>
  <c r="S7" i="14"/>
  <c r="R7" i="14"/>
  <c r="Q7" i="14"/>
  <c r="P7" i="14"/>
  <c r="O7" i="14"/>
  <c r="S6" i="14"/>
  <c r="R6" i="14"/>
  <c r="Q6" i="14"/>
  <c r="P6" i="14"/>
  <c r="O6" i="14"/>
  <c r="S5" i="14"/>
  <c r="R5" i="14"/>
  <c r="Q5" i="14"/>
  <c r="P5" i="14"/>
  <c r="O5" i="14"/>
  <c r="S4" i="14"/>
  <c r="R4" i="14"/>
  <c r="Q4" i="14"/>
  <c r="P4" i="14"/>
  <c r="O4" i="14"/>
  <c r="M19" i="13"/>
  <c r="L19" i="13"/>
  <c r="K19" i="13"/>
  <c r="D7" i="13" s="1"/>
  <c r="J19" i="13"/>
  <c r="I19" i="13"/>
  <c r="B7" i="13" s="1"/>
  <c r="S18" i="13"/>
  <c r="R18" i="13"/>
  <c r="Q18" i="13"/>
  <c r="P18" i="13"/>
  <c r="O18" i="13"/>
  <c r="H18" i="13"/>
  <c r="H18" i="13" a="1"/>
  <c r="S17" i="13"/>
  <c r="R17" i="13"/>
  <c r="Q17" i="13"/>
  <c r="P17" i="13"/>
  <c r="O17" i="13"/>
  <c r="H17" i="13" a="1"/>
  <c r="H17" i="13" s="1"/>
  <c r="S16" i="13"/>
  <c r="R16" i="13"/>
  <c r="Q16" i="13"/>
  <c r="P16" i="13"/>
  <c r="O16" i="13"/>
  <c r="H16" i="13" a="1"/>
  <c r="H16" i="13" s="1"/>
  <c r="S15" i="13"/>
  <c r="R15" i="13"/>
  <c r="Q15" i="13"/>
  <c r="P15" i="13"/>
  <c r="O15" i="13"/>
  <c r="H15" i="13" a="1"/>
  <c r="H15" i="13" s="1"/>
  <c r="S14" i="13"/>
  <c r="R14" i="13"/>
  <c r="Q14" i="13"/>
  <c r="P14" i="13"/>
  <c r="O14" i="13"/>
  <c r="H14" i="13"/>
  <c r="H14" i="13" a="1"/>
  <c r="S13" i="13"/>
  <c r="R13" i="13"/>
  <c r="Q13" i="13"/>
  <c r="P13" i="13"/>
  <c r="O13" i="13"/>
  <c r="H13" i="13" a="1"/>
  <c r="H13" i="13" s="1"/>
  <c r="S12" i="13"/>
  <c r="R12" i="13"/>
  <c r="Q12" i="13"/>
  <c r="P12" i="13"/>
  <c r="O12" i="13"/>
  <c r="H12" i="13" a="1"/>
  <c r="H12" i="13" s="1"/>
  <c r="S11" i="13"/>
  <c r="R11" i="13"/>
  <c r="Q11" i="13"/>
  <c r="P11" i="13"/>
  <c r="O11" i="13"/>
  <c r="H11" i="13"/>
  <c r="H11" i="13" a="1"/>
  <c r="S10" i="13"/>
  <c r="R10" i="13"/>
  <c r="Q10" i="13"/>
  <c r="P10" i="13"/>
  <c r="O10" i="13"/>
  <c r="H10" i="13"/>
  <c r="H10" i="13" a="1"/>
  <c r="S9" i="13"/>
  <c r="R9" i="13"/>
  <c r="Q9" i="13"/>
  <c r="P9" i="13"/>
  <c r="O9" i="13"/>
  <c r="S8" i="13"/>
  <c r="R8" i="13"/>
  <c r="Q8" i="13"/>
  <c r="P8" i="13"/>
  <c r="O8" i="13"/>
  <c r="S7" i="13"/>
  <c r="R7" i="13"/>
  <c r="Q7" i="13"/>
  <c r="P7" i="13"/>
  <c r="O7" i="13"/>
  <c r="S6" i="13"/>
  <c r="R6" i="13"/>
  <c r="Q6" i="13"/>
  <c r="P6" i="13"/>
  <c r="O6" i="13"/>
  <c r="S5" i="13"/>
  <c r="R5" i="13"/>
  <c r="Q5" i="13"/>
  <c r="P5" i="13"/>
  <c r="O5" i="13"/>
  <c r="S4" i="13"/>
  <c r="R4" i="13"/>
  <c r="R19" i="13" s="1"/>
  <c r="E8" i="13" s="1"/>
  <c r="E10" i="13" s="1"/>
  <c r="E12" i="13" s="1"/>
  <c r="Q4" i="13"/>
  <c r="P4" i="13"/>
  <c r="O4" i="13"/>
  <c r="M19" i="12"/>
  <c r="F7" i="12" s="1"/>
  <c r="L19" i="12"/>
  <c r="E7" i="12" s="1"/>
  <c r="K19" i="12"/>
  <c r="D7" i="12" s="1"/>
  <c r="J19" i="12"/>
  <c r="C7" i="12" s="1"/>
  <c r="I19" i="12"/>
  <c r="S18" i="12"/>
  <c r="R18" i="12"/>
  <c r="Q18" i="12"/>
  <c r="P18" i="12"/>
  <c r="O18" i="12"/>
  <c r="H18" i="12"/>
  <c r="H18" i="12" a="1"/>
  <c r="S17" i="12"/>
  <c r="R17" i="12"/>
  <c r="Q17" i="12"/>
  <c r="P17" i="12"/>
  <c r="O17" i="12"/>
  <c r="H17" i="12" a="1"/>
  <c r="H17" i="12" s="1"/>
  <c r="S16" i="12"/>
  <c r="R16" i="12"/>
  <c r="Q16" i="12"/>
  <c r="P16" i="12"/>
  <c r="O16" i="12"/>
  <c r="H16" i="12" a="1"/>
  <c r="H16" i="12" s="1"/>
  <c r="S15" i="12"/>
  <c r="R15" i="12"/>
  <c r="Q15" i="12"/>
  <c r="P15" i="12"/>
  <c r="O15" i="12"/>
  <c r="H15" i="12" a="1"/>
  <c r="H15" i="12" s="1"/>
  <c r="S14" i="12"/>
  <c r="R14" i="12"/>
  <c r="Q14" i="12"/>
  <c r="P14" i="12"/>
  <c r="O14" i="12"/>
  <c r="H14" i="12"/>
  <c r="H14" i="12" a="1"/>
  <c r="S13" i="12"/>
  <c r="R13" i="12"/>
  <c r="Q13" i="12"/>
  <c r="P13" i="12"/>
  <c r="O13" i="12"/>
  <c r="H13" i="12" a="1"/>
  <c r="H13" i="12" s="1"/>
  <c r="S12" i="12"/>
  <c r="R12" i="12"/>
  <c r="Q12" i="12"/>
  <c r="P12" i="12"/>
  <c r="O12" i="12"/>
  <c r="H12" i="12" a="1"/>
  <c r="H12" i="12" s="1"/>
  <c r="S11" i="12"/>
  <c r="R11" i="12"/>
  <c r="Q11" i="12"/>
  <c r="P11" i="12"/>
  <c r="O11" i="12"/>
  <c r="H11" i="12"/>
  <c r="H11" i="12" a="1"/>
  <c r="S10" i="12"/>
  <c r="R10" i="12"/>
  <c r="Q10" i="12"/>
  <c r="P10" i="12"/>
  <c r="O10" i="12"/>
  <c r="H10" i="12"/>
  <c r="H10" i="12" a="1"/>
  <c r="S9" i="12"/>
  <c r="R9" i="12"/>
  <c r="Q9" i="12"/>
  <c r="P9" i="12"/>
  <c r="O9" i="12"/>
  <c r="S8" i="12"/>
  <c r="R8" i="12"/>
  <c r="Q8" i="12"/>
  <c r="P8" i="12"/>
  <c r="O8" i="12"/>
  <c r="S7" i="12"/>
  <c r="R7" i="12"/>
  <c r="Q7" i="12"/>
  <c r="P7" i="12"/>
  <c r="O7" i="12"/>
  <c r="S6" i="12"/>
  <c r="R6" i="12"/>
  <c r="Q6" i="12"/>
  <c r="P6" i="12"/>
  <c r="O6" i="12"/>
  <c r="S5" i="12"/>
  <c r="R5" i="12"/>
  <c r="Q5" i="12"/>
  <c r="P5" i="12"/>
  <c r="O5" i="12"/>
  <c r="S4" i="12"/>
  <c r="R4" i="12"/>
  <c r="Q4" i="12"/>
  <c r="P4" i="12"/>
  <c r="O4" i="12"/>
  <c r="O19" i="12" s="1"/>
  <c r="B8" i="12" s="1"/>
  <c r="B9" i="12" s="1"/>
  <c r="M19" i="11"/>
  <c r="L19" i="11"/>
  <c r="K19" i="11"/>
  <c r="D7" i="11" s="1"/>
  <c r="J19" i="11"/>
  <c r="I19" i="11"/>
  <c r="S18" i="11"/>
  <c r="R18" i="11"/>
  <c r="Q18" i="11"/>
  <c r="P18" i="11"/>
  <c r="O18" i="11"/>
  <c r="H18" i="11"/>
  <c r="H18" i="11" a="1"/>
  <c r="S17" i="11"/>
  <c r="R17" i="11"/>
  <c r="Q17" i="11"/>
  <c r="P17" i="11"/>
  <c r="O17" i="11"/>
  <c r="H17" i="11" a="1"/>
  <c r="H17" i="11" s="1"/>
  <c r="S16" i="11"/>
  <c r="R16" i="11"/>
  <c r="Q16" i="11"/>
  <c r="P16" i="11"/>
  <c r="O16" i="11"/>
  <c r="H16" i="11" a="1"/>
  <c r="H16" i="11" s="1"/>
  <c r="S15" i="11"/>
  <c r="R15" i="11"/>
  <c r="Q15" i="11"/>
  <c r="P15" i="11"/>
  <c r="O15" i="11"/>
  <c r="H15" i="11" a="1"/>
  <c r="H15" i="11" s="1"/>
  <c r="S14" i="11"/>
  <c r="R14" i="11"/>
  <c r="Q14" i="11"/>
  <c r="P14" i="11"/>
  <c r="O14" i="11"/>
  <c r="H14" i="11"/>
  <c r="H14" i="11" a="1"/>
  <c r="S13" i="11"/>
  <c r="R13" i="11"/>
  <c r="Q13" i="11"/>
  <c r="P13" i="11"/>
  <c r="O13" i="11"/>
  <c r="H13" i="11" a="1"/>
  <c r="H13" i="11" s="1"/>
  <c r="S12" i="11"/>
  <c r="R12" i="11"/>
  <c r="Q12" i="11"/>
  <c r="P12" i="11"/>
  <c r="O12" i="11"/>
  <c r="H12" i="11" a="1"/>
  <c r="H12" i="11" s="1"/>
  <c r="S11" i="11"/>
  <c r="R11" i="11"/>
  <c r="Q11" i="11"/>
  <c r="P11" i="11"/>
  <c r="O11" i="11"/>
  <c r="H11" i="11" a="1"/>
  <c r="H11" i="11" s="1"/>
  <c r="S10" i="11"/>
  <c r="R10" i="11"/>
  <c r="Q10" i="11"/>
  <c r="P10" i="11"/>
  <c r="O10" i="11"/>
  <c r="H10" i="11"/>
  <c r="H10" i="11" a="1"/>
  <c r="S9" i="11"/>
  <c r="R9" i="11"/>
  <c r="Q9" i="11"/>
  <c r="P9" i="11"/>
  <c r="O9" i="11"/>
  <c r="S8" i="11"/>
  <c r="R8" i="11"/>
  <c r="Q8" i="11"/>
  <c r="P8" i="11"/>
  <c r="O8" i="11"/>
  <c r="S7" i="11"/>
  <c r="R7" i="11"/>
  <c r="Q7" i="11"/>
  <c r="P7" i="11"/>
  <c r="O7" i="11"/>
  <c r="S6" i="11"/>
  <c r="R6" i="11"/>
  <c r="Q6" i="11"/>
  <c r="P6" i="11"/>
  <c r="O6" i="11"/>
  <c r="S5" i="11"/>
  <c r="R5" i="11"/>
  <c r="Q5" i="11"/>
  <c r="P5" i="11"/>
  <c r="O5" i="11"/>
  <c r="S4" i="11"/>
  <c r="S19" i="11" s="1"/>
  <c r="F8" i="11" s="1"/>
  <c r="F10" i="11" s="1"/>
  <c r="R4" i="11"/>
  <c r="Q4" i="11"/>
  <c r="P4" i="11"/>
  <c r="O4" i="11"/>
  <c r="M19" i="10"/>
  <c r="L19" i="10"/>
  <c r="E7" i="10" s="1"/>
  <c r="K19" i="10"/>
  <c r="J19" i="10"/>
  <c r="C7" i="10" s="1"/>
  <c r="I19" i="10"/>
  <c r="B7" i="10" s="1"/>
  <c r="S18" i="10"/>
  <c r="R18" i="10"/>
  <c r="Q18" i="10"/>
  <c r="P18" i="10"/>
  <c r="O18" i="10"/>
  <c r="H18" i="10"/>
  <c r="H18" i="10" a="1"/>
  <c r="S17" i="10"/>
  <c r="R17" i="10"/>
  <c r="Q17" i="10"/>
  <c r="P17" i="10"/>
  <c r="O17" i="10"/>
  <c r="H17" i="10" a="1"/>
  <c r="H17" i="10" s="1"/>
  <c r="S16" i="10"/>
  <c r="R16" i="10"/>
  <c r="Q16" i="10"/>
  <c r="P16" i="10"/>
  <c r="O16" i="10"/>
  <c r="H16" i="10" a="1"/>
  <c r="H16" i="10" s="1"/>
  <c r="S15" i="10"/>
  <c r="R15" i="10"/>
  <c r="Q15" i="10"/>
  <c r="P15" i="10"/>
  <c r="O15" i="10"/>
  <c r="H15" i="10" a="1"/>
  <c r="H15" i="10" s="1"/>
  <c r="S14" i="10"/>
  <c r="R14" i="10"/>
  <c r="Q14" i="10"/>
  <c r="P14" i="10"/>
  <c r="O14" i="10"/>
  <c r="H14" i="10" a="1"/>
  <c r="H14" i="10" s="1"/>
  <c r="S13" i="10"/>
  <c r="R13" i="10"/>
  <c r="Q13" i="10"/>
  <c r="P13" i="10"/>
  <c r="O13" i="10"/>
  <c r="H13" i="10" a="1"/>
  <c r="H13" i="10" s="1"/>
  <c r="S12" i="10"/>
  <c r="R12" i="10"/>
  <c r="Q12" i="10"/>
  <c r="P12" i="10"/>
  <c r="O12" i="10"/>
  <c r="H12" i="10" a="1"/>
  <c r="H12" i="10" s="1"/>
  <c r="S11" i="10"/>
  <c r="R11" i="10"/>
  <c r="Q11" i="10"/>
  <c r="P11" i="10"/>
  <c r="O11" i="10"/>
  <c r="H11" i="10"/>
  <c r="H11" i="10" a="1"/>
  <c r="S10" i="10"/>
  <c r="R10" i="10"/>
  <c r="Q10" i="10"/>
  <c r="P10" i="10"/>
  <c r="O10" i="10"/>
  <c r="H10" i="10"/>
  <c r="H10" i="10" a="1"/>
  <c r="S9" i="10"/>
  <c r="R9" i="10"/>
  <c r="Q9" i="10"/>
  <c r="P9" i="10"/>
  <c r="O9" i="10"/>
  <c r="S8" i="10"/>
  <c r="R8" i="10"/>
  <c r="Q8" i="10"/>
  <c r="P8" i="10"/>
  <c r="O8" i="10"/>
  <c r="S7" i="10"/>
  <c r="R7" i="10"/>
  <c r="Q7" i="10"/>
  <c r="P7" i="10"/>
  <c r="O7" i="10"/>
  <c r="S6" i="10"/>
  <c r="R6" i="10"/>
  <c r="Q6" i="10"/>
  <c r="P6" i="10"/>
  <c r="O6" i="10"/>
  <c r="S5" i="10"/>
  <c r="R5" i="10"/>
  <c r="Q5" i="10"/>
  <c r="P5" i="10"/>
  <c r="O5" i="10"/>
  <c r="S4" i="10"/>
  <c r="R4" i="10"/>
  <c r="Q4" i="10"/>
  <c r="Q19" i="10" s="1"/>
  <c r="D8" i="10" s="1"/>
  <c r="D9" i="10" s="1"/>
  <c r="P4" i="10"/>
  <c r="O4" i="10"/>
  <c r="F7" i="11"/>
  <c r="E7" i="11"/>
  <c r="D7" i="10"/>
  <c r="F7" i="39"/>
  <c r="E7" i="39"/>
  <c r="D7" i="39"/>
  <c r="C7" i="39"/>
  <c r="B7" i="39"/>
  <c r="F6" i="39"/>
  <c r="E6" i="39"/>
  <c r="D6" i="39"/>
  <c r="C6" i="39"/>
  <c r="B6" i="39"/>
  <c r="F7" i="38"/>
  <c r="E7" i="38"/>
  <c r="C7" i="38"/>
  <c r="B7" i="38"/>
  <c r="F6" i="38"/>
  <c r="E6" i="38"/>
  <c r="D6" i="38"/>
  <c r="C6" i="38"/>
  <c r="B6" i="38"/>
  <c r="F7" i="37"/>
  <c r="C7" i="37"/>
  <c r="B7" i="37"/>
  <c r="F6" i="37"/>
  <c r="E6" i="37"/>
  <c r="D6" i="37"/>
  <c r="C6" i="37"/>
  <c r="B6" i="37"/>
  <c r="F7" i="36"/>
  <c r="E7" i="36"/>
  <c r="D7" i="36"/>
  <c r="C7" i="36"/>
  <c r="B7" i="36"/>
  <c r="F6" i="36"/>
  <c r="E6" i="36"/>
  <c r="D6" i="36"/>
  <c r="C6" i="36"/>
  <c r="B6" i="36"/>
  <c r="C7" i="35"/>
  <c r="B7" i="35"/>
  <c r="F6" i="35"/>
  <c r="E6" i="35"/>
  <c r="D6" i="35"/>
  <c r="C6" i="35"/>
  <c r="B6" i="35"/>
  <c r="F7" i="34"/>
  <c r="C7" i="34"/>
  <c r="B7" i="34"/>
  <c r="F6" i="34"/>
  <c r="E6" i="34"/>
  <c r="D6" i="34"/>
  <c r="C6" i="34"/>
  <c r="B6" i="34"/>
  <c r="F7" i="33"/>
  <c r="C7" i="33"/>
  <c r="B7" i="33"/>
  <c r="F6" i="33"/>
  <c r="E6" i="33"/>
  <c r="D6" i="33"/>
  <c r="C6" i="33"/>
  <c r="B6" i="33"/>
  <c r="F7" i="32"/>
  <c r="C7" i="32"/>
  <c r="B7" i="32"/>
  <c r="F6" i="32"/>
  <c r="E6" i="32"/>
  <c r="D6" i="32"/>
  <c r="C6" i="32"/>
  <c r="B6" i="32"/>
  <c r="F7" i="31"/>
  <c r="E7" i="31"/>
  <c r="D7" i="31"/>
  <c r="C7" i="31"/>
  <c r="B7" i="31"/>
  <c r="F6" i="31"/>
  <c r="E6" i="31"/>
  <c r="D6" i="31"/>
  <c r="C6" i="31"/>
  <c r="B6" i="31"/>
  <c r="C7" i="30"/>
  <c r="B7" i="30"/>
  <c r="F6" i="30"/>
  <c r="E6" i="30"/>
  <c r="D6" i="30"/>
  <c r="C6" i="30"/>
  <c r="B6" i="30"/>
  <c r="F7" i="29"/>
  <c r="C7" i="29"/>
  <c r="B7" i="29"/>
  <c r="F6" i="29"/>
  <c r="E6" i="29"/>
  <c r="D6" i="29"/>
  <c r="C6" i="29"/>
  <c r="B6" i="29"/>
  <c r="F7" i="28"/>
  <c r="E7" i="28"/>
  <c r="C7" i="28"/>
  <c r="B7" i="28"/>
  <c r="F6" i="28"/>
  <c r="E6" i="28"/>
  <c r="D6" i="28"/>
  <c r="C6" i="28"/>
  <c r="B6" i="28"/>
  <c r="F7" i="27"/>
  <c r="C7" i="27"/>
  <c r="B7" i="27"/>
  <c r="F6" i="27"/>
  <c r="E6" i="27"/>
  <c r="D6" i="27"/>
  <c r="C6" i="27"/>
  <c r="B6" i="27"/>
  <c r="F7" i="26"/>
  <c r="C7" i="26"/>
  <c r="B7" i="26"/>
  <c r="F6" i="26"/>
  <c r="E6" i="26"/>
  <c r="D6" i="26"/>
  <c r="C6" i="26"/>
  <c r="B6" i="26"/>
  <c r="F7" i="25"/>
  <c r="E7" i="25"/>
  <c r="C7" i="25"/>
  <c r="B7" i="25"/>
  <c r="F6" i="25"/>
  <c r="E6" i="25"/>
  <c r="D6" i="25"/>
  <c r="C6" i="25"/>
  <c r="B6" i="25"/>
  <c r="F7" i="24"/>
  <c r="E7" i="24"/>
  <c r="C7" i="24"/>
  <c r="B7" i="24"/>
  <c r="F6" i="24"/>
  <c r="E6" i="24"/>
  <c r="D6" i="24"/>
  <c r="C6" i="24"/>
  <c r="B6" i="24"/>
  <c r="C7" i="23"/>
  <c r="B7" i="23"/>
  <c r="F6" i="23"/>
  <c r="E6" i="23"/>
  <c r="D6" i="23"/>
  <c r="C6" i="23"/>
  <c r="B6" i="23"/>
  <c r="C7" i="22"/>
  <c r="B7" i="22"/>
  <c r="F6" i="22"/>
  <c r="E6" i="22"/>
  <c r="D6" i="22"/>
  <c r="C6" i="22"/>
  <c r="B6" i="22"/>
  <c r="C7" i="21"/>
  <c r="B7" i="21"/>
  <c r="F6" i="21"/>
  <c r="E6" i="21"/>
  <c r="D6" i="21"/>
  <c r="C6" i="21"/>
  <c r="B6" i="21"/>
  <c r="F7" i="20"/>
  <c r="E7" i="20"/>
  <c r="C7" i="20"/>
  <c r="B7" i="20"/>
  <c r="F6" i="20"/>
  <c r="E6" i="20"/>
  <c r="D6" i="20"/>
  <c r="C6" i="20"/>
  <c r="B6" i="20"/>
  <c r="F7" i="19"/>
  <c r="E7" i="19"/>
  <c r="C7" i="19"/>
  <c r="B7" i="19"/>
  <c r="F6" i="19"/>
  <c r="E6" i="19"/>
  <c r="D6" i="19"/>
  <c r="C6" i="19"/>
  <c r="B6" i="19"/>
  <c r="F7" i="18"/>
  <c r="E7" i="18"/>
  <c r="B7" i="18"/>
  <c r="F6" i="18"/>
  <c r="E6" i="18"/>
  <c r="D6" i="18"/>
  <c r="C6" i="18"/>
  <c r="B6" i="18"/>
  <c r="F7" i="17"/>
  <c r="E7" i="17"/>
  <c r="C7" i="17"/>
  <c r="F6" i="17"/>
  <c r="E6" i="17"/>
  <c r="D6" i="17"/>
  <c r="C6" i="17"/>
  <c r="B6" i="17"/>
  <c r="C7" i="16"/>
  <c r="B7" i="16"/>
  <c r="F6" i="16"/>
  <c r="E6" i="16"/>
  <c r="D6" i="16"/>
  <c r="C6" i="16"/>
  <c r="B6" i="16"/>
  <c r="F7" i="15"/>
  <c r="F6" i="15"/>
  <c r="E6" i="15"/>
  <c r="D6" i="15"/>
  <c r="C6" i="15"/>
  <c r="B6" i="15"/>
  <c r="F18" i="14"/>
  <c r="E18" i="14"/>
  <c r="D18" i="14"/>
  <c r="C18" i="14"/>
  <c r="B18" i="14"/>
  <c r="F7" i="14"/>
  <c r="F6" i="14"/>
  <c r="E6" i="14"/>
  <c r="D6" i="14"/>
  <c r="C6" i="14"/>
  <c r="B6" i="14"/>
  <c r="F18" i="13"/>
  <c r="E18" i="13"/>
  <c r="D18" i="13"/>
  <c r="C18" i="13"/>
  <c r="B18" i="13"/>
  <c r="F7" i="13"/>
  <c r="E7" i="13"/>
  <c r="C7" i="13"/>
  <c r="F6" i="13"/>
  <c r="E6" i="13"/>
  <c r="D6" i="13"/>
  <c r="C6" i="13"/>
  <c r="B6" i="13"/>
  <c r="F18" i="12"/>
  <c r="E18" i="12"/>
  <c r="D18" i="12"/>
  <c r="C18" i="12"/>
  <c r="B18" i="12"/>
  <c r="B7" i="12"/>
  <c r="F6" i="12"/>
  <c r="E6" i="12"/>
  <c r="D6" i="12"/>
  <c r="C6" i="12"/>
  <c r="B6" i="12"/>
  <c r="F18" i="11"/>
  <c r="E18" i="11"/>
  <c r="D18" i="11"/>
  <c r="C18" i="11"/>
  <c r="B18" i="11"/>
  <c r="C7" i="11"/>
  <c r="B7" i="11"/>
  <c r="F6" i="11"/>
  <c r="E6" i="11"/>
  <c r="D6" i="11"/>
  <c r="C6" i="11"/>
  <c r="B6" i="11"/>
  <c r="F18" i="10"/>
  <c r="E18" i="10"/>
  <c r="D18" i="10"/>
  <c r="C18" i="10"/>
  <c r="B18" i="10"/>
  <c r="F7" i="10"/>
  <c r="F6" i="10"/>
  <c r="E6" i="10"/>
  <c r="D6" i="10"/>
  <c r="C6" i="10"/>
  <c r="B6" i="10"/>
  <c r="F18" i="17"/>
  <c r="E18" i="17"/>
  <c r="D18" i="17"/>
  <c r="C18" i="17"/>
  <c r="B18" i="17"/>
  <c r="F18" i="16"/>
  <c r="E18" i="16"/>
  <c r="D18" i="16"/>
  <c r="C18" i="16"/>
  <c r="B18" i="16"/>
  <c r="F18" i="15"/>
  <c r="E18" i="15"/>
  <c r="D18" i="15"/>
  <c r="C18" i="15"/>
  <c r="B18" i="15"/>
  <c r="A3" i="1"/>
  <c r="AL11" i="1" a="1"/>
  <c r="AL16" i="1" a="1"/>
  <c r="AO30" i="1" a="1"/>
  <c r="AM16" i="1" a="1"/>
  <c r="AL13" i="1" a="1"/>
  <c r="AL18" i="1" a="1"/>
  <c r="AM13" i="1" a="1"/>
  <c r="AO21" i="1" a="1"/>
  <c r="AL26" i="1" a="1"/>
  <c r="AL6" i="1" a="1"/>
  <c r="AO2" i="1" a="1"/>
  <c r="AM5" i="1" a="1"/>
  <c r="L24" i="1" a="1"/>
  <c r="AO19" i="1" a="1"/>
  <c r="AL15" i="1" a="1"/>
  <c r="AO12" i="1" a="1"/>
  <c r="AM15" i="1" a="1"/>
  <c r="AO28" i="1" a="1"/>
  <c r="AO7" i="1" a="1"/>
  <c r="AM28" i="1" a="1"/>
  <c r="AO14" i="1" a="1"/>
  <c r="AL21" i="1" a="1"/>
  <c r="AO26" i="1" a="1"/>
  <c r="AM12" i="1" a="1"/>
  <c r="AM10" i="1" a="1"/>
  <c r="AM20" i="1" a="1"/>
  <c r="AL24" i="1" a="1"/>
  <c r="AL2" i="1" a="1"/>
  <c r="AO9" i="1" a="1"/>
  <c r="AO11" i="1" a="1"/>
  <c r="AM3" i="1" a="1"/>
  <c r="AM32" i="1" a="1"/>
  <c r="AL10" i="1" a="1"/>
  <c r="AM22" i="1" a="1"/>
  <c r="AM18" i="1" a="1"/>
  <c r="AN6" i="1" a="1"/>
  <c r="L26" i="1" a="1"/>
  <c r="AL32" i="1" a="1"/>
  <c r="AL5" i="1" a="1"/>
  <c r="AO3" i="1" a="1"/>
  <c r="AL28" i="1" a="1"/>
  <c r="AM27" i="1" a="1"/>
  <c r="AO22" i="1" a="1"/>
  <c r="AO32" i="1" a="1"/>
  <c r="AO15" i="1" a="1"/>
  <c r="AM17" i="1" a="1"/>
  <c r="AL4" i="1" a="1"/>
  <c r="AL30" i="1" a="1"/>
  <c r="AM14" i="1" a="1"/>
  <c r="AL31" i="1" a="1"/>
  <c r="AL22" i="1" a="1"/>
  <c r="AO16" i="1" a="1"/>
  <c r="AL20" i="1" a="1"/>
  <c r="AO6" i="1" a="1"/>
  <c r="AM29" i="1" a="1"/>
  <c r="AL19" i="1" a="1"/>
  <c r="AL8" i="1" a="1"/>
  <c r="AO27" i="1" a="1"/>
  <c r="AM30" i="1" a="1"/>
  <c r="AO4" i="1" a="1"/>
  <c r="AM6" i="1" a="1"/>
  <c r="AL27" i="1" a="1"/>
  <c r="AM8" i="1" a="1"/>
  <c r="AM11" i="1" a="1"/>
  <c r="AM31" i="1" a="1"/>
  <c r="AM2" i="1" a="1"/>
  <c r="AL12" i="1" a="1"/>
  <c r="AL25" i="1" a="1"/>
  <c r="AL17" i="1" a="1"/>
  <c r="L20" i="1" a="1"/>
  <c r="AL29" i="1" a="1"/>
  <c r="AO23" i="1" a="1"/>
  <c r="AL3" i="1" a="1"/>
  <c r="AM26" i="1" a="1"/>
  <c r="AL23" i="1" a="1"/>
  <c r="AO10" i="1" a="1"/>
  <c r="AM4" i="1" a="1"/>
  <c r="AO20" i="1" a="1"/>
  <c r="AM9" i="1" a="1"/>
  <c r="AO8" i="1" a="1"/>
  <c r="AL14" i="1" a="1"/>
  <c r="AM19" i="1" a="1"/>
  <c r="AM24" i="1" a="1"/>
  <c r="AO17" i="1" a="1"/>
  <c r="L5" i="1" a="1"/>
  <c r="AL7" i="1" a="1"/>
  <c r="AM7" i="1" a="1"/>
  <c r="AO13" i="1" a="1"/>
  <c r="AM23" i="1" a="1"/>
  <c r="AM25" i="1" a="1"/>
  <c r="AO29" i="1" a="1"/>
  <c r="AL9" i="1" a="1"/>
  <c r="AM21" i="1" a="1"/>
  <c r="AO5" i="1" a="1"/>
  <c r="B32" i="1" a="1"/>
  <c r="AO31" i="1" a="1"/>
  <c r="AO25" i="1" a="1"/>
  <c r="AO24" i="1" a="1"/>
  <c r="AO18" i="1" a="1"/>
  <c r="O19" i="10" l="1"/>
  <c r="B8" i="10" s="1"/>
  <c r="O19" i="39"/>
  <c r="B8" i="39" s="1"/>
  <c r="S19" i="39"/>
  <c r="F8" i="39" s="1"/>
  <c r="F10" i="39" s="1"/>
  <c r="R19" i="39"/>
  <c r="E8" i="39" s="1"/>
  <c r="E10" i="39" s="1"/>
  <c r="E12" i="39" s="1"/>
  <c r="Q19" i="39"/>
  <c r="D8" i="39" s="1"/>
  <c r="D9" i="39" s="1"/>
  <c r="P19" i="38"/>
  <c r="C8" i="38" s="1"/>
  <c r="C9" i="38" s="1"/>
  <c r="O19" i="38"/>
  <c r="B8" i="38" s="1"/>
  <c r="Q19" i="38"/>
  <c r="D8" i="38" s="1"/>
  <c r="D9" i="38" s="1"/>
  <c r="R19" i="38"/>
  <c r="E8" i="38" s="1"/>
  <c r="E10" i="38" s="1"/>
  <c r="E12" i="38" s="1"/>
  <c r="O19" i="37"/>
  <c r="B8" i="37" s="1"/>
  <c r="P19" i="37"/>
  <c r="C8" i="37" s="1"/>
  <c r="C9" i="37" s="1"/>
  <c r="Q19" i="37"/>
  <c r="D8" i="37" s="1"/>
  <c r="D9" i="37" s="1"/>
  <c r="R19" i="37"/>
  <c r="E8" i="37" s="1"/>
  <c r="E10" i="37" s="1"/>
  <c r="E12" i="37" s="1"/>
  <c r="S19" i="37"/>
  <c r="F8" i="37" s="1"/>
  <c r="F10" i="37" s="1"/>
  <c r="R19" i="36"/>
  <c r="E8" i="36" s="1"/>
  <c r="E10" i="36" s="1"/>
  <c r="E12" i="36" s="1"/>
  <c r="S19" i="36"/>
  <c r="F8" i="36" s="1"/>
  <c r="F10" i="36" s="1"/>
  <c r="O19" i="36"/>
  <c r="B8" i="36" s="1"/>
  <c r="P19" i="36"/>
  <c r="C8" i="36" s="1"/>
  <c r="C9" i="36" s="1"/>
  <c r="O19" i="35"/>
  <c r="B8" i="35" s="1"/>
  <c r="P19" i="35"/>
  <c r="C8" i="35" s="1"/>
  <c r="C9" i="35" s="1"/>
  <c r="Q19" i="35"/>
  <c r="D8" i="35" s="1"/>
  <c r="D9" i="35" s="1"/>
  <c r="R19" i="35"/>
  <c r="E8" i="35" s="1"/>
  <c r="E10" i="35" s="1"/>
  <c r="E12" i="35" s="1"/>
  <c r="S19" i="35"/>
  <c r="F8" i="35" s="1"/>
  <c r="F10" i="35" s="1"/>
  <c r="R19" i="34"/>
  <c r="E8" i="34" s="1"/>
  <c r="E10" i="34" s="1"/>
  <c r="E12" i="34" s="1"/>
  <c r="S19" i="34"/>
  <c r="F8" i="34" s="1"/>
  <c r="F10" i="34" s="1"/>
  <c r="O19" i="34"/>
  <c r="B8" i="34" s="1"/>
  <c r="P19" i="34"/>
  <c r="C8" i="34" s="1"/>
  <c r="C9" i="34" s="1"/>
  <c r="Q19" i="34"/>
  <c r="D8" i="34" s="1"/>
  <c r="D9" i="34" s="1"/>
  <c r="S19" i="33"/>
  <c r="F8" i="33" s="1"/>
  <c r="F10" i="33" s="1"/>
  <c r="Q19" i="33"/>
  <c r="D8" i="33" s="1"/>
  <c r="D9" i="33" s="1"/>
  <c r="R19" i="33"/>
  <c r="E8" i="33" s="1"/>
  <c r="E10" i="33" s="1"/>
  <c r="E12" i="33" s="1"/>
  <c r="P19" i="33"/>
  <c r="C8" i="33" s="1"/>
  <c r="C9" i="33" s="1"/>
  <c r="O19" i="32"/>
  <c r="B8" i="32" s="1"/>
  <c r="Q19" i="32"/>
  <c r="D8" i="32" s="1"/>
  <c r="D9" i="32" s="1"/>
  <c r="R19" i="32"/>
  <c r="E8" i="32" s="1"/>
  <c r="E10" i="32" s="1"/>
  <c r="E12" i="32" s="1"/>
  <c r="P19" i="32"/>
  <c r="C8" i="32" s="1"/>
  <c r="C9" i="32" s="1"/>
  <c r="Q19" i="31"/>
  <c r="D8" i="31" s="1"/>
  <c r="D9" i="31" s="1"/>
  <c r="R19" i="31"/>
  <c r="E8" i="31" s="1"/>
  <c r="E10" i="31" s="1"/>
  <c r="E12" i="31" s="1"/>
  <c r="P19" i="31"/>
  <c r="C8" i="31" s="1"/>
  <c r="C9" i="31" s="1"/>
  <c r="S19" i="31"/>
  <c r="F8" i="31" s="1"/>
  <c r="F10" i="31" s="1"/>
  <c r="O19" i="30"/>
  <c r="B8" i="30" s="1"/>
  <c r="P19" i="30"/>
  <c r="C8" i="30" s="1"/>
  <c r="C9" i="30" s="1"/>
  <c r="Q19" i="30"/>
  <c r="D8" i="30" s="1"/>
  <c r="D9" i="30" s="1"/>
  <c r="R19" i="30"/>
  <c r="E8" i="30" s="1"/>
  <c r="E10" i="30" s="1"/>
  <c r="E12" i="30" s="1"/>
  <c r="S19" i="30"/>
  <c r="F8" i="30" s="1"/>
  <c r="F10" i="30" s="1"/>
  <c r="O19" i="29"/>
  <c r="B8" i="29" s="1"/>
  <c r="P19" i="29"/>
  <c r="C8" i="29" s="1"/>
  <c r="C9" i="29" s="1"/>
  <c r="Q19" i="29"/>
  <c r="D8" i="29" s="1"/>
  <c r="D9" i="29" s="1"/>
  <c r="R19" i="29"/>
  <c r="E8" i="29" s="1"/>
  <c r="E10" i="29" s="1"/>
  <c r="E12" i="29" s="1"/>
  <c r="Q19" i="28"/>
  <c r="D8" i="28" s="1"/>
  <c r="D9" i="28" s="1"/>
  <c r="R19" i="28"/>
  <c r="E8" i="28" s="1"/>
  <c r="E10" i="28" s="1"/>
  <c r="E12" i="28" s="1"/>
  <c r="O19" i="28"/>
  <c r="B8" i="28" s="1"/>
  <c r="P19" i="28"/>
  <c r="C8" i="28" s="1"/>
  <c r="C9" i="28" s="1"/>
  <c r="P19" i="27"/>
  <c r="C8" i="27" s="1"/>
  <c r="C9" i="27" s="1"/>
  <c r="Q19" i="27"/>
  <c r="D8" i="27" s="1"/>
  <c r="D9" i="27" s="1"/>
  <c r="R19" i="27"/>
  <c r="E8" i="27" s="1"/>
  <c r="E10" i="27" s="1"/>
  <c r="E12" i="27" s="1"/>
  <c r="S19" i="27"/>
  <c r="F8" i="27" s="1"/>
  <c r="F10" i="27" s="1"/>
  <c r="R19" i="26"/>
  <c r="E8" i="26" s="1"/>
  <c r="E10" i="26" s="1"/>
  <c r="E12" i="26" s="1"/>
  <c r="O19" i="26"/>
  <c r="B8" i="26" s="1"/>
  <c r="B9" i="26" s="1"/>
  <c r="P19" i="26"/>
  <c r="C8" i="26" s="1"/>
  <c r="C9" i="26" s="1"/>
  <c r="O19" i="25"/>
  <c r="B8" i="25" s="1"/>
  <c r="P19" i="25"/>
  <c r="C8" i="25" s="1"/>
  <c r="C9" i="25" s="1"/>
  <c r="Q19" i="25"/>
  <c r="D8" i="25" s="1"/>
  <c r="D9" i="25" s="1"/>
  <c r="R19" i="25"/>
  <c r="E8" i="25" s="1"/>
  <c r="E10" i="25" s="1"/>
  <c r="E12" i="25" s="1"/>
  <c r="S19" i="25"/>
  <c r="F8" i="25" s="1"/>
  <c r="F10" i="25" s="1"/>
  <c r="R19" i="24"/>
  <c r="E8" i="24" s="1"/>
  <c r="E10" i="24" s="1"/>
  <c r="E12" i="24" s="1"/>
  <c r="S19" i="24"/>
  <c r="F8" i="24" s="1"/>
  <c r="F10" i="24" s="1"/>
  <c r="O19" i="24"/>
  <c r="B8" i="24" s="1"/>
  <c r="P19" i="24"/>
  <c r="C8" i="24" s="1"/>
  <c r="C9" i="24" s="1"/>
  <c r="Q19" i="24"/>
  <c r="D8" i="24" s="1"/>
  <c r="D9" i="24" s="1"/>
  <c r="O19" i="23"/>
  <c r="B8" i="23" s="1"/>
  <c r="Q19" i="23"/>
  <c r="R19" i="23"/>
  <c r="S19" i="23"/>
  <c r="P19" i="23"/>
  <c r="C8" i="23" s="1"/>
  <c r="C9" i="23" s="1"/>
  <c r="O19" i="22"/>
  <c r="B8" i="22" s="1"/>
  <c r="Q19" i="22"/>
  <c r="D8" i="22" s="1"/>
  <c r="D9" i="22" s="1"/>
  <c r="R19" i="22"/>
  <c r="P19" i="22"/>
  <c r="C8" i="22" s="1"/>
  <c r="C9" i="22" s="1"/>
  <c r="S19" i="22"/>
  <c r="R19" i="21"/>
  <c r="P19" i="21"/>
  <c r="C8" i="21" s="1"/>
  <c r="C9" i="21" s="1"/>
  <c r="S19" i="21"/>
  <c r="O19" i="21"/>
  <c r="B8" i="21" s="1"/>
  <c r="O19" i="20"/>
  <c r="B8" i="20" s="1"/>
  <c r="P19" i="20"/>
  <c r="C8" i="20" s="1"/>
  <c r="C9" i="20" s="1"/>
  <c r="Q19" i="20"/>
  <c r="D8" i="20" s="1"/>
  <c r="D9" i="20" s="1"/>
  <c r="R19" i="20"/>
  <c r="E8" i="20" s="1"/>
  <c r="E10" i="20" s="1"/>
  <c r="E12" i="20" s="1"/>
  <c r="S19" i="20"/>
  <c r="F8" i="20" s="1"/>
  <c r="F10" i="20" s="1"/>
  <c r="R19" i="19"/>
  <c r="E8" i="19" s="1"/>
  <c r="E10" i="19" s="1"/>
  <c r="E12" i="19" s="1"/>
  <c r="P19" i="19"/>
  <c r="C8" i="19" s="1"/>
  <c r="C9" i="19" s="1"/>
  <c r="Q19" i="19"/>
  <c r="D8" i="19" s="1"/>
  <c r="D9" i="19" s="1"/>
  <c r="S19" i="19"/>
  <c r="F8" i="19" s="1"/>
  <c r="F10" i="19" s="1"/>
  <c r="O19" i="19"/>
  <c r="B8" i="19" s="1"/>
  <c r="O19" i="18"/>
  <c r="B8" i="18" s="1"/>
  <c r="P19" i="18"/>
  <c r="C8" i="18" s="1"/>
  <c r="C9" i="18" s="1"/>
  <c r="Q19" i="18"/>
  <c r="D8" i="18" s="1"/>
  <c r="D9" i="18" s="1"/>
  <c r="S19" i="18"/>
  <c r="F8" i="18" s="1"/>
  <c r="F10" i="18" s="1"/>
  <c r="R19" i="18"/>
  <c r="E8" i="18" s="1"/>
  <c r="E10" i="18" s="1"/>
  <c r="E12" i="18" s="1"/>
  <c r="Q19" i="17"/>
  <c r="D8" i="17" s="1"/>
  <c r="D9" i="17" s="1"/>
  <c r="R19" i="17"/>
  <c r="E8" i="17" s="1"/>
  <c r="E10" i="17" s="1"/>
  <c r="E12" i="17" s="1"/>
  <c r="S19" i="17"/>
  <c r="F8" i="17" s="1"/>
  <c r="F10" i="17" s="1"/>
  <c r="O19" i="17"/>
  <c r="B8" i="17" s="1"/>
  <c r="O19" i="16"/>
  <c r="B8" i="16" s="1"/>
  <c r="P19" i="16"/>
  <c r="C8" i="16" s="1"/>
  <c r="C9" i="16" s="1"/>
  <c r="Q19" i="16"/>
  <c r="D8" i="16" s="1"/>
  <c r="D9" i="16" s="1"/>
  <c r="R19" i="16"/>
  <c r="E8" i="16" s="1"/>
  <c r="E10" i="16" s="1"/>
  <c r="E12" i="16" s="1"/>
  <c r="S19" i="16"/>
  <c r="F8" i="16" s="1"/>
  <c r="F10" i="16" s="1"/>
  <c r="R19" i="15"/>
  <c r="E8" i="15" s="1"/>
  <c r="E10" i="15" s="1"/>
  <c r="E12" i="15" s="1"/>
  <c r="P19" i="15"/>
  <c r="C8" i="15" s="1"/>
  <c r="C9" i="15" s="1"/>
  <c r="S19" i="15"/>
  <c r="F8" i="15" s="1"/>
  <c r="F10" i="15" s="1"/>
  <c r="O19" i="15"/>
  <c r="B8" i="15" s="1"/>
  <c r="P19" i="14"/>
  <c r="Q19" i="14"/>
  <c r="R19" i="14"/>
  <c r="O19" i="14"/>
  <c r="S19" i="14"/>
  <c r="F8" i="14" s="1"/>
  <c r="F10" i="14" s="1"/>
  <c r="S19" i="13"/>
  <c r="F8" i="13" s="1"/>
  <c r="F10" i="13" s="1"/>
  <c r="O19" i="13"/>
  <c r="B8" i="13" s="1"/>
  <c r="B9" i="13" s="1"/>
  <c r="Q19" i="13"/>
  <c r="D8" i="13" s="1"/>
  <c r="D9" i="13" s="1"/>
  <c r="P19" i="13"/>
  <c r="C8" i="13" s="1"/>
  <c r="C9" i="13" s="1"/>
  <c r="P19" i="12"/>
  <c r="C8" i="12" s="1"/>
  <c r="C9" i="12" s="1"/>
  <c r="Q19" i="12"/>
  <c r="D8" i="12" s="1"/>
  <c r="D9" i="12" s="1"/>
  <c r="R19" i="12"/>
  <c r="E8" i="12" s="1"/>
  <c r="E10" i="12" s="1"/>
  <c r="E12" i="12" s="1"/>
  <c r="S19" i="12"/>
  <c r="F8" i="12" s="1"/>
  <c r="F10" i="12" s="1"/>
  <c r="O19" i="11"/>
  <c r="B8" i="11" s="1"/>
  <c r="B9" i="11" s="1"/>
  <c r="P19" i="11"/>
  <c r="C8" i="11" s="1"/>
  <c r="C9" i="11" s="1"/>
  <c r="Q19" i="11"/>
  <c r="D8" i="11" s="1"/>
  <c r="D9" i="11" s="1"/>
  <c r="R19" i="11"/>
  <c r="E8" i="11" s="1"/>
  <c r="E10" i="11" s="1"/>
  <c r="E12" i="11" s="1"/>
  <c r="P19" i="10"/>
  <c r="C8" i="10" s="1"/>
  <c r="C9" i="10" s="1"/>
  <c r="R19" i="10"/>
  <c r="E8" i="10" s="1"/>
  <c r="E10" i="10" s="1"/>
  <c r="E12" i="10" s="1"/>
  <c r="S19" i="10"/>
  <c r="F8" i="10" s="1"/>
  <c r="F10" i="10" s="1"/>
  <c r="AO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M4" i="1"/>
  <c r="AM3" i="1"/>
  <c r="AM2" i="1"/>
  <c r="AM32" i="1"/>
  <c r="AL30" i="1"/>
  <c r="AL28" i="1"/>
  <c r="AL27" i="1"/>
  <c r="AL25" i="1"/>
  <c r="AL23" i="1"/>
  <c r="AL21" i="1"/>
  <c r="AL19" i="1"/>
  <c r="AL17" i="1"/>
  <c r="AL15" i="1"/>
  <c r="AL13" i="1"/>
  <c r="AL11" i="1"/>
  <c r="AL8" i="1"/>
  <c r="AL6" i="1"/>
  <c r="AL5" i="1"/>
  <c r="AL4" i="1"/>
  <c r="AL2" i="1"/>
  <c r="AL31" i="1"/>
  <c r="AL29" i="1"/>
  <c r="AL26" i="1"/>
  <c r="AL24" i="1"/>
  <c r="AL22" i="1"/>
  <c r="AL20" i="1"/>
  <c r="AL18" i="1"/>
  <c r="AL16" i="1"/>
  <c r="AL14" i="1"/>
  <c r="AL12" i="1"/>
  <c r="AL10" i="1"/>
  <c r="AL9" i="1"/>
  <c r="AL7" i="1"/>
  <c r="AL3" i="1"/>
  <c r="AL32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O4" i="1"/>
  <c r="AO3" i="1"/>
  <c r="AO2" i="1"/>
  <c r="B32" i="1"/>
  <c r="AO31" i="1"/>
  <c r="AN6" i="1"/>
  <c r="L5" i="1"/>
  <c r="G5" i="2" s="1"/>
  <c r="L26" i="1"/>
  <c r="G26" i="2" s="1"/>
  <c r="L24" i="1"/>
  <c r="G24" i="2" s="1"/>
  <c r="L20" i="1"/>
  <c r="G20" i="2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N12" i="1" a="1"/>
  <c r="L10" i="1" a="1"/>
  <c r="AN31" i="1" a="1"/>
  <c r="L27" i="1" a="1"/>
  <c r="AN4" i="1" a="1"/>
  <c r="L9" i="1" a="1"/>
  <c r="L32" i="1" a="1"/>
  <c r="AN30" i="1" a="1"/>
  <c r="AN26" i="1" a="1"/>
  <c r="L23" i="1" a="1"/>
  <c r="AN28" i="1" a="1"/>
  <c r="L30" i="1" a="1"/>
  <c r="L21" i="1" a="1"/>
  <c r="L22" i="1" a="1"/>
  <c r="AN19" i="1" a="1"/>
  <c r="AN3" i="1" a="1"/>
  <c r="AN17" i="1" a="1"/>
  <c r="AN18" i="1" a="1"/>
  <c r="L14" i="1" a="1"/>
  <c r="L18" i="1" a="1"/>
  <c r="AN9" i="1" a="1"/>
  <c r="L29" i="1" a="1"/>
  <c r="AN20" i="1" a="1"/>
  <c r="L11" i="1" a="1"/>
  <c r="AN21" i="1" a="1"/>
  <c r="AN13" i="1" a="1"/>
  <c r="AN32" i="1" a="1"/>
  <c r="AN8" i="1" a="1"/>
  <c r="L4" i="1" a="1"/>
  <c r="L31" i="1" a="1"/>
  <c r="AN22" i="1" a="1"/>
  <c r="AN25" i="1" a="1"/>
  <c r="L17" i="1" a="1"/>
  <c r="AN29" i="1" a="1"/>
  <c r="L13" i="1" a="1"/>
  <c r="AN10" i="1" a="1"/>
  <c r="L25" i="1" a="1"/>
  <c r="L8" i="1" a="1"/>
  <c r="L3" i="1" a="1"/>
  <c r="L12" i="1" a="1"/>
  <c r="AN23" i="1" a="1"/>
  <c r="AN5" i="1" a="1"/>
  <c r="L15" i="1" a="1"/>
  <c r="L16" i="1" a="1"/>
  <c r="AN27" i="1" a="1"/>
  <c r="AN11" i="1" a="1"/>
  <c r="L28" i="1" a="1"/>
  <c r="AN24" i="1" a="1"/>
  <c r="L3" i="1" l="1"/>
  <c r="G3" i="2" s="1"/>
  <c r="B9" i="10"/>
  <c r="AN32" i="1"/>
  <c r="L32" i="1"/>
  <c r="G32" i="2" s="1"/>
  <c r="B9" i="39"/>
  <c r="L31" i="1"/>
  <c r="G31" i="2" s="1"/>
  <c r="B9" i="38"/>
  <c r="AN31" i="1"/>
  <c r="L30" i="1"/>
  <c r="G30" i="2" s="1"/>
  <c r="AN30" i="1"/>
  <c r="B9" i="37"/>
  <c r="L29" i="1"/>
  <c r="G29" i="2" s="1"/>
  <c r="AN29" i="1"/>
  <c r="B9" i="36"/>
  <c r="AN28" i="1"/>
  <c r="L28" i="1"/>
  <c r="G28" i="2" s="1"/>
  <c r="B9" i="35"/>
  <c r="L27" i="1"/>
  <c r="G27" i="2" s="1"/>
  <c r="AN27" i="1"/>
  <c r="B9" i="34"/>
  <c r="AN26" i="1"/>
  <c r="L25" i="1"/>
  <c r="G25" i="2" s="1"/>
  <c r="AN25" i="1"/>
  <c r="B9" i="32"/>
  <c r="AN24" i="1"/>
  <c r="L23" i="1"/>
  <c r="G23" i="2" s="1"/>
  <c r="AN23" i="1"/>
  <c r="B9" i="30"/>
  <c r="L22" i="1"/>
  <c r="G22" i="2" s="1"/>
  <c r="AN22" i="1"/>
  <c r="B9" i="29"/>
  <c r="AN21" i="1"/>
  <c r="L21" i="1"/>
  <c r="G21" i="2" s="1"/>
  <c r="B9" i="28"/>
  <c r="AN20" i="1"/>
  <c r="AN19" i="1"/>
  <c r="AN18" i="1"/>
  <c r="L18" i="1"/>
  <c r="G18" i="2" s="1"/>
  <c r="B9" i="25"/>
  <c r="L17" i="1"/>
  <c r="G17" i="2" s="1"/>
  <c r="AN17" i="1"/>
  <c r="B9" i="24"/>
  <c r="L16" i="1"/>
  <c r="G16" i="2" s="1"/>
  <c r="B9" i="23"/>
  <c r="L15" i="1"/>
  <c r="G15" i="2" s="1"/>
  <c r="B9" i="22"/>
  <c r="L14" i="1"/>
  <c r="G14" i="2" s="1"/>
  <c r="B9" i="21"/>
  <c r="AN13" i="1"/>
  <c r="L13" i="1"/>
  <c r="G13" i="2" s="1"/>
  <c r="B9" i="20"/>
  <c r="L12" i="1"/>
  <c r="G12" i="2" s="1"/>
  <c r="AN12" i="1"/>
  <c r="B9" i="19"/>
  <c r="L11" i="1"/>
  <c r="G11" i="2" s="1"/>
  <c r="B9" i="18"/>
  <c r="AN11" i="1"/>
  <c r="L10" i="1"/>
  <c r="G10" i="2" s="1"/>
  <c r="AN10" i="1"/>
  <c r="B9" i="17"/>
  <c r="AN9" i="1"/>
  <c r="L9" i="1"/>
  <c r="G9" i="2" s="1"/>
  <c r="B9" i="16"/>
  <c r="AN8" i="1"/>
  <c r="L8" i="1"/>
  <c r="G8" i="2" s="1"/>
  <c r="B9" i="15"/>
  <c r="AN5" i="1"/>
  <c r="AN4" i="1"/>
  <c r="AN3" i="1"/>
  <c r="L4" i="1"/>
  <c r="G4" i="2" s="1"/>
  <c r="N9" i="7" a="1"/>
  <c r="T9" i="7" a="1"/>
  <c r="AB9" i="7" a="1"/>
  <c r="D9" i="7" a="1"/>
  <c r="H9" i="7" a="1"/>
  <c r="I9" i="7" a="1"/>
  <c r="AD9" i="7" a="1"/>
  <c r="Q9" i="7" a="1"/>
  <c r="F9" i="7" a="1"/>
  <c r="M9" i="7" a="1"/>
  <c r="G9" i="7" a="1"/>
  <c r="AE9" i="7" a="1"/>
  <c r="AC9" i="7" a="1"/>
  <c r="P9" i="7" a="1"/>
  <c r="C9" i="7" a="1"/>
  <c r="S9" i="7" a="1"/>
  <c r="E9" i="7" a="1"/>
  <c r="W9" i="7" a="1"/>
  <c r="L9" i="7" a="1"/>
  <c r="O9" i="7" a="1"/>
  <c r="Z9" i="7" a="1"/>
  <c r="Y9" i="7" a="1"/>
  <c r="R9" i="7" a="1"/>
  <c r="AF9" i="7" a="1"/>
  <c r="V9" i="7" a="1"/>
  <c r="K9" i="7" a="1"/>
  <c r="AA9" i="7" a="1"/>
  <c r="J9" i="7" a="1"/>
  <c r="X9" i="7" a="1"/>
  <c r="B9" i="7" a="1"/>
  <c r="U9" i="7" a="1"/>
  <c r="U9" i="7" l="1"/>
  <c r="Y9" i="7"/>
  <c r="J9" i="7"/>
  <c r="R9" i="7"/>
  <c r="AD9" i="7"/>
  <c r="Q9" i="7"/>
  <c r="AC9" i="7"/>
  <c r="F9" i="7"/>
  <c r="N9" i="7"/>
  <c r="V9" i="7"/>
  <c r="Z9" i="7"/>
  <c r="I9" i="7"/>
  <c r="C9" i="7"/>
  <c r="A1" i="10" s="1"/>
  <c r="G9" i="7"/>
  <c r="K9" i="7"/>
  <c r="O9" i="7"/>
  <c r="S9" i="7"/>
  <c r="W9" i="7"/>
  <c r="AA9" i="7"/>
  <c r="AE9" i="7"/>
  <c r="E9" i="7"/>
  <c r="H9" i="7"/>
  <c r="T9" i="7"/>
  <c r="AF9" i="7"/>
  <c r="M9" i="7"/>
  <c r="D9" i="7"/>
  <c r="L9" i="7"/>
  <c r="P9" i="7"/>
  <c r="X9" i="7"/>
  <c r="AB9" i="7"/>
  <c r="B9" i="7"/>
  <c r="F18" i="18" l="1"/>
  <c r="E18" i="18"/>
  <c r="D18" i="18"/>
  <c r="C18" i="18"/>
  <c r="B18" i="18"/>
  <c r="F18" i="19"/>
  <c r="E18" i="19"/>
  <c r="D18" i="19"/>
  <c r="C18" i="19"/>
  <c r="B18" i="19"/>
  <c r="F18" i="20"/>
  <c r="E18" i="20"/>
  <c r="D18" i="20"/>
  <c r="C18" i="20"/>
  <c r="B18" i="20"/>
  <c r="F18" i="21"/>
  <c r="E18" i="21"/>
  <c r="D18" i="21"/>
  <c r="C18" i="21"/>
  <c r="B18" i="21"/>
  <c r="F18" i="22"/>
  <c r="E18" i="22"/>
  <c r="D18" i="22"/>
  <c r="C18" i="22"/>
  <c r="B18" i="22"/>
  <c r="F18" i="23"/>
  <c r="E18" i="23"/>
  <c r="D18" i="23"/>
  <c r="C18" i="23"/>
  <c r="B18" i="23"/>
  <c r="F18" i="24"/>
  <c r="E18" i="24"/>
  <c r="D18" i="24"/>
  <c r="C18" i="24"/>
  <c r="B18" i="24"/>
  <c r="F18" i="25"/>
  <c r="E18" i="25"/>
  <c r="D18" i="25"/>
  <c r="C18" i="25"/>
  <c r="B18" i="25"/>
  <c r="F18" i="26"/>
  <c r="E18" i="26"/>
  <c r="D18" i="26"/>
  <c r="C18" i="26"/>
  <c r="B18" i="26"/>
  <c r="F18" i="27"/>
  <c r="E18" i="27"/>
  <c r="D18" i="27"/>
  <c r="C18" i="27"/>
  <c r="B18" i="27"/>
  <c r="F18" i="28"/>
  <c r="E18" i="28"/>
  <c r="D18" i="28"/>
  <c r="C18" i="28"/>
  <c r="B18" i="28"/>
  <c r="F18" i="29"/>
  <c r="E18" i="29"/>
  <c r="D18" i="29"/>
  <c r="C18" i="29"/>
  <c r="B18" i="29"/>
  <c r="F18" i="30"/>
  <c r="E18" i="30"/>
  <c r="D18" i="30"/>
  <c r="C18" i="30"/>
  <c r="B18" i="30"/>
  <c r="F18" i="31"/>
  <c r="E18" i="31"/>
  <c r="D18" i="31"/>
  <c r="C18" i="31"/>
  <c r="B18" i="31"/>
  <c r="F18" i="32"/>
  <c r="E18" i="32"/>
  <c r="D18" i="32"/>
  <c r="C18" i="32"/>
  <c r="B18" i="32"/>
  <c r="F18" i="33"/>
  <c r="E18" i="33"/>
  <c r="D18" i="33"/>
  <c r="C18" i="33"/>
  <c r="B18" i="33"/>
  <c r="F18" i="34"/>
  <c r="E18" i="34"/>
  <c r="D18" i="34"/>
  <c r="C18" i="34"/>
  <c r="B18" i="34"/>
  <c r="F18" i="35"/>
  <c r="E18" i="35"/>
  <c r="D18" i="35"/>
  <c r="C18" i="35"/>
  <c r="B18" i="35"/>
  <c r="F18" i="36"/>
  <c r="E18" i="36"/>
  <c r="D18" i="36"/>
  <c r="C18" i="36"/>
  <c r="B18" i="36"/>
  <c r="F18" i="37"/>
  <c r="E18" i="37"/>
  <c r="D18" i="37"/>
  <c r="C18" i="37"/>
  <c r="B18" i="37"/>
  <c r="F18" i="38"/>
  <c r="E18" i="38"/>
  <c r="D18" i="38"/>
  <c r="C18" i="38"/>
  <c r="B18" i="38"/>
  <c r="F18" i="39"/>
  <c r="E18" i="39"/>
  <c r="D18" i="39"/>
  <c r="C18" i="39"/>
  <c r="B18" i="39"/>
  <c r="A1" i="39" l="1"/>
  <c r="A1" i="38"/>
  <c r="A1" i="37"/>
  <c r="A1" i="36"/>
  <c r="A1" i="35"/>
  <c r="A1" i="34"/>
  <c r="A1" i="33"/>
  <c r="A1" i="32"/>
  <c r="A1" i="31"/>
  <c r="A1" i="30"/>
  <c r="A1" i="29"/>
  <c r="A1" i="28"/>
  <c r="A1" i="27"/>
  <c r="A1" i="26"/>
  <c r="A1" i="25"/>
  <c r="A1" i="24"/>
  <c r="F7" i="23"/>
  <c r="E7" i="23"/>
  <c r="D7" i="23"/>
  <c r="A1" i="23"/>
  <c r="F7" i="22"/>
  <c r="E7" i="22"/>
  <c r="A1" i="22"/>
  <c r="F7" i="21"/>
  <c r="E7" i="21"/>
  <c r="A1" i="21"/>
  <c r="A1" i="20"/>
  <c r="A1" i="19"/>
  <c r="A1" i="18"/>
  <c r="A1" i="17"/>
  <c r="A1" i="16"/>
  <c r="A1" i="15"/>
  <c r="E7" i="14"/>
  <c r="D7" i="14"/>
  <c r="C7" i="14"/>
  <c r="B7" i="14"/>
  <c r="A1" i="14"/>
  <c r="A1" i="13"/>
  <c r="A1" i="12"/>
  <c r="A1" i="11"/>
  <c r="M19" i="9"/>
  <c r="F7" i="9" s="1"/>
  <c r="L19" i="9"/>
  <c r="E7" i="9" s="1"/>
  <c r="K19" i="9"/>
  <c r="D7" i="9" s="1"/>
  <c r="J19" i="9"/>
  <c r="C7" i="9" s="1"/>
  <c r="I19" i="9"/>
  <c r="B7" i="9" s="1"/>
  <c r="S18" i="9"/>
  <c r="R18" i="9"/>
  <c r="Q18" i="9"/>
  <c r="P18" i="9"/>
  <c r="O18" i="9"/>
  <c r="H18" i="9" a="1"/>
  <c r="H18" i="9" s="1"/>
  <c r="F18" i="9"/>
  <c r="E18" i="9"/>
  <c r="D18" i="9"/>
  <c r="C18" i="9"/>
  <c r="B18" i="9"/>
  <c r="S17" i="9"/>
  <c r="R17" i="9"/>
  <c r="Q17" i="9"/>
  <c r="P17" i="9"/>
  <c r="O17" i="9"/>
  <c r="H17" i="9" a="1"/>
  <c r="H17" i="9" s="1"/>
  <c r="S16" i="9"/>
  <c r="R16" i="9"/>
  <c r="Q16" i="9"/>
  <c r="P16" i="9"/>
  <c r="O16" i="9"/>
  <c r="H16" i="9" a="1"/>
  <c r="H16" i="9" s="1"/>
  <c r="S15" i="9"/>
  <c r="R15" i="9"/>
  <c r="Q15" i="9"/>
  <c r="P15" i="9"/>
  <c r="O15" i="9"/>
  <c r="H15" i="9" a="1"/>
  <c r="H15" i="9" s="1"/>
  <c r="S14" i="9"/>
  <c r="R14" i="9"/>
  <c r="Q14" i="9"/>
  <c r="P14" i="9"/>
  <c r="O14" i="9"/>
  <c r="H14" i="9" a="1"/>
  <c r="H14" i="9" s="1"/>
  <c r="S13" i="9"/>
  <c r="R13" i="9"/>
  <c r="Q13" i="9"/>
  <c r="P13" i="9"/>
  <c r="O13" i="9"/>
  <c r="H13" i="9" a="1"/>
  <c r="H13" i="9" s="1"/>
  <c r="S12" i="9"/>
  <c r="R12" i="9"/>
  <c r="Q12" i="9"/>
  <c r="P12" i="9"/>
  <c r="O12" i="9"/>
  <c r="H12" i="9" a="1"/>
  <c r="H12" i="9" s="1"/>
  <c r="S11" i="9"/>
  <c r="R11" i="9"/>
  <c r="Q11" i="9"/>
  <c r="P11" i="9"/>
  <c r="O11" i="9"/>
  <c r="H11" i="9" a="1"/>
  <c r="H11" i="9" s="1"/>
  <c r="S10" i="9"/>
  <c r="R10" i="9"/>
  <c r="Q10" i="9"/>
  <c r="P10" i="9"/>
  <c r="O10" i="9"/>
  <c r="H10" i="9" a="1"/>
  <c r="H10" i="9" s="1"/>
  <c r="S9" i="9"/>
  <c r="R9" i="9"/>
  <c r="Q9" i="9"/>
  <c r="P9" i="9"/>
  <c r="O9" i="9"/>
  <c r="S8" i="9"/>
  <c r="R8" i="9"/>
  <c r="Q8" i="9"/>
  <c r="P8" i="9"/>
  <c r="O8" i="9"/>
  <c r="S7" i="9"/>
  <c r="R7" i="9"/>
  <c r="Q7" i="9"/>
  <c r="P7" i="9"/>
  <c r="O7" i="9"/>
  <c r="S6" i="9"/>
  <c r="R6" i="9"/>
  <c r="Q6" i="9"/>
  <c r="P6" i="9"/>
  <c r="O6" i="9"/>
  <c r="F6" i="9"/>
  <c r="E6" i="9"/>
  <c r="D6" i="9"/>
  <c r="C6" i="9"/>
  <c r="B6" i="9"/>
  <c r="S5" i="9"/>
  <c r="R5" i="9"/>
  <c r="Q5" i="9"/>
  <c r="P5" i="9"/>
  <c r="O5" i="9"/>
  <c r="S4" i="9"/>
  <c r="R4" i="9"/>
  <c r="Q4" i="9"/>
  <c r="P4" i="9"/>
  <c r="O4" i="9"/>
  <c r="A1" i="9"/>
  <c r="A10" i="4"/>
  <c r="A2" i="4"/>
  <c r="A32" i="2"/>
  <c r="A18" i="5"/>
  <c r="A17" i="3"/>
  <c r="A9" i="2"/>
  <c r="A2" i="5"/>
  <c r="D19" i="1" a="1"/>
  <c r="R2" i="1" a="1"/>
  <c r="J26" i="1" a="1"/>
  <c r="AF14" i="1" a="1"/>
  <c r="AH10" i="1" a="1"/>
  <c r="AH26" i="1" a="1"/>
  <c r="F26" i="1" a="1"/>
  <c r="Z10" i="1" a="1"/>
  <c r="B10" i="1" a="1"/>
  <c r="J14" i="1" a="1"/>
  <c r="T13" i="1" a="1"/>
  <c r="C28" i="1" a="1"/>
  <c r="G26" i="1" a="1"/>
  <c r="T26" i="1" a="1"/>
  <c r="C25" i="1" a="1"/>
  <c r="AI17" i="1" a="1"/>
  <c r="D26" i="1" a="1"/>
  <c r="C11" i="1" a="1"/>
  <c r="F32" i="1" a="1"/>
  <c r="F28" i="1" a="1"/>
  <c r="AK15" i="1" a="1"/>
  <c r="AG27" i="1" a="1"/>
  <c r="S28" i="1" a="1"/>
  <c r="Z22" i="1" a="1"/>
  <c r="Z6" i="1" a="1"/>
  <c r="H10" i="1" a="1"/>
  <c r="AG8" i="1" a="1"/>
  <c r="F10" i="1" a="1"/>
  <c r="U11" i="1" a="1"/>
  <c r="AF28" i="1" a="1"/>
  <c r="Z26" i="1" a="1"/>
  <c r="S5" i="1" a="1"/>
  <c r="K30" i="1" a="1"/>
  <c r="G8" i="1" a="1"/>
  <c r="J18" i="1" a="1"/>
  <c r="C3" i="1" a="1"/>
  <c r="AC11" i="1" a="1"/>
  <c r="B26" i="1" a="1"/>
  <c r="Z18" i="1" a="1"/>
  <c r="Z19" i="1" a="1"/>
  <c r="AI4" i="1" a="1"/>
  <c r="T25" i="1" a="1"/>
  <c r="T17" i="1" a="1"/>
  <c r="K3" i="1" a="1"/>
  <c r="AI21" i="1" a="1"/>
  <c r="I26" i="1" a="1"/>
  <c r="F2" i="1" a="1"/>
  <c r="AH7" i="1" a="1"/>
  <c r="R18" i="1" a="1"/>
  <c r="K7" i="1" a="1"/>
  <c r="B15" i="1" a="1"/>
  <c r="AI11" i="1" a="1"/>
  <c r="J19" i="1" a="1"/>
  <c r="R11" i="1" a="1"/>
  <c r="J15" i="1" a="1"/>
  <c r="AF3" i="1" a="1"/>
  <c r="S30" i="1" a="1"/>
  <c r="T19" i="1" a="1"/>
  <c r="F18" i="1" a="1"/>
  <c r="S3" i="1" a="1"/>
  <c r="S11" i="1" a="1"/>
  <c r="H2" i="1" a="1"/>
  <c r="C30" i="1" a="1"/>
  <c r="E7" i="1" a="1"/>
  <c r="D22" i="1" a="1"/>
  <c r="D25" i="1" a="1"/>
  <c r="AK26" i="1" a="1"/>
  <c r="I8" i="1" a="1"/>
  <c r="Z32" i="1" a="1"/>
  <c r="Q8" i="1" a="1"/>
  <c r="AC26" i="1" a="1"/>
  <c r="E4" i="1" a="1"/>
  <c r="E26" i="1" a="1"/>
  <c r="J2" i="1" a="1"/>
  <c r="Q26" i="1" a="1"/>
  <c r="U19" i="1" a="1"/>
  <c r="C17" i="1" a="1"/>
  <c r="D11" i="1" a="1"/>
  <c r="I21" i="1" a="1"/>
  <c r="C4" i="1" a="1"/>
  <c r="S4" i="1" a="1"/>
  <c r="J6" i="1" a="1"/>
  <c r="Z23" i="1" a="1"/>
  <c r="G4" i="1" a="1"/>
  <c r="E19" i="1" a="1"/>
  <c r="Z11" i="1" a="1"/>
  <c r="T9" i="1" a="1"/>
  <c r="B11" i="1" a="1"/>
  <c r="J32" i="1" a="1"/>
  <c r="F5" i="1" a="1"/>
  <c r="K4" i="1" a="1"/>
  <c r="AF2" i="1" a="1"/>
  <c r="J29" i="1" a="1"/>
  <c r="AG26" i="1" a="1"/>
  <c r="R32" i="1" a="1"/>
  <c r="AI3" i="1" a="1"/>
  <c r="T18" i="1" a="1"/>
  <c r="T11" i="1" a="1"/>
  <c r="AF22" i="1" a="1"/>
  <c r="S25" i="1" a="1"/>
  <c r="J22" i="1" a="1"/>
  <c r="AF11" i="1" a="1"/>
  <c r="G30" i="1" a="1"/>
  <c r="U4" i="1" a="1"/>
  <c r="G15" i="1" a="1"/>
  <c r="H3" i="1" a="1"/>
  <c r="T2" i="1" a="1"/>
  <c r="R7" i="1" a="1"/>
  <c r="I9" i="1" a="1"/>
  <c r="AH14" i="1" a="1"/>
  <c r="E8" i="1" a="1"/>
  <c r="AH2" i="1" a="1"/>
  <c r="S27" i="1" a="1"/>
  <c r="H32" i="1" a="1"/>
  <c r="R6" i="1" a="1"/>
  <c r="B5" i="1" a="1"/>
  <c r="K11" i="1" a="1"/>
  <c r="AI9" i="1" a="1"/>
  <c r="D10" i="1" a="1"/>
  <c r="AH11" i="1" a="1"/>
  <c r="B19" i="1" a="1"/>
  <c r="AI7" i="1" a="1"/>
  <c r="Z7" i="1" a="1"/>
  <c r="U8" i="1" a="1"/>
  <c r="S17" i="1" a="1"/>
  <c r="AC19" i="1" a="1"/>
  <c r="R23" i="1" a="1"/>
  <c r="D2" i="1" a="1"/>
  <c r="AH32" i="1" a="1"/>
  <c r="AC4" i="1" a="1"/>
  <c r="C9" i="1" a="1"/>
  <c r="D9" i="1" a="1"/>
  <c r="AF6" i="1" a="1"/>
  <c r="U26" i="1" a="1"/>
  <c r="E11" i="1" a="1"/>
  <c r="Z2" i="1" a="1"/>
  <c r="H11" i="1" a="1"/>
  <c r="AH6" i="1" a="1"/>
  <c r="J11" i="1" a="1"/>
  <c r="D32" i="1" a="1"/>
  <c r="AG5" i="1" a="1"/>
  <c r="I28" i="1" a="1"/>
  <c r="G11" i="1" a="1"/>
  <c r="AF18" i="1" a="1"/>
  <c r="AH18" i="1" a="1"/>
  <c r="S9" i="1" a="1"/>
  <c r="AF10" i="1" a="1"/>
  <c r="J10" i="1" a="1"/>
  <c r="Z14" i="1" a="1"/>
  <c r="T32" i="1" a="1"/>
  <c r="R10" i="1" a="1"/>
  <c r="T14" i="1" a="1"/>
  <c r="G19" i="1" a="1"/>
  <c r="I25" i="1" a="1"/>
  <c r="B2" i="1" a="1"/>
  <c r="AH19" i="1" a="1"/>
  <c r="R19" i="1" a="1"/>
  <c r="K27" i="1" a="1"/>
  <c r="AF32" i="1" a="1"/>
  <c r="D17" i="1" a="1"/>
  <c r="G27" i="1" a="1"/>
  <c r="AI25" i="1" a="1"/>
  <c r="H18" i="1" a="1"/>
  <c r="A6" i="4" l="1"/>
  <c r="A14" i="4"/>
  <c r="A22" i="4"/>
  <c r="A30" i="4"/>
  <c r="A30" i="2"/>
  <c r="D8" i="14"/>
  <c r="D9" i="14" s="1"/>
  <c r="A15" i="3"/>
  <c r="E8" i="14"/>
  <c r="E10" i="14" s="1"/>
  <c r="E12" i="14" s="1"/>
  <c r="E8" i="21"/>
  <c r="E10" i="21" s="1"/>
  <c r="E12" i="21" s="1"/>
  <c r="F8" i="21"/>
  <c r="F10" i="21" s="1"/>
  <c r="A29" i="3"/>
  <c r="E8" i="23"/>
  <c r="E10" i="23" s="1"/>
  <c r="E12" i="23" s="1"/>
  <c r="A18" i="4"/>
  <c r="O19" i="9"/>
  <c r="B8" i="9" s="1"/>
  <c r="E8" i="22"/>
  <c r="E10" i="22" s="1"/>
  <c r="E12" i="22" s="1"/>
  <c r="A17" i="2"/>
  <c r="A26" i="4"/>
  <c r="F8" i="22"/>
  <c r="F10" i="22" s="1"/>
  <c r="A18" i="6"/>
  <c r="B8" i="14"/>
  <c r="C8" i="14"/>
  <c r="C9" i="14" s="1"/>
  <c r="D8" i="23"/>
  <c r="D9" i="23" s="1"/>
  <c r="F8" i="23"/>
  <c r="F10" i="23" s="1"/>
  <c r="F2" i="1"/>
  <c r="H3" i="1"/>
  <c r="F3" i="3" s="1"/>
  <c r="K3" i="1"/>
  <c r="S3" i="1"/>
  <c r="J3" i="4" s="1"/>
  <c r="AI3" i="1"/>
  <c r="E4" i="1"/>
  <c r="E4" i="5" s="1"/>
  <c r="B5" i="1"/>
  <c r="E5" i="2" s="1"/>
  <c r="AG5" i="1"/>
  <c r="J6" i="1"/>
  <c r="F6" i="5" s="1"/>
  <c r="R7" i="1"/>
  <c r="J7" i="3" s="1"/>
  <c r="Q8" i="1"/>
  <c r="J8" i="2" s="1"/>
  <c r="C9" i="1"/>
  <c r="E9" i="3" s="1"/>
  <c r="S9" i="1"/>
  <c r="J9" i="4" s="1"/>
  <c r="AI9" i="1"/>
  <c r="D11" i="1"/>
  <c r="T11" i="1"/>
  <c r="C17" i="1"/>
  <c r="E17" i="3" s="1"/>
  <c r="AI17" i="1"/>
  <c r="Q26" i="1"/>
  <c r="J26" i="2" s="1"/>
  <c r="AG27" i="1"/>
  <c r="K4" i="1"/>
  <c r="AI4" i="1"/>
  <c r="F5" i="1"/>
  <c r="R6" i="1"/>
  <c r="J6" i="3" s="1"/>
  <c r="E7" i="1"/>
  <c r="E7" i="5" s="1"/>
  <c r="Z7" i="1"/>
  <c r="G8" i="1"/>
  <c r="F8" i="2" s="1"/>
  <c r="U8" i="1"/>
  <c r="T9" i="1"/>
  <c r="J10" i="1"/>
  <c r="F10" i="5" s="1"/>
  <c r="Z10" i="1"/>
  <c r="U11" i="1"/>
  <c r="Z14" i="1"/>
  <c r="J15" i="1"/>
  <c r="F15" i="5" s="1"/>
  <c r="D17" i="1"/>
  <c r="T17" i="1"/>
  <c r="E19" i="1"/>
  <c r="E19" i="5" s="1"/>
  <c r="U19" i="1"/>
  <c r="I21" i="1"/>
  <c r="F21" i="4" s="1"/>
  <c r="J22" i="1"/>
  <c r="F22" i="5" s="1"/>
  <c r="Z22" i="1"/>
  <c r="T25" i="1"/>
  <c r="E26" i="1"/>
  <c r="E26" i="5" s="1"/>
  <c r="Z26" i="1"/>
  <c r="G27" i="1"/>
  <c r="F27" i="2" s="1"/>
  <c r="J29" i="1"/>
  <c r="F29" i="5" s="1"/>
  <c r="B2" i="1"/>
  <c r="E2" i="2" s="1"/>
  <c r="J2" i="1"/>
  <c r="F2" i="5" s="1"/>
  <c r="R2" i="1"/>
  <c r="J2" i="3" s="1"/>
  <c r="Z2" i="1"/>
  <c r="AH2" i="1"/>
  <c r="Z6" i="1"/>
  <c r="AH7" i="1"/>
  <c r="AF10" i="1"/>
  <c r="G11" i="1"/>
  <c r="F11" i="2" s="1"/>
  <c r="AF14" i="1"/>
  <c r="G15" i="1"/>
  <c r="F15" i="2" s="1"/>
  <c r="AF18" i="1"/>
  <c r="G19" i="1"/>
  <c r="F19" i="2" s="1"/>
  <c r="AF22" i="1"/>
  <c r="F26" i="1"/>
  <c r="T26" i="1"/>
  <c r="AH26" i="1"/>
  <c r="I28" i="1"/>
  <c r="F28" i="4" s="1"/>
  <c r="C3" i="1"/>
  <c r="E3" i="3" s="1"/>
  <c r="AF3" i="1"/>
  <c r="U4" i="1"/>
  <c r="AC4" i="1"/>
  <c r="S5" i="1"/>
  <c r="J5" i="4" s="1"/>
  <c r="K7" i="1"/>
  <c r="AG8" i="1"/>
  <c r="H10" i="1"/>
  <c r="F10" i="3" s="1"/>
  <c r="S17" i="1"/>
  <c r="J17" i="4" s="1"/>
  <c r="H18" i="1"/>
  <c r="F18" i="3" s="1"/>
  <c r="D19" i="1"/>
  <c r="T19" i="1"/>
  <c r="AI21" i="1"/>
  <c r="C25" i="1"/>
  <c r="E25" i="3" s="1"/>
  <c r="S25" i="1"/>
  <c r="J25" i="4" s="1"/>
  <c r="AI25" i="1"/>
  <c r="S27" i="1"/>
  <c r="J27" i="4" s="1"/>
  <c r="F28" i="1"/>
  <c r="D2" i="1"/>
  <c r="E2" i="4" s="1"/>
  <c r="T2" i="1"/>
  <c r="C4" i="1"/>
  <c r="E4" i="3" s="1"/>
  <c r="S4" i="1"/>
  <c r="J4" i="4" s="1"/>
  <c r="AF6" i="1"/>
  <c r="D9" i="1"/>
  <c r="I9" i="1"/>
  <c r="F9" i="4" s="1"/>
  <c r="E11" i="1"/>
  <c r="E11" i="5" s="1"/>
  <c r="J11" i="1"/>
  <c r="F11" i="5" s="1"/>
  <c r="Z11" i="1"/>
  <c r="T13" i="1"/>
  <c r="J14" i="1"/>
  <c r="F14" i="5" s="1"/>
  <c r="AK15" i="1"/>
  <c r="J18" i="1"/>
  <c r="F18" i="5" s="1"/>
  <c r="Z18" i="1"/>
  <c r="J19" i="1"/>
  <c r="F19" i="5" s="1"/>
  <c r="Z19" i="1"/>
  <c r="Z23" i="1"/>
  <c r="D25" i="1"/>
  <c r="I25" i="1"/>
  <c r="F25" i="4" s="1"/>
  <c r="S28" i="1"/>
  <c r="J28" i="4" s="1"/>
  <c r="H32" i="1"/>
  <c r="F32" i="3" s="1"/>
  <c r="H2" i="1"/>
  <c r="F2" i="3" s="1"/>
  <c r="AF2" i="1"/>
  <c r="G4" i="1"/>
  <c r="F4" i="2" s="1"/>
  <c r="AH6" i="1"/>
  <c r="AI7" i="1"/>
  <c r="E8" i="1"/>
  <c r="E8" i="5" s="1"/>
  <c r="I8" i="1"/>
  <c r="F8" i="4" s="1"/>
  <c r="B10" i="1"/>
  <c r="E10" i="2" s="1"/>
  <c r="R10" i="1"/>
  <c r="J10" i="3" s="1"/>
  <c r="AH10" i="1"/>
  <c r="B11" i="1"/>
  <c r="E11" i="2" s="1"/>
  <c r="R11" i="1"/>
  <c r="J11" i="3" s="1"/>
  <c r="AC11" i="1"/>
  <c r="AH11" i="1"/>
  <c r="AH14" i="1"/>
  <c r="B15" i="1"/>
  <c r="E15" i="2" s="1"/>
  <c r="R18" i="1"/>
  <c r="J18" i="3" s="1"/>
  <c r="AH18" i="1"/>
  <c r="B19" i="1"/>
  <c r="E19" i="2" s="1"/>
  <c r="R19" i="1"/>
  <c r="J19" i="3" s="1"/>
  <c r="AC19" i="1"/>
  <c r="AH19" i="1"/>
  <c r="R23" i="1"/>
  <c r="J23" i="3" s="1"/>
  <c r="B26" i="1"/>
  <c r="E26" i="2" s="1"/>
  <c r="I26" i="1"/>
  <c r="F26" i="4" s="1"/>
  <c r="AK26" i="1"/>
  <c r="K27" i="1"/>
  <c r="C28" i="1"/>
  <c r="E28" i="3" s="1"/>
  <c r="AF28" i="1"/>
  <c r="G30" i="1"/>
  <c r="F30" i="2" s="1"/>
  <c r="AF32" i="1"/>
  <c r="F10" i="1"/>
  <c r="C11" i="1"/>
  <c r="E11" i="3" s="1"/>
  <c r="H11" i="1"/>
  <c r="F11" i="3" s="1"/>
  <c r="K11" i="1"/>
  <c r="S11" i="1"/>
  <c r="J11" i="4" s="1"/>
  <c r="AF11" i="1"/>
  <c r="AI11" i="1"/>
  <c r="F18" i="1"/>
  <c r="G26" i="1"/>
  <c r="F26" i="2" s="1"/>
  <c r="J26" i="1"/>
  <c r="F26" i="5" s="1"/>
  <c r="U26" i="1"/>
  <c r="C30" i="1"/>
  <c r="E30" i="3" s="1"/>
  <c r="K30" i="1"/>
  <c r="S30" i="1"/>
  <c r="J30" i="4" s="1"/>
  <c r="D10" i="1"/>
  <c r="T14" i="1"/>
  <c r="T18" i="1"/>
  <c r="D22" i="1"/>
  <c r="D26" i="1"/>
  <c r="AC26" i="1"/>
  <c r="AG26" i="1"/>
  <c r="D32" i="1"/>
  <c r="T32" i="1"/>
  <c r="F32" i="1"/>
  <c r="J32" i="1"/>
  <c r="F32" i="5" s="1"/>
  <c r="Z32" i="1"/>
  <c r="AH32" i="1"/>
  <c r="E32" i="2"/>
  <c r="R32" i="1"/>
  <c r="J32" i="3" s="1"/>
  <c r="A12" i="3"/>
  <c r="A12" i="2"/>
  <c r="A12" i="6"/>
  <c r="A12" i="4"/>
  <c r="A12" i="5"/>
  <c r="A24" i="6"/>
  <c r="A24" i="5"/>
  <c r="A24" i="3"/>
  <c r="A24" i="4"/>
  <c r="A24" i="2"/>
  <c r="A31" i="5"/>
  <c r="A31" i="2"/>
  <c r="A31" i="4"/>
  <c r="A31" i="6"/>
  <c r="A31" i="3"/>
  <c r="A3" i="5"/>
  <c r="A3" i="4"/>
  <c r="A3" i="6"/>
  <c r="A3" i="3"/>
  <c r="A3" i="2"/>
  <c r="A4" i="6"/>
  <c r="A4" i="3"/>
  <c r="A4" i="5"/>
  <c r="A4" i="2"/>
  <c r="A4" i="4"/>
  <c r="A8" i="6"/>
  <c r="A8" i="3"/>
  <c r="A8" i="5"/>
  <c r="A8" i="2"/>
  <c r="A8" i="4"/>
  <c r="A27" i="5"/>
  <c r="A27" i="6"/>
  <c r="A27" i="4"/>
  <c r="A27" i="2"/>
  <c r="A27" i="3"/>
  <c r="A16" i="3"/>
  <c r="A16" i="6"/>
  <c r="A16" i="5"/>
  <c r="A16" i="2"/>
  <c r="A16" i="4"/>
  <c r="A20" i="6"/>
  <c r="A20" i="3"/>
  <c r="A20" i="5"/>
  <c r="A20" i="2"/>
  <c r="A20" i="4"/>
  <c r="A5" i="6"/>
  <c r="A5" i="5"/>
  <c r="A5" i="4"/>
  <c r="A5" i="3"/>
  <c r="A5" i="2"/>
  <c r="A9" i="6"/>
  <c r="A9" i="5"/>
  <c r="A9" i="4"/>
  <c r="A9" i="3"/>
  <c r="A13" i="6"/>
  <c r="A13" i="5"/>
  <c r="A13" i="4"/>
  <c r="A13" i="3"/>
  <c r="A13" i="2"/>
  <c r="A17" i="6"/>
  <c r="A17" i="5"/>
  <c r="A17" i="4"/>
  <c r="A21" i="6"/>
  <c r="A21" i="5"/>
  <c r="A21" i="4"/>
  <c r="A21" i="3"/>
  <c r="A21" i="2"/>
  <c r="A25" i="6"/>
  <c r="A25" i="5"/>
  <c r="A25" i="4"/>
  <c r="A25" i="2"/>
  <c r="A25" i="3"/>
  <c r="A7" i="6"/>
  <c r="A7" i="5"/>
  <c r="A7" i="4"/>
  <c r="A7" i="3"/>
  <c r="A7" i="2"/>
  <c r="A11" i="5"/>
  <c r="A11" i="6"/>
  <c r="A11" i="4"/>
  <c r="A11" i="3"/>
  <c r="A11" i="2"/>
  <c r="A15" i="5"/>
  <c r="A15" i="6"/>
  <c r="A15" i="4"/>
  <c r="A15" i="2"/>
  <c r="A19" i="5"/>
  <c r="A19" i="4"/>
  <c r="A19" i="3"/>
  <c r="A19" i="2"/>
  <c r="A23" i="6"/>
  <c r="A23" i="5"/>
  <c r="A23" i="4"/>
  <c r="A23" i="2"/>
  <c r="A23" i="3"/>
  <c r="A28" i="6"/>
  <c r="A28" i="5"/>
  <c r="A28" i="3"/>
  <c r="A28" i="4"/>
  <c r="A28" i="2"/>
  <c r="A19" i="6"/>
  <c r="A2" i="6"/>
  <c r="A2" i="3"/>
  <c r="A2" i="2"/>
  <c r="A6" i="5"/>
  <c r="A6" i="3"/>
  <c r="A6" i="6"/>
  <c r="A6" i="2"/>
  <c r="A10" i="6"/>
  <c r="A10" i="3"/>
  <c r="A10" i="2"/>
  <c r="A10" i="5"/>
  <c r="A14" i="6"/>
  <c r="A14" i="5"/>
  <c r="A14" i="3"/>
  <c r="A14" i="2"/>
  <c r="A18" i="3"/>
  <c r="A18" i="2"/>
  <c r="A22" i="5"/>
  <c r="A22" i="3"/>
  <c r="A22" i="6"/>
  <c r="A22" i="2"/>
  <c r="A26" i="6"/>
  <c r="A26" i="3"/>
  <c r="A26" i="2"/>
  <c r="A26" i="5"/>
  <c r="A30" i="5"/>
  <c r="A30" i="6"/>
  <c r="A30" i="3"/>
  <c r="A32" i="4"/>
  <c r="A32" i="5"/>
  <c r="A32" i="3"/>
  <c r="Q19" i="9"/>
  <c r="D8" i="9" s="1"/>
  <c r="D9" i="9" s="1"/>
  <c r="A29" i="6"/>
  <c r="A29" i="5"/>
  <c r="A29" i="4"/>
  <c r="A29" i="2"/>
  <c r="A32" i="6"/>
  <c r="R19" i="9"/>
  <c r="E8" i="9" s="1"/>
  <c r="E10" i="9" s="1"/>
  <c r="S19" i="9"/>
  <c r="F8" i="9" s="1"/>
  <c r="F10" i="9" s="1"/>
  <c r="P19" i="9"/>
  <c r="C8" i="9" s="1"/>
  <c r="C9" i="9" s="1"/>
  <c r="W5" i="1" a="1"/>
  <c r="AD25" i="1" a="1"/>
  <c r="AD10" i="1" a="1"/>
  <c r="V32" i="1" a="1"/>
  <c r="AD9" i="1" a="1"/>
  <c r="AN15" i="1" a="1"/>
  <c r="V10" i="1" a="1"/>
  <c r="AE26" i="1" a="1"/>
  <c r="W19" i="1" a="1"/>
  <c r="W30" i="1" a="1"/>
  <c r="AN7" i="1" a="1"/>
  <c r="AE19" i="1" a="1"/>
  <c r="W11" i="1" a="1"/>
  <c r="V28" i="1" a="1"/>
  <c r="AE15" i="1" a="1"/>
  <c r="AD26" i="1" a="1"/>
  <c r="AN14" i="1" a="1"/>
  <c r="AE23" i="1" a="1"/>
  <c r="AD13" i="1" a="1"/>
  <c r="AD6" i="1" a="1"/>
  <c r="AD5" i="1" a="1"/>
  <c r="L7" i="1" a="1"/>
  <c r="P3" i="1" a="1"/>
  <c r="W15" i="1" a="1"/>
  <c r="L6" i="1" a="1"/>
  <c r="W4" i="1" a="1"/>
  <c r="AE7" i="1" a="1"/>
  <c r="AE4" i="1" a="1"/>
  <c r="L19" i="1" a="1"/>
  <c r="AE8" i="1" a="1"/>
  <c r="N32" i="1" a="1"/>
  <c r="V18" i="1" a="1"/>
  <c r="W8" i="1" a="1"/>
  <c r="V26" i="1" a="1"/>
  <c r="AN16" i="1" a="1"/>
  <c r="N13" i="1" a="1"/>
  <c r="AE11" i="1" a="1"/>
  <c r="AD32" i="1" a="1"/>
  <c r="AD17" i="1" a="1"/>
  <c r="AD18" i="1" a="1"/>
  <c r="AN16" i="1" l="1"/>
  <c r="AN15" i="1"/>
  <c r="AN14" i="1"/>
  <c r="AN7" i="1"/>
  <c r="L19" i="1"/>
  <c r="G19" i="2" s="1"/>
  <c r="L7" i="1"/>
  <c r="G7" i="2" s="1"/>
  <c r="B9" i="14"/>
  <c r="L6" i="1"/>
  <c r="G6" i="2" s="1"/>
  <c r="W5" i="1"/>
  <c r="H5" i="3" s="1"/>
  <c r="I11" i="2"/>
  <c r="E26" i="4"/>
  <c r="I26" i="4" s="1"/>
  <c r="E9" i="4"/>
  <c r="I9" i="4" s="1"/>
  <c r="E19" i="4"/>
  <c r="E10" i="4"/>
  <c r="E17" i="4"/>
  <c r="E32" i="4"/>
  <c r="E25" i="4"/>
  <c r="I25" i="4" s="1"/>
  <c r="E11" i="4"/>
  <c r="E22" i="4"/>
  <c r="I3" i="3"/>
  <c r="I11" i="3"/>
  <c r="I19" i="2"/>
  <c r="I26" i="2"/>
  <c r="I15" i="2"/>
  <c r="V18" i="1"/>
  <c r="H18" i="2" s="1"/>
  <c r="AE11" i="1"/>
  <c r="N13" i="1"/>
  <c r="G13" i="4" s="1"/>
  <c r="AE19" i="1"/>
  <c r="AE4" i="1"/>
  <c r="AD13" i="1"/>
  <c r="P3" i="1"/>
  <c r="W11" i="1"/>
  <c r="H11" i="3" s="1"/>
  <c r="W4" i="1"/>
  <c r="H4" i="3" s="1"/>
  <c r="AD32" i="1"/>
  <c r="V10" i="1"/>
  <c r="H10" i="2" s="1"/>
  <c r="AD9" i="1"/>
  <c r="AE7" i="1"/>
  <c r="N32" i="1"/>
  <c r="G32" i="4" s="1"/>
  <c r="W8" i="1"/>
  <c r="H8" i="3" s="1"/>
  <c r="AE23" i="1"/>
  <c r="V28" i="1"/>
  <c r="H28" i="2" s="1"/>
  <c r="W30" i="1"/>
  <c r="H30" i="3" s="1"/>
  <c r="AD6" i="1"/>
  <c r="AE15" i="1"/>
  <c r="AD5" i="1"/>
  <c r="V26" i="1"/>
  <c r="H26" i="2" s="1"/>
  <c r="AD25" i="1"/>
  <c r="W19" i="1"/>
  <c r="H19" i="3" s="1"/>
  <c r="V32" i="1"/>
  <c r="H32" i="2" s="1"/>
  <c r="AD10" i="1"/>
  <c r="AD17" i="1"/>
  <c r="AD18" i="1"/>
  <c r="AE8" i="1"/>
  <c r="AE26" i="1"/>
  <c r="AD26" i="1"/>
  <c r="W15" i="1"/>
  <c r="H15" i="3" s="1"/>
  <c r="E12" i="9"/>
  <c r="B9" i="9"/>
  <c r="AI29" i="1" a="1"/>
  <c r="X13" i="1" a="1"/>
  <c r="K17" i="1" a="1"/>
  <c r="S23" i="1" a="1"/>
  <c r="AC5" i="1" a="1"/>
  <c r="Z4" i="1" a="1"/>
  <c r="W25" i="1" a="1"/>
  <c r="Q7" i="1" a="1"/>
  <c r="X11" i="1" a="1"/>
  <c r="R17" i="1" a="1"/>
  <c r="R13" i="1" a="1"/>
  <c r="AG10" i="1" a="1"/>
  <c r="M11" i="1" a="1"/>
  <c r="O13" i="1" a="1"/>
  <c r="V6" i="1" a="1"/>
  <c r="AJ20" i="1" a="1"/>
  <c r="T21" i="1" a="1"/>
  <c r="N6" i="1" a="1"/>
  <c r="S8" i="1" a="1"/>
  <c r="AJ8" i="1" a="1"/>
  <c r="W28" i="1" a="1"/>
  <c r="O5" i="1" a="1"/>
  <c r="X29" i="1" a="1"/>
  <c r="P32" i="1" a="1"/>
  <c r="C5" i="1" a="1"/>
  <c r="AC2" i="1" a="1"/>
  <c r="AH4" i="1" a="1"/>
  <c r="M32" i="1" a="1"/>
  <c r="AJ10" i="1" a="1"/>
  <c r="T12" i="1" a="1"/>
  <c r="N10" i="1" a="1"/>
  <c r="P5" i="1" a="1"/>
  <c r="H16" i="1" a="1"/>
  <c r="E14" i="1" a="1"/>
  <c r="R29" i="1" a="1"/>
  <c r="V12" i="1" a="1"/>
  <c r="F27" i="1" a="1"/>
  <c r="M24" i="1" a="1"/>
  <c r="N28" i="1" a="1"/>
  <c r="Z31" i="1" a="1"/>
  <c r="M2" i="1" a="1"/>
  <c r="W29" i="1" a="1"/>
  <c r="AJ12" i="1" a="1"/>
  <c r="AD12" i="1" a="1"/>
  <c r="N20" i="1" a="1"/>
  <c r="H19" i="1" a="1"/>
  <c r="O10" i="1" a="1"/>
  <c r="P18" i="1" a="1"/>
  <c r="G3" i="1" a="1"/>
  <c r="AF12" i="1" a="1"/>
  <c r="R4" i="1" a="1"/>
  <c r="AD2" i="1" a="1"/>
  <c r="I6" i="1" a="1"/>
  <c r="G7" i="1" a="1"/>
  <c r="AE28" i="1" a="1"/>
  <c r="K14" i="1" a="1"/>
  <c r="X25" i="1" a="1"/>
  <c r="G13" i="1" a="1"/>
  <c r="AB23" i="1" a="1"/>
  <c r="AD28" i="1" a="1"/>
  <c r="M4" i="1" a="1"/>
  <c r="E29" i="1" a="1"/>
  <c r="AB17" i="1" a="1"/>
  <c r="AD11" i="1" a="1"/>
  <c r="Z29" i="1" a="1"/>
  <c r="I20" i="1" a="1"/>
  <c r="B14" i="1" a="1"/>
  <c r="AJ4" i="1" a="1"/>
  <c r="K15" i="1" a="1"/>
  <c r="W3" i="1" a="1"/>
  <c r="T3" i="1" a="1"/>
  <c r="AA3" i="1" a="1"/>
  <c r="W21" i="1" a="1"/>
  <c r="V20" i="1" a="1"/>
  <c r="AN2" i="1" a="1"/>
  <c r="AG28" i="1" a="1"/>
  <c r="G6" i="1" a="1"/>
  <c r="N4" i="1" a="1"/>
  <c r="R21" i="1" a="1"/>
  <c r="AA14" i="1" a="1"/>
  <c r="AI23" i="1" a="1"/>
  <c r="D30" i="1" a="1"/>
  <c r="AJ2" i="1" a="1"/>
  <c r="O30" i="1" a="1"/>
  <c r="H24" i="1" a="1"/>
  <c r="AE9" i="1" a="1"/>
  <c r="N27" i="1" a="1"/>
  <c r="AB30" i="1" a="1"/>
  <c r="C18" i="1" a="1"/>
  <c r="AF17" i="1" a="1"/>
  <c r="C21" i="1" a="1"/>
  <c r="M23" i="1" a="1"/>
  <c r="O19" i="1" a="1"/>
  <c r="D5" i="1" a="1"/>
  <c r="O31" i="1" a="1"/>
  <c r="Q24" i="1" a="1"/>
  <c r="U16" i="1" a="1"/>
  <c r="X12" i="1" a="1"/>
  <c r="AE20" i="1" a="1"/>
  <c r="K2" i="1" a="1"/>
  <c r="R14" i="1" a="1"/>
  <c r="X31" i="1" a="1"/>
  <c r="N2" i="1" a="1"/>
  <c r="U22" i="1" a="1"/>
  <c r="AB5" i="1" a="1"/>
  <c r="K18" i="1" a="1"/>
  <c r="D23" i="1" a="1"/>
  <c r="X19" i="1" a="1"/>
  <c r="AK16" i="1" a="1"/>
  <c r="V27" i="1" a="1"/>
  <c r="D31" i="1" a="1"/>
  <c r="K22" i="1" a="1"/>
  <c r="D28" i="1" a="1"/>
  <c r="Z25" i="1" a="1"/>
  <c r="M16" i="1" a="1"/>
  <c r="G32" i="1" a="1"/>
  <c r="K21" i="1" a="1"/>
  <c r="V4" i="1" a="1"/>
  <c r="P16" i="1" a="1"/>
  <c r="Z9" i="1" a="1"/>
  <c r="O16" i="1" a="1"/>
  <c r="AJ3" i="1" a="1"/>
  <c r="O32" i="1" a="1"/>
  <c r="B31" i="1" a="1"/>
  <c r="U30" i="1" a="1"/>
  <c r="AA8" i="1" a="1"/>
  <c r="W12" i="1" a="1"/>
  <c r="I2" i="1" a="1"/>
  <c r="Q25" i="1" a="1"/>
  <c r="AK9" i="1" a="1"/>
  <c r="AJ13" i="1" a="1"/>
  <c r="N11" i="1" a="1"/>
  <c r="H23" i="1" a="1"/>
  <c r="N30" i="1" a="1"/>
  <c r="P21" i="1" a="1"/>
  <c r="B21" i="1" a="1"/>
  <c r="Y6" i="1" a="1"/>
  <c r="X28" i="1" a="1"/>
  <c r="AG24" i="1" a="1"/>
  <c r="O21" i="1" a="1"/>
  <c r="M19" i="1" a="1"/>
  <c r="M31" i="1" a="1"/>
  <c r="J20" i="1" a="1"/>
  <c r="AB2" i="1" a="1"/>
  <c r="U9" i="1" a="1"/>
  <c r="AC28" i="1" a="1"/>
  <c r="O17" i="1" a="1"/>
  <c r="AA10" i="1" a="1"/>
  <c r="X2" i="1" a="1"/>
  <c r="F9" i="1" a="1"/>
  <c r="M7" i="1" a="1"/>
  <c r="Y12" i="1" a="1"/>
  <c r="AB7" i="1" a="1"/>
  <c r="AA22" i="1" a="1"/>
  <c r="G24" i="1" a="1"/>
  <c r="U27" i="1" a="1"/>
  <c r="AK28" i="1" a="1"/>
  <c r="G21" i="1" a="1"/>
  <c r="H22" i="1" a="1"/>
  <c r="W22" i="1" a="1"/>
  <c r="U20" i="1" a="1"/>
  <c r="E18" i="1" a="1"/>
  <c r="X18" i="1" a="1"/>
  <c r="C29" i="1" a="1"/>
  <c r="AK6" i="1" a="1"/>
  <c r="AI6" i="1" a="1"/>
  <c r="AG17" i="1" a="1"/>
  <c r="C22" i="1" a="1"/>
  <c r="M26" i="1" a="1"/>
  <c r="B4" i="1" a="1"/>
  <c r="C32" i="1" a="1"/>
  <c r="M15" i="1" a="1"/>
  <c r="AE14" i="1" a="1"/>
  <c r="T10" i="1" a="1"/>
  <c r="K19" i="1" a="1"/>
  <c r="AA5" i="1" a="1"/>
  <c r="O22" i="1" a="1"/>
  <c r="Y28" i="1" a="1"/>
  <c r="Y32" i="1" a="1"/>
  <c r="B24" i="1" a="1"/>
  <c r="X15" i="1" a="1"/>
  <c r="AD30" i="1" a="1"/>
  <c r="R27" i="1" a="1"/>
  <c r="U32" i="1" a="1"/>
  <c r="D14" i="1" a="1"/>
  <c r="AH16" i="1" a="1"/>
  <c r="AE24" i="1" a="1"/>
  <c r="C23" i="1" a="1"/>
  <c r="J24" i="1" a="1"/>
  <c r="X10" i="1" a="1"/>
  <c r="F13" i="1" a="1"/>
  <c r="AI16" i="1" a="1"/>
  <c r="P27" i="1" a="1"/>
  <c r="AC22" i="1" a="1"/>
  <c r="E25" i="1" a="1"/>
  <c r="D27" i="1" a="1"/>
  <c r="R16" i="1" a="1"/>
  <c r="P29" i="1" a="1"/>
  <c r="AH12" i="1" a="1"/>
  <c r="M17" i="1" a="1"/>
  <c r="AI22" i="1" a="1"/>
  <c r="Q32" i="1" a="1"/>
  <c r="P19" i="1" a="1"/>
  <c r="AD14" i="1" a="1"/>
  <c r="O11" i="1" a="1"/>
  <c r="Z21" i="1" a="1"/>
  <c r="AK31" i="1" a="1"/>
  <c r="W6" i="1" a="1"/>
  <c r="AF21" i="1" a="1"/>
  <c r="AI26" i="1" a="1"/>
  <c r="AG25" i="1" a="1"/>
  <c r="Q3" i="1" a="1"/>
  <c r="AJ6" i="1" a="1"/>
  <c r="AK20" i="1" a="1"/>
  <c r="AC21" i="1" a="1"/>
  <c r="AE21" i="1" a="1"/>
  <c r="G5" i="1" a="1"/>
  <c r="AJ26" i="1" a="1"/>
  <c r="AB12" i="1" a="1"/>
  <c r="N3" i="1" a="1"/>
  <c r="AJ14" i="1" a="1"/>
  <c r="P17" i="1" a="1"/>
  <c r="Y7" i="1" a="1"/>
  <c r="AB25" i="1" a="1"/>
  <c r="AD23" i="1" a="1"/>
  <c r="Z30" i="1" a="1"/>
  <c r="AE27" i="1" a="1"/>
  <c r="Q21" i="1" a="1"/>
  <c r="AG29" i="1" a="1"/>
  <c r="N15" i="1" a="1"/>
  <c r="I12" i="1" a="1"/>
  <c r="M8" i="1" a="1"/>
  <c r="P2" i="1" a="1"/>
  <c r="E9" i="1" a="1"/>
  <c r="Z24" i="1" a="1"/>
  <c r="AC29" i="1" a="1"/>
  <c r="K23" i="1" a="1"/>
  <c r="D18" i="1" a="1"/>
  <c r="AD29" i="1" a="1"/>
  <c r="AA11" i="1" a="1"/>
  <c r="P15" i="1" a="1"/>
  <c r="Y25" i="1" a="1"/>
  <c r="AH22" i="1" a="1"/>
  <c r="C26" i="1" a="1"/>
  <c r="Z8" i="1" a="1"/>
  <c r="V22" i="1" a="1"/>
  <c r="AA23" i="1" a="1"/>
  <c r="R15" i="1" a="1"/>
  <c r="U10" i="1" a="1"/>
  <c r="I19" i="1" a="1"/>
  <c r="C10" i="1" a="1"/>
  <c r="AI15" i="1" a="1"/>
  <c r="AB18" i="1" a="1"/>
  <c r="AC16" i="1" a="1"/>
  <c r="AJ27" i="1" a="1"/>
  <c r="AK17" i="1" a="1"/>
  <c r="Z13" i="1" a="1"/>
  <c r="E27" i="1" a="1"/>
  <c r="B9" i="1" a="1"/>
  <c r="W7" i="1" a="1"/>
  <c r="V31" i="1" a="1"/>
  <c r="Y2" i="1" a="1"/>
  <c r="AG6" i="1" a="1"/>
  <c r="X9" i="1" a="1"/>
  <c r="J13" i="1" a="1"/>
  <c r="AC6" i="1" a="1"/>
  <c r="K25" i="1" a="1"/>
  <c r="AG4" i="1" a="1"/>
  <c r="E30" i="1" a="1"/>
  <c r="V9" i="1" a="1"/>
  <c r="T7" i="1" a="1"/>
  <c r="D20" i="1" a="1"/>
  <c r="AD3" i="1" a="1"/>
  <c r="AA15" i="1" a="1"/>
  <c r="Q17" i="1" a="1"/>
  <c r="Q5" i="1" a="1"/>
  <c r="AB9" i="1" a="1"/>
  <c r="B7" i="1" a="1"/>
  <c r="F8" i="1" a="1"/>
  <c r="N24" i="1" a="1"/>
  <c r="Y23" i="1" a="1"/>
  <c r="O28" i="1" a="1"/>
  <c r="M13" i="1" a="1"/>
  <c r="E15" i="1" a="1"/>
  <c r="Y17" i="1" a="1"/>
  <c r="R31" i="1" a="1"/>
  <c r="I30" i="1" a="1"/>
  <c r="N14" i="1" a="1"/>
  <c r="AH25" i="1" a="1"/>
  <c r="C16" i="1" a="1"/>
  <c r="V24" i="1" a="1"/>
  <c r="AC24" i="1" a="1"/>
  <c r="H31" i="1" a="1"/>
  <c r="AC25" i="1" a="1"/>
  <c r="V8" i="1" a="1"/>
  <c r="X17" i="1" a="1"/>
  <c r="H12" i="1" a="1"/>
  <c r="V2" i="1" a="1"/>
  <c r="AK7" i="1" a="1"/>
  <c r="Q19" i="1" a="1"/>
  <c r="D16" i="1" a="1"/>
  <c r="L2" i="1" a="1"/>
  <c r="H28" i="1" a="1"/>
  <c r="X26" i="1" a="1"/>
  <c r="AB24" i="1" a="1"/>
  <c r="Q30" i="1" a="1"/>
  <c r="S15" i="1" a="1"/>
  <c r="AF29" i="1" a="1"/>
  <c r="H25" i="1" a="1"/>
  <c r="AG31" i="1" a="1"/>
  <c r="U25" i="1" a="1"/>
  <c r="AK21" i="1" a="1"/>
  <c r="D3" i="1" a="1"/>
  <c r="F22" i="1" a="1"/>
  <c r="T31" i="1" a="1"/>
  <c r="AC13" i="1" a="1"/>
  <c r="H5" i="1" a="1"/>
  <c r="Y16" i="1" a="1"/>
  <c r="AF4" i="1" a="1"/>
  <c r="C14" i="1" a="1"/>
  <c r="M3" i="1" a="1"/>
  <c r="R30" i="1" a="1"/>
  <c r="AJ7" i="1" a="1"/>
  <c r="I7" i="1" a="1"/>
  <c r="S22" i="1" a="1"/>
  <c r="AA13" i="1" a="1"/>
  <c r="S18" i="1" a="1"/>
  <c r="H7" i="1" a="1"/>
  <c r="AF30" i="1" a="1"/>
  <c r="I24" i="1" a="1"/>
  <c r="AC32" i="1" a="1"/>
  <c r="P6" i="1" a="1"/>
  <c r="H14" i="1" a="1"/>
  <c r="V30" i="1" a="1"/>
  <c r="T23" i="1" a="1"/>
  <c r="X23" i="1" a="1"/>
  <c r="B29" i="1" a="1"/>
  <c r="AH30" i="1" a="1"/>
  <c r="AG12" i="1" a="1"/>
  <c r="AA24" i="1" a="1"/>
  <c r="AB28" i="1" a="1"/>
  <c r="J27" i="1" a="1"/>
  <c r="S7" i="1" a="1"/>
  <c r="AC27" i="1" a="1"/>
  <c r="Q14" i="1" a="1"/>
  <c r="S32" i="1" a="1"/>
  <c r="O9" i="1" a="1"/>
  <c r="AK29" i="1" a="1"/>
  <c r="AC23" i="1" a="1"/>
  <c r="B18" i="1" a="1"/>
  <c r="B17" i="1" a="1"/>
  <c r="AE32" i="1" a="1"/>
  <c r="B3" i="1" a="1"/>
  <c r="K16" i="1" a="1"/>
  <c r="AG21" i="1" a="1"/>
  <c r="AH15" i="1" a="1"/>
  <c r="V3" i="1" a="1"/>
  <c r="K26" i="1" a="1"/>
  <c r="AF23" i="1" a="1"/>
  <c r="AI12" i="1" a="1"/>
  <c r="G9" i="1" a="1"/>
  <c r="Q28" i="1" a="1"/>
  <c r="AI5" i="1" a="1"/>
  <c r="V11" i="1" a="1"/>
  <c r="S13" i="1" a="1"/>
  <c r="P4" i="1" a="1"/>
  <c r="Y20" i="1" a="1"/>
  <c r="Q31" i="1" a="1"/>
  <c r="AC8" i="1" a="1"/>
  <c r="AH13" i="1" a="1"/>
  <c r="AB20" i="1" a="1"/>
  <c r="AG13" i="1" a="1"/>
  <c r="K6" i="1" a="1"/>
  <c r="R22" i="1" a="1"/>
  <c r="D12" i="1" a="1"/>
  <c r="X7" i="1" a="1"/>
  <c r="G25" i="1" a="1"/>
  <c r="J30" i="1" a="1"/>
  <c r="AK32" i="1" a="1"/>
  <c r="U5" i="1" a="1"/>
  <c r="J25" i="1" a="1"/>
  <c r="N7" i="1" a="1"/>
  <c r="H6" i="1" a="1"/>
  <c r="AJ24" i="1" a="1"/>
  <c r="C2" i="1" a="1"/>
  <c r="Q13" i="1" a="1"/>
  <c r="M27" i="1" a="1"/>
  <c r="D21" i="1" a="1"/>
  <c r="H4" i="1" a="1"/>
  <c r="Y19" i="1" a="1"/>
  <c r="O12" i="1" a="1"/>
  <c r="M28" i="1" a="1"/>
  <c r="C27" i="1" a="1"/>
  <c r="Z27" i="1" a="1"/>
  <c r="H21" i="1" a="1"/>
  <c r="O14" i="1" a="1"/>
  <c r="E3" i="1" a="1"/>
  <c r="P7" i="1" a="1"/>
  <c r="E32" i="1" a="1"/>
  <c r="AK30" i="1" a="1"/>
  <c r="AC20" i="1" a="1"/>
  <c r="Q11" i="1" a="1"/>
  <c r="AI27" i="1" a="1"/>
  <c r="AH3" i="1" a="1"/>
  <c r="Y22" i="1" a="1"/>
  <c r="AG9" i="1" a="1"/>
  <c r="B25" i="1" a="1"/>
  <c r="AG22" i="1" a="1"/>
  <c r="F17" i="1" a="1"/>
  <c r="B22" i="1" a="1"/>
  <c r="S24" i="1" a="1"/>
  <c r="Q10" i="1" a="1"/>
  <c r="Y10" i="1" a="1"/>
  <c r="O3" i="1" a="1"/>
  <c r="AD24" i="1" a="1"/>
  <c r="N25" i="1" a="1"/>
  <c r="E12" i="1" a="1"/>
  <c r="G23" i="1" a="1"/>
  <c r="H15" i="1" a="1"/>
  <c r="P22" i="1" a="1"/>
  <c r="W16" i="1" a="1"/>
  <c r="AK10" i="1" a="1"/>
  <c r="AK19" i="1" a="1"/>
  <c r="R5" i="1" a="1"/>
  <c r="X20" i="1" a="1"/>
  <c r="O18" i="1" a="1"/>
  <c r="AK24" i="1" a="1"/>
  <c r="C8" i="1" a="1"/>
  <c r="AG15" i="1" a="1"/>
  <c r="AJ18" i="1" a="1"/>
  <c r="S10" i="1" a="1"/>
  <c r="AE3" i="1" a="1"/>
  <c r="C31" i="1" a="1"/>
  <c r="K9" i="1" a="1"/>
  <c r="O7" i="1" a="1"/>
  <c r="K10" i="1" a="1"/>
  <c r="Y21" i="1" a="1"/>
  <c r="T4" i="1" a="1"/>
  <c r="AG14" i="1" a="1"/>
  <c r="M21" i="1" a="1"/>
  <c r="K32" i="1" a="1"/>
  <c r="G16" i="1" a="1"/>
  <c r="Y8" i="1" a="1"/>
  <c r="R25" i="1" a="1"/>
  <c r="J4" i="1" a="1"/>
  <c r="E10" i="1" a="1"/>
  <c r="AE16" i="1" a="1"/>
  <c r="Q12" i="1" a="1"/>
  <c r="W32" i="1" a="1"/>
  <c r="AB8" i="1" a="1"/>
  <c r="F4" i="1" a="1"/>
  <c r="AC31" i="1" a="1"/>
  <c r="AD27" i="1" a="1"/>
  <c r="V23" i="1" a="1"/>
  <c r="AA27" i="1" a="1"/>
  <c r="U23" i="1" a="1"/>
  <c r="U17" i="1" a="1"/>
  <c r="I16" i="1" a="1"/>
  <c r="AI20" i="1" a="1"/>
  <c r="O25" i="1" a="1"/>
  <c r="C7" i="1" a="1"/>
  <c r="W9" i="1" a="1"/>
  <c r="C12" i="1" a="1"/>
  <c r="AF5" i="1" a="1"/>
  <c r="I27" i="1" a="1"/>
  <c r="X8" i="1" a="1"/>
  <c r="Q9" i="1" a="1"/>
  <c r="AD22" i="1" a="1"/>
  <c r="AC10" i="1" a="1"/>
  <c r="V7" i="1" a="1"/>
  <c r="G2" i="1" a="1"/>
  <c r="AJ15" i="1" a="1"/>
  <c r="V14" i="1" a="1"/>
  <c r="J17" i="1" a="1"/>
  <c r="AF24" i="1" a="1"/>
  <c r="C19" i="1" a="1"/>
  <c r="AI30" i="1" a="1"/>
  <c r="AE30" i="1" a="1"/>
  <c r="P10" i="1" a="1"/>
  <c r="V16" i="1" a="1"/>
  <c r="AB31" i="1" a="1"/>
  <c r="R26" i="1" a="1"/>
  <c r="O15" i="1" a="1"/>
  <c r="Y30" i="1" a="1"/>
  <c r="J9" i="1" a="1"/>
  <c r="AF13" i="1" a="1"/>
  <c r="Y31" i="1" a="1"/>
  <c r="T20" i="1" a="1"/>
  <c r="P11" i="1" a="1"/>
  <c r="F23" i="1" a="1"/>
  <c r="W31" i="1" a="1"/>
  <c r="P31" i="1" a="1"/>
  <c r="O29" i="1" a="1"/>
  <c r="K12" i="1" a="1"/>
  <c r="AA25" i="1" a="1"/>
  <c r="U14" i="1" a="1"/>
  <c r="AA2" i="1" a="1"/>
  <c r="F6" i="1" a="1"/>
  <c r="AA21" i="1" a="1"/>
  <c r="D8" i="1" a="1"/>
  <c r="G17" i="1" a="1"/>
  <c r="X27" i="1" a="1"/>
  <c r="C20" i="1" a="1"/>
  <c r="N16" i="1" a="1"/>
  <c r="S6" i="1" a="1"/>
  <c r="U12" i="1" a="1"/>
  <c r="Z20" i="1" a="1"/>
  <c r="AJ19" i="1" a="1"/>
  <c r="U3" i="1" a="1"/>
  <c r="U28" i="1" a="1"/>
  <c r="B28" i="1" a="1"/>
  <c r="X3" i="1" a="1"/>
  <c r="C24" i="1" a="1"/>
  <c r="AD19" i="1" a="1"/>
  <c r="I13" i="1" a="1"/>
  <c r="AI18" i="1" a="1"/>
  <c r="Y11" i="1" a="1"/>
  <c r="G10" i="1" a="1"/>
  <c r="AH29" i="1" a="1"/>
  <c r="J12" i="1" a="1"/>
  <c r="AB10" i="1" a="1"/>
  <c r="AJ16" i="1" a="1"/>
  <c r="Q22" i="1" a="1"/>
  <c r="AE17" i="1" a="1"/>
  <c r="Z12" i="1" a="1"/>
  <c r="AJ31" i="1" a="1"/>
  <c r="M12" i="1" a="1"/>
  <c r="U7" i="1" a="1"/>
  <c r="AH5" i="1" a="1"/>
  <c r="Z28" i="1" a="1"/>
  <c r="AD21" i="1" a="1"/>
  <c r="Q4" i="1" a="1"/>
  <c r="M25" i="1" a="1"/>
  <c r="M6" i="1" a="1"/>
  <c r="P28" i="1" a="1"/>
  <c r="D15" i="1" a="1"/>
  <c r="AC18" i="1" a="1"/>
  <c r="B23" i="1" a="1"/>
  <c r="V25" i="1" a="1"/>
  <c r="AH21" i="1" a="1"/>
  <c r="AE29" i="1" a="1"/>
  <c r="F24" i="1" a="1"/>
  <c r="Y26" i="1" a="1"/>
  <c r="AC17" i="1" a="1"/>
  <c r="AF25" i="1" a="1"/>
  <c r="AB6" i="1" a="1"/>
  <c r="AB29" i="1" a="1"/>
  <c r="W13" i="1" a="1"/>
  <c r="AE5" i="1" a="1"/>
  <c r="M10" i="1" a="1"/>
  <c r="AK2" i="1" a="1"/>
  <c r="P13" i="1" a="1"/>
  <c r="AJ11" i="1" a="1"/>
  <c r="AK18" i="1" a="1"/>
  <c r="Y13" i="1" a="1"/>
  <c r="P12" i="1" a="1"/>
  <c r="AJ32" i="1" a="1"/>
  <c r="AK4" i="1" a="1"/>
  <c r="M14" i="1" a="1"/>
  <c r="U24" i="1" a="1"/>
  <c r="W23" i="1" a="1"/>
  <c r="AE31" i="1" a="1"/>
  <c r="K29" i="1" a="1"/>
  <c r="AB22" i="1" a="1"/>
  <c r="V21" i="1" a="1"/>
  <c r="N23" i="1" a="1"/>
  <c r="H26" i="1" a="1"/>
  <c r="AC7" i="1" a="1"/>
  <c r="AK22" i="1" a="1"/>
  <c r="AE12" i="1" a="1"/>
  <c r="U13" i="1" a="1"/>
  <c r="AA26" i="1" a="1"/>
  <c r="X24" i="1" a="1"/>
  <c r="N29" i="1" a="1"/>
  <c r="F7" i="1" a="1"/>
  <c r="X5" i="1" a="1"/>
  <c r="AJ5" i="1" a="1"/>
  <c r="AE25" i="1" a="1"/>
  <c r="J7" i="1" a="1"/>
  <c r="O27" i="1" a="1"/>
  <c r="AA17" i="1" a="1"/>
  <c r="I5" i="1" a="1"/>
  <c r="W20" i="1" a="1"/>
  <c r="AK11" i="1" a="1"/>
  <c r="AB21" i="1" a="1"/>
  <c r="AD8" i="1" a="1"/>
  <c r="AH20" i="1" a="1"/>
  <c r="I15" i="1" a="1"/>
  <c r="Z15" i="1" a="1"/>
  <c r="N5" i="1" a="1"/>
  <c r="H30" i="1" a="1"/>
  <c r="R8" i="1" a="1"/>
  <c r="N26" i="1" a="1"/>
  <c r="AH28" i="1" a="1"/>
  <c r="AA12" i="1" a="1"/>
  <c r="K31" i="1" a="1"/>
  <c r="K8" i="1" a="1"/>
  <c r="AI28" i="1" a="1"/>
  <c r="R20" i="1" a="1"/>
  <c r="AJ29" i="1" a="1"/>
  <c r="W24" i="1" a="1"/>
  <c r="N17" i="1" a="1"/>
  <c r="M20" i="1" a="1"/>
  <c r="K28" i="1" a="1"/>
  <c r="G20" i="1" a="1"/>
  <c r="AD7" i="1" a="1"/>
  <c r="Y18" i="1" a="1"/>
  <c r="T28" i="1" a="1"/>
  <c r="P30" i="1" a="1"/>
  <c r="AH17" i="1" a="1"/>
  <c r="AC3" i="1" a="1"/>
  <c r="AF8" i="1" a="1"/>
  <c r="W18" i="1" a="1"/>
  <c r="Q16" i="1" a="1"/>
  <c r="X16" i="1" a="1"/>
  <c r="AA18" i="1" a="1"/>
  <c r="I23" i="1" a="1"/>
  <c r="W2" i="1" a="1"/>
  <c r="AI19" i="1" a="1"/>
  <c r="AF16" i="1" a="1"/>
  <c r="F15" i="1" a="1"/>
  <c r="AJ28" i="1" a="1"/>
  <c r="J8" i="1" a="1"/>
  <c r="AB26" i="1" a="1"/>
  <c r="O24" i="1" a="1"/>
  <c r="B27" i="1" a="1"/>
  <c r="O23" i="1" a="1"/>
  <c r="AC30" i="1" a="1"/>
  <c r="B12" i="1" a="1"/>
  <c r="AG3" i="1" a="1"/>
  <c r="W14" i="1" a="1"/>
  <c r="N18" i="1" a="1"/>
  <c r="AG7" i="1" a="1"/>
  <c r="G28" i="1" a="1"/>
  <c r="X30" i="1" a="1"/>
  <c r="P8" i="1" a="1"/>
  <c r="AK27" i="1" a="1"/>
  <c r="M22" i="1" a="1"/>
  <c r="Q18" i="1" a="1"/>
  <c r="AE10" i="1" a="1"/>
  <c r="V19" i="1" a="1"/>
  <c r="E17" i="1" a="1"/>
  <c r="X22" i="1" a="1"/>
  <c r="AA16" i="1" a="1"/>
  <c r="P25" i="1" a="1"/>
  <c r="T29" i="1" a="1"/>
  <c r="AC14" i="1" a="1"/>
  <c r="AB27" i="1" a="1"/>
  <c r="K13" i="1" a="1"/>
  <c r="E28" i="1" a="1"/>
  <c r="AG23" i="1" a="1"/>
  <c r="U21" i="1" a="1"/>
  <c r="AJ30" i="1" a="1"/>
  <c r="B13" i="1" a="1"/>
  <c r="P9" i="1" a="1"/>
  <c r="F20" i="1" a="1"/>
  <c r="AG20" i="1" a="1"/>
  <c r="G31" i="1" a="1"/>
  <c r="S21" i="1" a="1"/>
  <c r="Q23" i="1" a="1"/>
  <c r="AC9" i="1" a="1"/>
  <c r="F11" i="1" a="1"/>
  <c r="AA19" i="1" a="1"/>
  <c r="AA6" i="1" a="1"/>
  <c r="AH9" i="1" a="1"/>
  <c r="AB32" i="1" a="1"/>
  <c r="F14" i="1" a="1"/>
  <c r="E5" i="1" a="1"/>
  <c r="AD15" i="1" a="1"/>
  <c r="N31" i="1" a="1"/>
  <c r="AA7" i="1" a="1"/>
  <c r="T6" i="1" a="1"/>
  <c r="C15" i="1" a="1"/>
  <c r="T27" i="1" a="1"/>
  <c r="I22" i="1" a="1"/>
  <c r="AF27" i="1" a="1"/>
  <c r="G18" i="1" a="1"/>
  <c r="Y4" i="1" a="1"/>
  <c r="E20" i="1" a="1"/>
  <c r="P20" i="1" a="1"/>
  <c r="R3" i="1" a="1"/>
  <c r="AG11" i="1" a="1"/>
  <c r="U29" i="1" a="1"/>
  <c r="X32" i="1" a="1"/>
  <c r="T30" i="1" a="1"/>
  <c r="X21" i="1" a="1"/>
  <c r="AB3" i="1" a="1"/>
  <c r="E16" i="1" a="1"/>
  <c r="AK5" i="1" a="1"/>
  <c r="M18" i="1" a="1"/>
  <c r="H20" i="1" a="1"/>
  <c r="N19" i="1" a="1"/>
  <c r="G14" i="1" a="1"/>
  <c r="J31" i="1" a="1"/>
  <c r="T24" i="1" a="1"/>
  <c r="AE6" i="1" a="1"/>
  <c r="AK13" i="1" a="1"/>
  <c r="Y14" i="1" a="1"/>
  <c r="AA28" i="1" a="1"/>
  <c r="P23" i="1" a="1"/>
  <c r="AK8" i="1" a="1"/>
  <c r="Y24" i="1" a="1"/>
  <c r="C13" i="1" a="1"/>
  <c r="J16" i="1" a="1"/>
  <c r="I3" i="1" a="1"/>
  <c r="X4" i="1" a="1"/>
  <c r="I14" i="1" a="1"/>
  <c r="M30" i="1" a="1"/>
  <c r="AA9" i="1" a="1"/>
  <c r="AD4" i="1" a="1"/>
  <c r="T8" i="1" a="1"/>
  <c r="AA29" i="1" a="1"/>
  <c r="M9" i="1" a="1"/>
  <c r="AA4" i="1" a="1"/>
  <c r="Y27" i="1" a="1"/>
  <c r="AB15" i="1" a="1"/>
  <c r="AH24" i="1" a="1"/>
  <c r="AI10" i="1" a="1"/>
  <c r="J3" i="1" a="1"/>
  <c r="B30" i="1" a="1"/>
  <c r="Z16" i="1" a="1"/>
  <c r="Q15" i="1" a="1"/>
  <c r="U31" i="1" a="1"/>
  <c r="G29" i="1" a="1"/>
  <c r="AG2" i="1" a="1"/>
  <c r="D29" i="1" a="1"/>
  <c r="AA32" i="1" a="1"/>
  <c r="AK12" i="1" a="1"/>
  <c r="AA20" i="1" a="1"/>
  <c r="O8" i="1" a="1"/>
  <c r="H17" i="1" a="1"/>
  <c r="AF26" i="1" a="1"/>
  <c r="AB14" i="1" a="1"/>
  <c r="O26" i="1" a="1"/>
  <c r="H13" i="1" a="1"/>
  <c r="AI13" i="1" a="1"/>
  <c r="U15" i="1" a="1"/>
  <c r="S19" i="1" a="1"/>
  <c r="AI32" i="1" a="1"/>
  <c r="AI14" i="1" a="1"/>
  <c r="D6" i="1" a="1"/>
  <c r="AE22" i="1" a="1"/>
  <c r="V5" i="1" a="1"/>
  <c r="AK25" i="1" a="1"/>
  <c r="AF15" i="1" a="1"/>
  <c r="X14" i="1" a="1"/>
  <c r="N9" i="1" a="1"/>
  <c r="R24" i="1" a="1"/>
  <c r="AF31" i="1" a="1"/>
  <c r="Z5" i="1" a="1"/>
  <c r="S2" i="1" a="1"/>
  <c r="J23" i="1" a="1"/>
  <c r="O2" i="1" a="1"/>
  <c r="AJ25" i="1" a="1"/>
  <c r="AJ22" i="1" a="1"/>
  <c r="R28" i="1" a="1"/>
  <c r="AB11" i="1" a="1"/>
  <c r="AG16" i="1" a="1"/>
  <c r="F21" i="1" a="1"/>
  <c r="U2" i="1" a="1"/>
  <c r="D24" i="1" a="1"/>
  <c r="AA30" i="1" a="1"/>
  <c r="D13" i="1" a="1"/>
  <c r="E13" i="1" a="1"/>
  <c r="S29" i="1" a="1"/>
  <c r="AG18" i="1" a="1"/>
  <c r="K20" i="1" a="1"/>
  <c r="AE18" i="1" a="1"/>
  <c r="Z3" i="1" a="1"/>
  <c r="S14" i="1" a="1"/>
  <c r="Y15" i="1" a="1"/>
  <c r="N21" i="1" a="1"/>
  <c r="AJ9" i="1" a="1"/>
  <c r="S26" i="1" a="1"/>
  <c r="AK14" i="1" a="1"/>
  <c r="P14" i="1" a="1"/>
  <c r="AH31" i="1" a="1"/>
  <c r="I10" i="1" a="1"/>
  <c r="W17" i="1" a="1"/>
  <c r="S16" i="1" a="1"/>
  <c r="H8" i="1" a="1"/>
  <c r="E24" i="1" a="1"/>
  <c r="Q20" i="1" a="1"/>
  <c r="D7" i="1" a="1"/>
  <c r="AB4" i="1" a="1"/>
  <c r="O4" i="1" a="1"/>
  <c r="Q2" i="1" a="1"/>
  <c r="AB13" i="1" a="1"/>
  <c r="F3" i="1" a="1"/>
  <c r="V13" i="1" a="1"/>
  <c r="V29" i="1" a="1"/>
  <c r="AJ21" i="1" a="1"/>
  <c r="S12" i="1" a="1"/>
  <c r="J28" i="1" a="1"/>
  <c r="AG32" i="1" a="1"/>
  <c r="W10" i="1" a="1"/>
  <c r="AG19" i="1" a="1"/>
  <c r="E2" i="1" a="1"/>
  <c r="B20" i="1" a="1"/>
  <c r="AD16" i="1" a="1"/>
  <c r="AA31" i="1" a="1"/>
  <c r="P26" i="1" a="1"/>
  <c r="T5" i="1" a="1"/>
  <c r="J5" i="1" a="1"/>
  <c r="AJ17" i="1" a="1"/>
  <c r="K5" i="1" a="1"/>
  <c r="H9" i="1" a="1"/>
  <c r="W27" i="1" a="1"/>
  <c r="F29" i="1" a="1"/>
  <c r="H29" i="1" a="1"/>
  <c r="T22" i="1" a="1"/>
  <c r="F19" i="1" a="1"/>
  <c r="K24" i="1" a="1"/>
  <c r="AI8" i="1" a="1"/>
  <c r="AH8" i="1" a="1"/>
  <c r="O6" i="1" a="1"/>
  <c r="J21" i="1" a="1"/>
  <c r="N12" i="1" a="1"/>
  <c r="E21" i="1" a="1"/>
  <c r="S20" i="1" a="1"/>
  <c r="H27" i="1" a="1"/>
  <c r="I18" i="1" a="1"/>
  <c r="T16" i="1" a="1"/>
  <c r="AF19" i="1" a="1"/>
  <c r="AC12" i="1" a="1"/>
  <c r="AD31" i="1" a="1"/>
  <c r="AK23" i="1" a="1"/>
  <c r="AE13" i="1" a="1"/>
  <c r="AD20" i="1" a="1"/>
  <c r="Y5" i="1" a="1"/>
  <c r="B16" i="1" a="1"/>
  <c r="Z17" i="1" a="1"/>
  <c r="E22" i="1" a="1"/>
  <c r="E23" i="1" a="1"/>
  <c r="E6" i="1" a="1"/>
  <c r="N8" i="1" a="1"/>
  <c r="F25" i="1" a="1"/>
  <c r="X6" i="1" a="1"/>
  <c r="G12" i="1" a="1"/>
  <c r="Y3" i="1" a="1"/>
  <c r="AI2" i="1" a="1"/>
  <c r="U6" i="1" a="1"/>
  <c r="AK3" i="1" a="1"/>
  <c r="Y9" i="1" a="1"/>
  <c r="I32" i="1" a="1"/>
  <c r="AH23" i="1" a="1"/>
  <c r="R12" i="1" a="1"/>
  <c r="AH27" i="1" a="1"/>
  <c r="T15" i="1" a="1"/>
  <c r="W26" i="1" a="1"/>
  <c r="B6" i="1" a="1"/>
  <c r="AG30" i="1" a="1"/>
  <c r="P24" i="1" a="1"/>
  <c r="C6" i="1" a="1"/>
  <c r="AC15" i="1" a="1"/>
  <c r="I31" i="1" a="1"/>
  <c r="G22" i="1" a="1"/>
  <c r="AE2" i="1" a="1"/>
  <c r="I29" i="1" a="1"/>
  <c r="D4" i="1" a="1"/>
  <c r="AJ23" i="1" a="1"/>
  <c r="Q29" i="1" a="1"/>
  <c r="F16" i="1" a="1"/>
  <c r="Y29" i="1" a="1"/>
  <c r="B8" i="1" a="1"/>
  <c r="I17" i="1" a="1"/>
  <c r="M29" i="1" a="1"/>
  <c r="F31" i="1" a="1"/>
  <c r="AF9" i="1" a="1"/>
  <c r="V15" i="1" a="1"/>
  <c r="AI24" i="1" a="1"/>
  <c r="Q27" i="1" a="1"/>
  <c r="U18" i="1" a="1"/>
  <c r="V17" i="1" a="1"/>
  <c r="F12" i="1" a="1"/>
  <c r="AB16" i="1" a="1"/>
  <c r="E31" i="1" a="1"/>
  <c r="Q6" i="1" a="1"/>
  <c r="F30" i="1" a="1"/>
  <c r="AF7" i="1" a="1"/>
  <c r="I11" i="1" a="1"/>
  <c r="M5" i="1" a="1"/>
  <c r="AI31" i="1" a="1"/>
  <c r="AB19" i="1" a="1"/>
  <c r="R9" i="1" a="1"/>
  <c r="N22" i="1" a="1"/>
  <c r="I4" i="1" a="1"/>
  <c r="O20" i="1" a="1"/>
  <c r="S31" i="1" a="1"/>
  <c r="AF20" i="1" a="1"/>
  <c r="AK21" i="1" l="1"/>
  <c r="AH12" i="1"/>
  <c r="AC15" i="1"/>
  <c r="AC28" i="1"/>
  <c r="Q29" i="1"/>
  <c r="J29" i="2" s="1"/>
  <c r="X24" i="1"/>
  <c r="H24" i="4" s="1"/>
  <c r="N28" i="1"/>
  <c r="G28" i="4" s="1"/>
  <c r="AK18" i="1"/>
  <c r="I13" i="1"/>
  <c r="F13" i="4" s="1"/>
  <c r="V8" i="1"/>
  <c r="H8" i="2" s="1"/>
  <c r="C10" i="1"/>
  <c r="E10" i="3" s="1"/>
  <c r="I10" i="3" s="1"/>
  <c r="V24" i="1"/>
  <c r="H24" i="2" s="1"/>
  <c r="I10" i="1"/>
  <c r="F10" i="4" s="1"/>
  <c r="I10" i="4" s="1"/>
  <c r="G2" i="1"/>
  <c r="F2" i="2" s="1"/>
  <c r="AF20" i="1"/>
  <c r="AG2" i="1"/>
  <c r="M25" i="1"/>
  <c r="G25" i="3" s="1"/>
  <c r="D28" i="1"/>
  <c r="E28" i="4" s="1"/>
  <c r="I28" i="4" s="1"/>
  <c r="E22" i="1"/>
  <c r="E22" i="5" s="1"/>
  <c r="I22" i="1"/>
  <c r="F22" i="4" s="1"/>
  <c r="I22" i="4" s="1"/>
  <c r="E13" i="1"/>
  <c r="E13" i="5" s="1"/>
  <c r="Q17" i="1"/>
  <c r="J17" i="2" s="1"/>
  <c r="AC10" i="1"/>
  <c r="S19" i="1"/>
  <c r="J19" i="4" s="1"/>
  <c r="AC8" i="1"/>
  <c r="Q32" i="1"/>
  <c r="J32" i="2" s="1"/>
  <c r="Z3" i="1"/>
  <c r="H5" i="1"/>
  <c r="F5" i="3" s="1"/>
  <c r="K5" i="1"/>
  <c r="AG6" i="1"/>
  <c r="S22" i="1"/>
  <c r="J22" i="4" s="1"/>
  <c r="O12" i="1"/>
  <c r="G12" i="5" s="1"/>
  <c r="AD12" i="1"/>
  <c r="B30" i="1"/>
  <c r="E30" i="2" s="1"/>
  <c r="I30" i="2" s="1"/>
  <c r="G10" i="1"/>
  <c r="F10" i="2" s="1"/>
  <c r="I10" i="2" s="1"/>
  <c r="K24" i="1"/>
  <c r="N12" i="1"/>
  <c r="G12" i="4" s="1"/>
  <c r="W28" i="1"/>
  <c r="H28" i="3" s="1"/>
  <c r="H24" i="1"/>
  <c r="F24" i="3" s="1"/>
  <c r="W21" i="1"/>
  <c r="H21" i="3" s="1"/>
  <c r="AA28" i="1"/>
  <c r="V3" i="1"/>
  <c r="H3" i="2" s="1"/>
  <c r="W31" i="1"/>
  <c r="H31" i="3" s="1"/>
  <c r="M30" i="1"/>
  <c r="G30" i="3" s="1"/>
  <c r="Y20" i="1"/>
  <c r="H20" i="5" s="1"/>
  <c r="D18" i="1"/>
  <c r="E18" i="4" s="1"/>
  <c r="Y19" i="1"/>
  <c r="H19" i="5" s="1"/>
  <c r="V31" i="1"/>
  <c r="H31" i="2" s="1"/>
  <c r="R9" i="1"/>
  <c r="J9" i="3" s="1"/>
  <c r="AB21" i="1"/>
  <c r="W20" i="1"/>
  <c r="H20" i="3" s="1"/>
  <c r="AE14" i="1"/>
  <c r="H25" i="1"/>
  <c r="F25" i="3" s="1"/>
  <c r="I25" i="3" s="1"/>
  <c r="V29" i="1"/>
  <c r="H29" i="2" s="1"/>
  <c r="AA32" i="1"/>
  <c r="K6" i="1"/>
  <c r="AI29" i="1"/>
  <c r="F19" i="1"/>
  <c r="AK28" i="1"/>
  <c r="O14" i="1"/>
  <c r="G14" i="5" s="1"/>
  <c r="G7" i="1"/>
  <c r="F7" i="2" s="1"/>
  <c r="H30" i="1"/>
  <c r="F30" i="3" s="1"/>
  <c r="I30" i="3" s="1"/>
  <c r="B9" i="1"/>
  <c r="E9" i="2" s="1"/>
  <c r="AG3" i="1"/>
  <c r="I7" i="1"/>
  <c r="F7" i="4" s="1"/>
  <c r="N30" i="1"/>
  <c r="G30" i="4" s="1"/>
  <c r="AG30" i="1"/>
  <c r="Y13" i="1"/>
  <c r="H13" i="5" s="1"/>
  <c r="I29" i="1"/>
  <c r="F29" i="4" s="1"/>
  <c r="W22" i="1"/>
  <c r="H22" i="3" s="1"/>
  <c r="Q18" i="1"/>
  <c r="J18" i="2" s="1"/>
  <c r="AK2" i="1"/>
  <c r="V22" i="1"/>
  <c r="H22" i="2" s="1"/>
  <c r="B18" i="1"/>
  <c r="E18" i="2" s="1"/>
  <c r="Y26" i="1"/>
  <c r="H26" i="5" s="1"/>
  <c r="AB11" i="1"/>
  <c r="AG15" i="1"/>
  <c r="J27" i="1"/>
  <c r="F27" i="5" s="1"/>
  <c r="G5" i="1"/>
  <c r="F5" i="2" s="1"/>
  <c r="I5" i="2" s="1"/>
  <c r="D8" i="1"/>
  <c r="E8" i="4" s="1"/>
  <c r="I8" i="4" s="1"/>
  <c r="Z28" i="1"/>
  <c r="S32" i="1"/>
  <c r="J32" i="4" s="1"/>
  <c r="J21" i="1"/>
  <c r="F21" i="5" s="1"/>
  <c r="AF15" i="1"/>
  <c r="C29" i="1"/>
  <c r="E29" i="3" s="1"/>
  <c r="AE12" i="1"/>
  <c r="AC7" i="1"/>
  <c r="F20" i="1"/>
  <c r="C23" i="1"/>
  <c r="E23" i="3" s="1"/>
  <c r="G14" i="1"/>
  <c r="F14" i="2" s="1"/>
  <c r="AG18" i="1"/>
  <c r="F22" i="1"/>
  <c r="U28" i="1"/>
  <c r="AA21" i="1"/>
  <c r="S24" i="1"/>
  <c r="J24" i="4" s="1"/>
  <c r="AK23" i="1"/>
  <c r="AD2" i="1"/>
  <c r="J16" i="1"/>
  <c r="F16" i="5" s="1"/>
  <c r="AG31" i="1"/>
  <c r="N22" i="1"/>
  <c r="G22" i="4" s="1"/>
  <c r="M6" i="1"/>
  <c r="G6" i="3" s="1"/>
  <c r="P16" i="1"/>
  <c r="AJ5" i="1"/>
  <c r="V15" i="1"/>
  <c r="H15" i="2" s="1"/>
  <c r="Q11" i="1"/>
  <c r="J11" i="2" s="1"/>
  <c r="U23" i="1"/>
  <c r="I6" i="1"/>
  <c r="F6" i="4" s="1"/>
  <c r="F6" i="1"/>
  <c r="I12" i="1"/>
  <c r="F12" i="4" s="1"/>
  <c r="T23" i="1"/>
  <c r="M9" i="1"/>
  <c r="G9" i="3" s="1"/>
  <c r="AH17" i="1"/>
  <c r="M5" i="1"/>
  <c r="G5" i="3" s="1"/>
  <c r="T6" i="1"/>
  <c r="N31" i="1"/>
  <c r="G31" i="4" s="1"/>
  <c r="E30" i="1"/>
  <c r="E30" i="5" s="1"/>
  <c r="T16" i="1"/>
  <c r="AF5" i="1"/>
  <c r="N16" i="1"/>
  <c r="G16" i="4" s="1"/>
  <c r="B25" i="1"/>
  <c r="E25" i="2" s="1"/>
  <c r="AA25" i="1"/>
  <c r="AC14" i="1"/>
  <c r="W27" i="1"/>
  <c r="H27" i="3" s="1"/>
  <c r="K12" i="1"/>
  <c r="M24" i="1"/>
  <c r="G24" i="3" s="1"/>
  <c r="Y4" i="1"/>
  <c r="H4" i="5" s="1"/>
  <c r="O30" i="1"/>
  <c r="G30" i="5" s="1"/>
  <c r="I4" i="1"/>
  <c r="F4" i="4" s="1"/>
  <c r="M3" i="1"/>
  <c r="G3" i="3" s="1"/>
  <c r="Y7" i="1"/>
  <c r="H7" i="5" s="1"/>
  <c r="N10" i="1"/>
  <c r="G10" i="4" s="1"/>
  <c r="P13" i="1"/>
  <c r="F8" i="1"/>
  <c r="D21" i="1"/>
  <c r="E21" i="4" s="1"/>
  <c r="I21" i="4" s="1"/>
  <c r="AC2" i="1"/>
  <c r="W13" i="1"/>
  <c r="H13" i="3" s="1"/>
  <c r="S7" i="1"/>
  <c r="J7" i="4" s="1"/>
  <c r="W32" i="1"/>
  <c r="H32" i="3" s="1"/>
  <c r="AH21" i="1"/>
  <c r="K15" i="1"/>
  <c r="E23" i="1"/>
  <c r="E23" i="5" s="1"/>
  <c r="P31" i="1"/>
  <c r="AH22" i="1"/>
  <c r="Y30" i="1"/>
  <c r="H30" i="5" s="1"/>
  <c r="N24" i="1"/>
  <c r="G24" i="4" s="1"/>
  <c r="AE25" i="1"/>
  <c r="AJ26" i="1"/>
  <c r="F11" i="1"/>
  <c r="AA10" i="1"/>
  <c r="L2" i="1"/>
  <c r="G2" i="2" s="1"/>
  <c r="G33" i="2" s="1"/>
  <c r="R12" i="1"/>
  <c r="J12" i="3" s="1"/>
  <c r="P15" i="1"/>
  <c r="O31" i="1"/>
  <c r="G31" i="5" s="1"/>
  <c r="F3" i="1"/>
  <c r="D13" i="1"/>
  <c r="E13" i="4" s="1"/>
  <c r="M4" i="1"/>
  <c r="G4" i="3" s="1"/>
  <c r="O13" i="1"/>
  <c r="G13" i="5" s="1"/>
  <c r="O15" i="1"/>
  <c r="G15" i="5" s="1"/>
  <c r="T30" i="1"/>
  <c r="T22" i="1"/>
  <c r="V12" i="1"/>
  <c r="H12" i="2" s="1"/>
  <c r="U2" i="1"/>
  <c r="AG24" i="1"/>
  <c r="AI31" i="1"/>
  <c r="AD21" i="1"/>
  <c r="O7" i="1"/>
  <c r="G7" i="5" s="1"/>
  <c r="S8" i="1"/>
  <c r="J8" i="4" s="1"/>
  <c r="P22" i="1"/>
  <c r="C18" i="1"/>
  <c r="E18" i="3" s="1"/>
  <c r="I18" i="3" s="1"/>
  <c r="J9" i="1"/>
  <c r="F9" i="5" s="1"/>
  <c r="AG21" i="1"/>
  <c r="B3" i="1"/>
  <c r="E3" i="2" s="1"/>
  <c r="Q24" i="1"/>
  <c r="J24" i="2" s="1"/>
  <c r="E14" i="1"/>
  <c r="E14" i="5" s="1"/>
  <c r="R8" i="1"/>
  <c r="J8" i="3" s="1"/>
  <c r="AH28" i="1"/>
  <c r="R21" i="1"/>
  <c r="J21" i="3" s="1"/>
  <c r="X12" i="1"/>
  <c r="H12" i="4" s="1"/>
  <c r="P12" i="1"/>
  <c r="AB18" i="1"/>
  <c r="AA15" i="1"/>
  <c r="K29" i="1"/>
  <c r="G9" i="1"/>
  <c r="F9" i="2" s="1"/>
  <c r="T31" i="1"/>
  <c r="P10" i="1"/>
  <c r="AA16" i="1"/>
  <c r="W10" i="1"/>
  <c r="H10" i="3" s="1"/>
  <c r="P11" i="1"/>
  <c r="F17" i="1"/>
  <c r="Y8" i="1"/>
  <c r="H8" i="5" s="1"/>
  <c r="AI23" i="1"/>
  <c r="AB19" i="1"/>
  <c r="Y16" i="1"/>
  <c r="H16" i="5" s="1"/>
  <c r="W6" i="1"/>
  <c r="H6" i="3" s="1"/>
  <c r="N11" i="1"/>
  <c r="G11" i="4" s="1"/>
  <c r="AE5" i="1"/>
  <c r="Q16" i="1"/>
  <c r="J16" i="2" s="1"/>
  <c r="J5" i="1"/>
  <c r="F5" i="5" s="1"/>
  <c r="B31" i="1"/>
  <c r="E31" i="2" s="1"/>
  <c r="AF25" i="1"/>
  <c r="I18" i="1"/>
  <c r="F18" i="4" s="1"/>
  <c r="S15" i="1"/>
  <c r="J15" i="4" s="1"/>
  <c r="P2" i="1"/>
  <c r="AI22" i="1"/>
  <c r="AJ12" i="1"/>
  <c r="M26" i="1"/>
  <c r="G26" i="3" s="1"/>
  <c r="AA24" i="1"/>
  <c r="B14" i="1"/>
  <c r="E14" i="2" s="1"/>
  <c r="AA18" i="1"/>
  <c r="AH9" i="1"/>
  <c r="AF24" i="1"/>
  <c r="Y18" i="1"/>
  <c r="H18" i="5" s="1"/>
  <c r="E28" i="1"/>
  <c r="E28" i="5" s="1"/>
  <c r="AK7" i="1"/>
  <c r="AF17" i="1"/>
  <c r="AH30" i="1"/>
  <c r="U21" i="1"/>
  <c r="O29" i="1"/>
  <c r="G29" i="5" s="1"/>
  <c r="AH27" i="1"/>
  <c r="C22" i="1"/>
  <c r="E22" i="3" s="1"/>
  <c r="S6" i="1"/>
  <c r="J6" i="4" s="1"/>
  <c r="P7" i="1"/>
  <c r="H8" i="1"/>
  <c r="F8" i="3" s="1"/>
  <c r="H7" i="1"/>
  <c r="F7" i="3" s="1"/>
  <c r="AK4" i="1"/>
  <c r="AH4" i="1"/>
  <c r="Q21" i="1"/>
  <c r="J21" i="2" s="1"/>
  <c r="AF7" i="1"/>
  <c r="U7" i="1"/>
  <c r="AE3" i="1"/>
  <c r="K21" i="1"/>
  <c r="W9" i="1"/>
  <c r="H9" i="3" s="1"/>
  <c r="E15" i="1"/>
  <c r="E15" i="5" s="1"/>
  <c r="B12" i="1"/>
  <c r="E12" i="2" s="1"/>
  <c r="V23" i="1"/>
  <c r="H23" i="2" s="1"/>
  <c r="AC31" i="1"/>
  <c r="B13" i="1"/>
  <c r="E13" i="2" s="1"/>
  <c r="X10" i="1"/>
  <c r="H10" i="4" s="1"/>
  <c r="AC29" i="1"/>
  <c r="AC32" i="1"/>
  <c r="AB16" i="1"/>
  <c r="D14" i="1"/>
  <c r="E14" i="4" s="1"/>
  <c r="AJ11" i="1"/>
  <c r="AE6" i="1"/>
  <c r="N20" i="1"/>
  <c r="G20" i="4" s="1"/>
  <c r="R22" i="1"/>
  <c r="J22" i="3" s="1"/>
  <c r="O25" i="1"/>
  <c r="G25" i="5" s="1"/>
  <c r="AK31" i="1"/>
  <c r="G31" i="1"/>
  <c r="F31" i="2" s="1"/>
  <c r="M10" i="1"/>
  <c r="G10" i="3" s="1"/>
  <c r="S23" i="1"/>
  <c r="J23" i="4" s="1"/>
  <c r="H9" i="1"/>
  <c r="F9" i="3" s="1"/>
  <c r="I9" i="3" s="1"/>
  <c r="AG9" i="1"/>
  <c r="M21" i="1"/>
  <c r="G21" i="3" s="1"/>
  <c r="N4" i="1"/>
  <c r="G4" i="4" s="1"/>
  <c r="I11" i="1"/>
  <c r="F11" i="4" s="1"/>
  <c r="I11" i="4" s="1"/>
  <c r="AH3" i="1"/>
  <c r="B8" i="1"/>
  <c r="E8" i="2" s="1"/>
  <c r="I8" i="2" s="1"/>
  <c r="AJ14" i="1"/>
  <c r="AK27" i="1"/>
  <c r="B20" i="1"/>
  <c r="E20" i="2" s="1"/>
  <c r="AG10" i="1"/>
  <c r="P8" i="1"/>
  <c r="M18" i="1"/>
  <c r="G18" i="3" s="1"/>
  <c r="Z17" i="1"/>
  <c r="B28" i="1"/>
  <c r="E28" i="2" s="1"/>
  <c r="AK29" i="1"/>
  <c r="P29" i="1"/>
  <c r="O18" i="1"/>
  <c r="G18" i="5" s="1"/>
  <c r="AB7" i="1"/>
  <c r="AA9" i="1"/>
  <c r="P32" i="1"/>
  <c r="AJ29" i="1"/>
  <c r="T29" i="1"/>
  <c r="N29" i="1"/>
  <c r="G29" i="4" s="1"/>
  <c r="M27" i="1"/>
  <c r="G27" i="3" s="1"/>
  <c r="AI2" i="1"/>
  <c r="AC21" i="1"/>
  <c r="Y17" i="1"/>
  <c r="H17" i="5" s="1"/>
  <c r="AD28" i="1"/>
  <c r="AK3" i="1"/>
  <c r="X25" i="1"/>
  <c r="H25" i="4" s="1"/>
  <c r="M23" i="1"/>
  <c r="G23" i="3" s="1"/>
  <c r="AA31" i="1"/>
  <c r="G3" i="1"/>
  <c r="F3" i="2" s="1"/>
  <c r="S26" i="1"/>
  <c r="J26" i="4" s="1"/>
  <c r="U12" i="1"/>
  <c r="Q9" i="1"/>
  <c r="J9" i="2" s="1"/>
  <c r="O5" i="1"/>
  <c r="G5" i="5" s="1"/>
  <c r="U30" i="1"/>
  <c r="AD19" i="1"/>
  <c r="Y6" i="1"/>
  <c r="H6" i="5" s="1"/>
  <c r="Z12" i="1"/>
  <c r="J12" i="1"/>
  <c r="F12" i="5" s="1"/>
  <c r="D30" i="1"/>
  <c r="E30" i="4" s="1"/>
  <c r="U29" i="1"/>
  <c r="X26" i="1"/>
  <c r="H26" i="4" s="1"/>
  <c r="G16" i="1"/>
  <c r="F16" i="2" s="1"/>
  <c r="F27" i="1"/>
  <c r="R26" i="1"/>
  <c r="J26" i="3" s="1"/>
  <c r="Y23" i="1"/>
  <c r="H23" i="5" s="1"/>
  <c r="AE24" i="1"/>
  <c r="H14" i="1"/>
  <c r="F14" i="3" s="1"/>
  <c r="AI30" i="1"/>
  <c r="AA29" i="1"/>
  <c r="Z20" i="1"/>
  <c r="G29" i="1"/>
  <c r="F29" i="2" s="1"/>
  <c r="AA17" i="1"/>
  <c r="C24" i="1"/>
  <c r="E24" i="3" s="1"/>
  <c r="AC12" i="1"/>
  <c r="T20" i="1"/>
  <c r="J20" i="1"/>
  <c r="F20" i="5" s="1"/>
  <c r="O26" i="1"/>
  <c r="G26" i="5" s="1"/>
  <c r="M22" i="1"/>
  <c r="G22" i="3" s="1"/>
  <c r="N7" i="1"/>
  <c r="G7" i="4" s="1"/>
  <c r="J28" i="1"/>
  <c r="F28" i="5" s="1"/>
  <c r="AI27" i="1"/>
  <c r="T8" i="1"/>
  <c r="Z15" i="1"/>
  <c r="E29" i="1"/>
  <c r="E29" i="5" s="1"/>
  <c r="U3" i="1"/>
  <c r="Y2" i="1"/>
  <c r="H2" i="5" s="1"/>
  <c r="P30" i="1"/>
  <c r="I2" i="1"/>
  <c r="F2" i="4" s="1"/>
  <c r="W25" i="1"/>
  <c r="H25" i="3" s="1"/>
  <c r="AG13" i="1"/>
  <c r="F24" i="1"/>
  <c r="O4" i="1"/>
  <c r="G4" i="5" s="1"/>
  <c r="O6" i="1"/>
  <c r="G6" i="5" s="1"/>
  <c r="O24" i="1"/>
  <c r="G24" i="5" s="1"/>
  <c r="AE16" i="1"/>
  <c r="AA23" i="1"/>
  <c r="W16" i="1"/>
  <c r="H16" i="3" s="1"/>
  <c r="R28" i="1"/>
  <c r="J28" i="3" s="1"/>
  <c r="X16" i="1"/>
  <c r="H16" i="4" s="1"/>
  <c r="AJ3" i="1"/>
  <c r="M12" i="1"/>
  <c r="G12" i="3" s="1"/>
  <c r="X22" i="1"/>
  <c r="H22" i="4" s="1"/>
  <c r="H28" i="1"/>
  <c r="F28" i="3" s="1"/>
  <c r="I28" i="3" s="1"/>
  <c r="AB20" i="1"/>
  <c r="P20" i="1"/>
  <c r="H31" i="1"/>
  <c r="F31" i="3" s="1"/>
  <c r="Z5" i="1"/>
  <c r="AI6" i="1"/>
  <c r="V27" i="1"/>
  <c r="H27" i="2" s="1"/>
  <c r="M2" i="1"/>
  <c r="G2" i="3" s="1"/>
  <c r="H20" i="1"/>
  <c r="F20" i="3" s="1"/>
  <c r="X11" i="1"/>
  <c r="H11" i="4" s="1"/>
  <c r="H16" i="1"/>
  <c r="F16" i="3" s="1"/>
  <c r="Y15" i="1"/>
  <c r="H15" i="5" s="1"/>
  <c r="R4" i="1"/>
  <c r="J4" i="3" s="1"/>
  <c r="N23" i="1"/>
  <c r="G23" i="4" s="1"/>
  <c r="Z9" i="1"/>
  <c r="Z21" i="1"/>
  <c r="G23" i="1"/>
  <c r="F23" i="2" s="1"/>
  <c r="Z30" i="1"/>
  <c r="S10" i="1"/>
  <c r="J10" i="4" s="1"/>
  <c r="Y11" i="1"/>
  <c r="H11" i="5" s="1"/>
  <c r="F30" i="1"/>
  <c r="W17" i="1"/>
  <c r="H17" i="3" s="1"/>
  <c r="D16" i="1"/>
  <c r="E16" i="4" s="1"/>
  <c r="AG14" i="1"/>
  <c r="G6" i="1"/>
  <c r="F6" i="2" s="1"/>
  <c r="O8" i="1"/>
  <c r="G8" i="5" s="1"/>
  <c r="C20" i="1"/>
  <c r="E20" i="3" s="1"/>
  <c r="U32" i="1"/>
  <c r="AK13" i="1"/>
  <c r="T21" i="1"/>
  <c r="O9" i="1"/>
  <c r="G9" i="5" s="1"/>
  <c r="AG17" i="1"/>
  <c r="W18" i="1"/>
  <c r="H18" i="3" s="1"/>
  <c r="E5" i="1"/>
  <c r="E5" i="5" s="1"/>
  <c r="K26" i="1"/>
  <c r="F29" i="1"/>
  <c r="AI18" i="1"/>
  <c r="M8" i="1"/>
  <c r="G8" i="3" s="1"/>
  <c r="J23" i="1"/>
  <c r="F23" i="5" s="1"/>
  <c r="X30" i="1"/>
  <c r="H30" i="4" s="1"/>
  <c r="P4" i="1"/>
  <c r="X13" i="1"/>
  <c r="H13" i="4" s="1"/>
  <c r="AD8" i="1"/>
  <c r="AI19" i="1"/>
  <c r="AF27" i="1"/>
  <c r="K14" i="1"/>
  <c r="C32" i="1"/>
  <c r="E32" i="3" s="1"/>
  <c r="I32" i="3" s="1"/>
  <c r="AA2" i="1"/>
  <c r="AF16" i="1"/>
  <c r="AK9" i="1"/>
  <c r="AI28" i="1"/>
  <c r="AE20" i="1"/>
  <c r="AJ30" i="1"/>
  <c r="C27" i="1"/>
  <c r="E27" i="3" s="1"/>
  <c r="F16" i="1"/>
  <c r="K28" i="1"/>
  <c r="K13" i="1"/>
  <c r="AC27" i="1"/>
  <c r="P21" i="1"/>
  <c r="AJ4" i="1"/>
  <c r="R20" i="1"/>
  <c r="J20" i="3" s="1"/>
  <c r="M17" i="1"/>
  <c r="G17" i="3" s="1"/>
  <c r="AJ15" i="1"/>
  <c r="AE10" i="1"/>
  <c r="Q19" i="1"/>
  <c r="J19" i="2" s="1"/>
  <c r="AI32" i="1"/>
  <c r="B17" i="1"/>
  <c r="E17" i="2" s="1"/>
  <c r="H27" i="1"/>
  <c r="F27" i="3" s="1"/>
  <c r="T10" i="1"/>
  <c r="F9" i="1"/>
  <c r="E16" i="1"/>
  <c r="E16" i="5" s="1"/>
  <c r="H12" i="1"/>
  <c r="F12" i="3" s="1"/>
  <c r="Q2" i="1"/>
  <c r="J2" i="2" s="1"/>
  <c r="Y12" i="1"/>
  <c r="H12" i="5" s="1"/>
  <c r="T24" i="1"/>
  <c r="AK11" i="1"/>
  <c r="R29" i="1"/>
  <c r="J29" i="3" s="1"/>
  <c r="O3" i="1"/>
  <c r="G3" i="5" s="1"/>
  <c r="S21" i="1"/>
  <c r="J21" i="4" s="1"/>
  <c r="AK30" i="1"/>
  <c r="K19" i="1"/>
  <c r="E31" i="1"/>
  <c r="E31" i="5" s="1"/>
  <c r="J31" i="1"/>
  <c r="F31" i="5" s="1"/>
  <c r="F23" i="1"/>
  <c r="AG28" i="1"/>
  <c r="B27" i="1"/>
  <c r="E27" i="2" s="1"/>
  <c r="I27" i="2" s="1"/>
  <c r="AD29" i="1"/>
  <c r="K10" i="1"/>
  <c r="V17" i="1"/>
  <c r="H17" i="2" s="1"/>
  <c r="Q4" i="1"/>
  <c r="J4" i="2" s="1"/>
  <c r="Y31" i="1"/>
  <c r="H31" i="5" s="1"/>
  <c r="P28" i="1"/>
  <c r="U15" i="1"/>
  <c r="M16" i="1"/>
  <c r="G16" i="3" s="1"/>
  <c r="I27" i="1"/>
  <c r="F27" i="4" s="1"/>
  <c r="M7" i="1"/>
  <c r="G7" i="3" s="1"/>
  <c r="K8" i="1"/>
  <c r="D27" i="1"/>
  <c r="E27" i="4" s="1"/>
  <c r="U17" i="1"/>
  <c r="AF31" i="1"/>
  <c r="H15" i="1"/>
  <c r="F15" i="3" s="1"/>
  <c r="AC20" i="1"/>
  <c r="Q28" i="1"/>
  <c r="J28" i="2" s="1"/>
  <c r="X21" i="1"/>
  <c r="H21" i="4" s="1"/>
  <c r="AC24" i="1"/>
  <c r="X18" i="1"/>
  <c r="H18" i="4" s="1"/>
  <c r="C15" i="1"/>
  <c r="E15" i="3" s="1"/>
  <c r="M20" i="1"/>
  <c r="G20" i="3" s="1"/>
  <c r="AN2" i="1"/>
  <c r="AF23" i="1"/>
  <c r="AJ17" i="1"/>
  <c r="AB31" i="1"/>
  <c r="AG4" i="1"/>
  <c r="AB12" i="1"/>
  <c r="I31" i="1"/>
  <c r="F31" i="4" s="1"/>
  <c r="AH16" i="1"/>
  <c r="Y9" i="1"/>
  <c r="H9" i="5" s="1"/>
  <c r="J3" i="1"/>
  <c r="F3" i="5" s="1"/>
  <c r="N21" i="1"/>
  <c r="G21" i="4" s="1"/>
  <c r="J25" i="1"/>
  <c r="F25" i="5" s="1"/>
  <c r="Y3" i="1"/>
  <c r="H3" i="5" s="1"/>
  <c r="J13" i="1"/>
  <c r="F13" i="5" s="1"/>
  <c r="AB25" i="1"/>
  <c r="AB27" i="1"/>
  <c r="AE21" i="1"/>
  <c r="R16" i="1"/>
  <c r="J16" i="3" s="1"/>
  <c r="U13" i="1"/>
  <c r="AB6" i="1"/>
  <c r="K22" i="1"/>
  <c r="V14" i="1"/>
  <c r="H14" i="2" s="1"/>
  <c r="AB8" i="1"/>
  <c r="AI10" i="1"/>
  <c r="T7" i="1"/>
  <c r="I17" i="1"/>
  <c r="F17" i="4" s="1"/>
  <c r="I17" i="4" s="1"/>
  <c r="D7" i="1"/>
  <c r="E7" i="4" s="1"/>
  <c r="I7" i="4" s="1"/>
  <c r="AC25" i="1"/>
  <c r="AD4" i="1"/>
  <c r="O11" i="1"/>
  <c r="G11" i="5" s="1"/>
  <c r="J7" i="1"/>
  <c r="F7" i="5" s="1"/>
  <c r="AA7" i="1"/>
  <c r="AF4" i="1"/>
  <c r="R30" i="1"/>
  <c r="J30" i="3" s="1"/>
  <c r="H13" i="1"/>
  <c r="F13" i="3" s="1"/>
  <c r="AK14" i="1"/>
  <c r="AD3" i="1"/>
  <c r="V20" i="1"/>
  <c r="H20" i="2" s="1"/>
  <c r="V13" i="1"/>
  <c r="H13" i="2" s="1"/>
  <c r="AK6" i="1"/>
  <c r="AK12" i="1"/>
  <c r="AF19" i="1"/>
  <c r="X23" i="1"/>
  <c r="H23" i="4" s="1"/>
  <c r="C31" i="1"/>
  <c r="E31" i="3" s="1"/>
  <c r="AI24" i="1"/>
  <c r="AH5" i="1"/>
  <c r="I32" i="1"/>
  <c r="F32" i="4" s="1"/>
  <c r="I32" i="4" s="1"/>
  <c r="AE30" i="1"/>
  <c r="P9" i="1"/>
  <c r="J4" i="1"/>
  <c r="F4" i="5" s="1"/>
  <c r="AB22" i="1"/>
  <c r="AC18" i="1"/>
  <c r="V19" i="1"/>
  <c r="H19" i="2" s="1"/>
  <c r="N2" i="1"/>
  <c r="G2" i="4" s="1"/>
  <c r="E27" i="1"/>
  <c r="E27" i="5" s="1"/>
  <c r="X14" i="1"/>
  <c r="H14" i="4" s="1"/>
  <c r="S18" i="1"/>
  <c r="J18" i="4" s="1"/>
  <c r="I24" i="1"/>
  <c r="F24" i="4" s="1"/>
  <c r="R3" i="1"/>
  <c r="J3" i="3" s="1"/>
  <c r="E24" i="1"/>
  <c r="E24" i="5" s="1"/>
  <c r="AH25" i="1"/>
  <c r="O17" i="1"/>
  <c r="G17" i="5" s="1"/>
  <c r="C21" i="1"/>
  <c r="E21" i="3" s="1"/>
  <c r="Y21" i="1"/>
  <c r="H21" i="5" s="1"/>
  <c r="Q27" i="1"/>
  <c r="J27" i="2" s="1"/>
  <c r="I16" i="1"/>
  <c r="F16" i="4" s="1"/>
  <c r="M11" i="1"/>
  <c r="G11" i="3" s="1"/>
  <c r="Y32" i="1"/>
  <c r="H32" i="5" s="1"/>
  <c r="AI15" i="1"/>
  <c r="O10" i="1"/>
  <c r="G10" i="5" s="1"/>
  <c r="P24" i="1"/>
  <c r="V25" i="1"/>
  <c r="H25" i="2" s="1"/>
  <c r="G25" i="1"/>
  <c r="F25" i="2" s="1"/>
  <c r="C13" i="1"/>
  <c r="E13" i="3" s="1"/>
  <c r="G22" i="1"/>
  <c r="F22" i="2" s="1"/>
  <c r="E9" i="1"/>
  <c r="E9" i="5" s="1"/>
  <c r="AB17" i="1"/>
  <c r="W2" i="1"/>
  <c r="H2" i="3" s="1"/>
  <c r="O23" i="1"/>
  <c r="G23" i="5" s="1"/>
  <c r="O21" i="1"/>
  <c r="G21" i="5" s="1"/>
  <c r="X17" i="1"/>
  <c r="H17" i="4" s="1"/>
  <c r="AC22" i="1"/>
  <c r="AE17" i="1"/>
  <c r="U20" i="1"/>
  <c r="AJ6" i="1"/>
  <c r="AA26" i="1"/>
  <c r="AK16" i="1"/>
  <c r="AH15" i="1"/>
  <c r="K16" i="1"/>
  <c r="B24" i="1"/>
  <c r="E24" i="2" s="1"/>
  <c r="AD7" i="1"/>
  <c r="AI26" i="1"/>
  <c r="X27" i="1"/>
  <c r="H27" i="4" s="1"/>
  <c r="E32" i="1"/>
  <c r="E32" i="5" s="1"/>
  <c r="AB32" i="1"/>
  <c r="AE18" i="1"/>
  <c r="AC13" i="1"/>
  <c r="AG22" i="1"/>
  <c r="AJ25" i="1"/>
  <c r="D4" i="1"/>
  <c r="E4" i="4" s="1"/>
  <c r="Z13" i="1"/>
  <c r="M28" i="1"/>
  <c r="G28" i="3" s="1"/>
  <c r="G12" i="1"/>
  <c r="F12" i="2" s="1"/>
  <c r="AG19" i="1"/>
  <c r="E21" i="1"/>
  <c r="E21" i="5" s="1"/>
  <c r="I14" i="1"/>
  <c r="F14" i="4" s="1"/>
  <c r="B7" i="1"/>
  <c r="E7" i="2" s="1"/>
  <c r="C26" i="1"/>
  <c r="E26" i="3" s="1"/>
  <c r="AK10" i="1"/>
  <c r="AJ31" i="1"/>
  <c r="M32" i="1"/>
  <c r="G32" i="3" s="1"/>
  <c r="H23" i="1"/>
  <c r="F23" i="3" s="1"/>
  <c r="Y29" i="1"/>
  <c r="H29" i="5" s="1"/>
  <c r="R25" i="1"/>
  <c r="J25" i="3" s="1"/>
  <c r="U31" i="1"/>
  <c r="V7" i="1"/>
  <c r="H7" i="2" s="1"/>
  <c r="AD22" i="1"/>
  <c r="K2" i="1"/>
  <c r="R24" i="1"/>
  <c r="J24" i="3" s="1"/>
  <c r="E20" i="1"/>
  <c r="E20" i="5" s="1"/>
  <c r="Y10" i="1"/>
  <c r="H10" i="5" s="1"/>
  <c r="T28" i="1"/>
  <c r="AH31" i="1"/>
  <c r="S20" i="1"/>
  <c r="J20" i="4" s="1"/>
  <c r="O2" i="1"/>
  <c r="G2" i="5" s="1"/>
  <c r="AJ9" i="1"/>
  <c r="R31" i="1"/>
  <c r="J31" i="3" s="1"/>
  <c r="C19" i="1"/>
  <c r="E19" i="3" s="1"/>
  <c r="H19" i="1"/>
  <c r="F19" i="3" s="1"/>
  <c r="Z31" i="1"/>
  <c r="G24" i="1"/>
  <c r="F24" i="2" s="1"/>
  <c r="AJ8" i="1"/>
  <c r="T15" i="1"/>
  <c r="G13" i="1"/>
  <c r="F13" i="2" s="1"/>
  <c r="AA30" i="1"/>
  <c r="AB14" i="1"/>
  <c r="B16" i="1"/>
  <c r="E16" i="2" s="1"/>
  <c r="AG7" i="1"/>
  <c r="M19" i="1"/>
  <c r="G19" i="3" s="1"/>
  <c r="K23" i="1"/>
  <c r="W29" i="1"/>
  <c r="H29" i="3" s="1"/>
  <c r="N17" i="1"/>
  <c r="G17" i="4" s="1"/>
  <c r="K32" i="1"/>
  <c r="AG29" i="1"/>
  <c r="Q3" i="1"/>
  <c r="J3" i="2" s="1"/>
  <c r="F13" i="1"/>
  <c r="AB10" i="1"/>
  <c r="U10" i="1"/>
  <c r="Z27" i="1"/>
  <c r="AG20" i="1"/>
  <c r="K18" i="1"/>
  <c r="AA27" i="1"/>
  <c r="AD27" i="1"/>
  <c r="E10" i="1"/>
  <c r="E10" i="5" s="1"/>
  <c r="D20" i="1"/>
  <c r="E20" i="4" s="1"/>
  <c r="N5" i="1"/>
  <c r="G5" i="4" s="1"/>
  <c r="AF13" i="1"/>
  <c r="AF30" i="1"/>
  <c r="D24" i="1"/>
  <c r="E24" i="4" s="1"/>
  <c r="S29" i="1"/>
  <c r="J29" i="4" s="1"/>
  <c r="D3" i="1"/>
  <c r="E3" i="4" s="1"/>
  <c r="Y22" i="1"/>
  <c r="H22" i="5" s="1"/>
  <c r="I20" i="1"/>
  <c r="F20" i="4" s="1"/>
  <c r="D29" i="1"/>
  <c r="E29" i="4" s="1"/>
  <c r="AD24" i="1"/>
  <c r="AH24" i="1"/>
  <c r="Q15" i="1"/>
  <c r="J15" i="2" s="1"/>
  <c r="AC5" i="1"/>
  <c r="AI5" i="1"/>
  <c r="AC3" i="1"/>
  <c r="AF8" i="1"/>
  <c r="AB28" i="1"/>
  <c r="AC30" i="1"/>
  <c r="Q22" i="1"/>
  <c r="J22" i="2" s="1"/>
  <c r="AA8" i="1"/>
  <c r="P17" i="1"/>
  <c r="Y28" i="1"/>
  <c r="H28" i="5" s="1"/>
  <c r="AI14" i="1"/>
  <c r="U14" i="1"/>
  <c r="AK22" i="1"/>
  <c r="H26" i="1"/>
  <c r="F26" i="3" s="1"/>
  <c r="U16" i="1"/>
  <c r="AA19" i="1"/>
  <c r="AC23" i="1"/>
  <c r="B22" i="1"/>
  <c r="E22" i="2" s="1"/>
  <c r="Q5" i="1"/>
  <c r="J5" i="2" s="1"/>
  <c r="AD11" i="1"/>
  <c r="AB15" i="1"/>
  <c r="AJ20" i="1"/>
  <c r="AE2" i="1"/>
  <c r="F25" i="1"/>
  <c r="F7" i="1"/>
  <c r="B4" i="1"/>
  <c r="E4" i="2" s="1"/>
  <c r="I4" i="2" s="1"/>
  <c r="Q6" i="1"/>
  <c r="J6" i="2" s="1"/>
  <c r="O19" i="1"/>
  <c r="G19" i="5" s="1"/>
  <c r="V4" i="1"/>
  <c r="H4" i="2" s="1"/>
  <c r="Q25" i="1"/>
  <c r="J25" i="2" s="1"/>
  <c r="P18" i="1"/>
  <c r="F21" i="1"/>
  <c r="N27" i="1"/>
  <c r="G27" i="4" s="1"/>
  <c r="P26" i="1"/>
  <c r="B23" i="1"/>
  <c r="E23" i="2" s="1"/>
  <c r="N15" i="1"/>
  <c r="G15" i="4" s="1"/>
  <c r="V30" i="1"/>
  <c r="H30" i="2" s="1"/>
  <c r="E18" i="1"/>
  <c r="E18" i="5" s="1"/>
  <c r="E25" i="1"/>
  <c r="E25" i="5" s="1"/>
  <c r="F15" i="1"/>
  <c r="P25" i="1"/>
  <c r="X28" i="1"/>
  <c r="H28" i="4" s="1"/>
  <c r="AJ28" i="1"/>
  <c r="AK24" i="1"/>
  <c r="C12" i="1"/>
  <c r="E12" i="3" s="1"/>
  <c r="I12" i="3" s="1"/>
  <c r="Z16" i="1"/>
  <c r="F31" i="1"/>
  <c r="P27" i="1"/>
  <c r="Y24" i="1"/>
  <c r="H24" i="5" s="1"/>
  <c r="AJ27" i="1"/>
  <c r="B21" i="1"/>
  <c r="E21" i="2" s="1"/>
  <c r="AK17" i="1"/>
  <c r="G18" i="1"/>
  <c r="F18" i="2" s="1"/>
  <c r="I30" i="1"/>
  <c r="F30" i="4" s="1"/>
  <c r="AA13" i="1"/>
  <c r="AH23" i="1"/>
  <c r="G21" i="1"/>
  <c r="F21" i="2" s="1"/>
  <c r="I5" i="1"/>
  <c r="F5" i="4" s="1"/>
  <c r="D12" i="1"/>
  <c r="E12" i="4" s="1"/>
  <c r="N8" i="1"/>
  <c r="G8" i="4" s="1"/>
  <c r="I23" i="1"/>
  <c r="F23" i="4" s="1"/>
  <c r="C5" i="1"/>
  <c r="E5" i="3" s="1"/>
  <c r="AK8" i="1"/>
  <c r="X4" i="1"/>
  <c r="H4" i="4" s="1"/>
  <c r="X2" i="1"/>
  <c r="H2" i="4" s="1"/>
  <c r="AG32" i="1"/>
  <c r="AA12" i="1"/>
  <c r="K31" i="1"/>
  <c r="H22" i="1"/>
  <c r="F22" i="3" s="1"/>
  <c r="Y25" i="1"/>
  <c r="H25" i="5" s="1"/>
  <c r="AA11" i="1"/>
  <c r="D31" i="1"/>
  <c r="E31" i="4" s="1"/>
  <c r="I31" i="4" s="1"/>
  <c r="AA20" i="1"/>
  <c r="X5" i="1"/>
  <c r="H5" i="4" s="1"/>
  <c r="AC6" i="1"/>
  <c r="V16" i="1"/>
  <c r="H16" i="2" s="1"/>
  <c r="H17" i="1"/>
  <c r="F17" i="3" s="1"/>
  <c r="I17" i="3" s="1"/>
  <c r="AB29" i="1"/>
  <c r="D5" i="1"/>
  <c r="E5" i="4" s="1"/>
  <c r="AE22" i="1"/>
  <c r="Q12" i="1"/>
  <c r="J12" i="2" s="1"/>
  <c r="R15" i="1"/>
  <c r="J15" i="3" s="1"/>
  <c r="W7" i="1"/>
  <c r="H7" i="3" s="1"/>
  <c r="O22" i="1"/>
  <c r="G22" i="5" s="1"/>
  <c r="P23" i="1"/>
  <c r="X32" i="1"/>
  <c r="H32" i="4" s="1"/>
  <c r="K20" i="1"/>
  <c r="Y5" i="1"/>
  <c r="H5" i="5" s="1"/>
  <c r="K9" i="1"/>
  <c r="AA22" i="1"/>
  <c r="F12" i="1"/>
  <c r="N14" i="1"/>
  <c r="G14" i="4" s="1"/>
  <c r="P14" i="1"/>
  <c r="N6" i="1"/>
  <c r="G6" i="4" s="1"/>
  <c r="P5" i="1"/>
  <c r="AD14" i="1"/>
  <c r="N19" i="1"/>
  <c r="G19" i="4" s="1"/>
  <c r="R17" i="1"/>
  <c r="J17" i="3" s="1"/>
  <c r="AF26" i="1"/>
  <c r="C6" i="1"/>
  <c r="E6" i="3" s="1"/>
  <c r="S13" i="1"/>
  <c r="J13" i="4" s="1"/>
  <c r="AB2" i="1"/>
  <c r="AI16" i="1"/>
  <c r="V9" i="1"/>
  <c r="H9" i="2" s="1"/>
  <c r="E17" i="1"/>
  <c r="E17" i="5" s="1"/>
  <c r="AE27" i="1"/>
  <c r="C2" i="1"/>
  <c r="E2" i="3" s="1"/>
  <c r="AK19" i="1"/>
  <c r="AE31" i="1"/>
  <c r="AI12" i="1"/>
  <c r="AD30" i="1"/>
  <c r="AB23" i="1"/>
  <c r="AF21" i="1"/>
  <c r="N9" i="1"/>
  <c r="G9" i="4" s="1"/>
  <c r="AD23" i="1"/>
  <c r="D23" i="1"/>
  <c r="E23" i="4" s="1"/>
  <c r="AF9" i="1"/>
  <c r="S2" i="1"/>
  <c r="J2" i="4" s="1"/>
  <c r="AJ7" i="1"/>
  <c r="AB30" i="1"/>
  <c r="AJ24" i="1"/>
  <c r="AD15" i="1"/>
  <c r="Y27" i="1"/>
  <c r="H27" i="5" s="1"/>
  <c r="AE13" i="1"/>
  <c r="T5" i="1"/>
  <c r="O32" i="1"/>
  <c r="G32" i="5" s="1"/>
  <c r="T3" i="1"/>
  <c r="C8" i="1"/>
  <c r="E8" i="3" s="1"/>
  <c r="AF29" i="1"/>
  <c r="K17" i="1"/>
  <c r="I19" i="1"/>
  <c r="F19" i="4" s="1"/>
  <c r="I19" i="4" s="1"/>
  <c r="V2" i="1"/>
  <c r="H2" i="2" s="1"/>
  <c r="Q13" i="1"/>
  <c r="J13" i="2" s="1"/>
  <c r="AG12" i="1"/>
  <c r="B29" i="1"/>
  <c r="E29" i="2" s="1"/>
  <c r="X19" i="1"/>
  <c r="H19" i="4" s="1"/>
  <c r="E6" i="1"/>
  <c r="E6" i="5" s="1"/>
  <c r="AJ13" i="1"/>
  <c r="AB9" i="1"/>
  <c r="U18" i="1"/>
  <c r="AE9" i="1"/>
  <c r="AC17" i="1"/>
  <c r="AJ21" i="1"/>
  <c r="Q23" i="1"/>
  <c r="J23" i="2" s="1"/>
  <c r="V5" i="1"/>
  <c r="H5" i="2" s="1"/>
  <c r="Q14" i="1"/>
  <c r="J14" i="2" s="1"/>
  <c r="N25" i="1"/>
  <c r="G25" i="4" s="1"/>
  <c r="U27" i="1"/>
  <c r="AE29" i="1"/>
  <c r="S16" i="1"/>
  <c r="J16" i="4" s="1"/>
  <c r="V6" i="1"/>
  <c r="H6" i="2" s="1"/>
  <c r="AI8" i="1"/>
  <c r="AJ16" i="1"/>
  <c r="R5" i="1"/>
  <c r="J5" i="3" s="1"/>
  <c r="AA3" i="1"/>
  <c r="Q30" i="1"/>
  <c r="J30" i="2" s="1"/>
  <c r="S31" i="1"/>
  <c r="J31" i="4" s="1"/>
  <c r="G32" i="1"/>
  <c r="F32" i="2" s="1"/>
  <c r="I32" i="2" s="1"/>
  <c r="G28" i="1"/>
  <c r="F28" i="2" s="1"/>
  <c r="AB3" i="1"/>
  <c r="AB13" i="1"/>
  <c r="AH8" i="1"/>
  <c r="AH20" i="1"/>
  <c r="B6" i="1"/>
  <c r="E6" i="2" s="1"/>
  <c r="AJ23" i="1"/>
  <c r="Z24" i="1"/>
  <c r="J24" i="1"/>
  <c r="F24" i="5" s="1"/>
  <c r="AC16" i="1"/>
  <c r="AJ19" i="1"/>
  <c r="C16" i="1"/>
  <c r="E16" i="3" s="1"/>
  <c r="AD16" i="1"/>
  <c r="X9" i="1"/>
  <c r="H9" i="4" s="1"/>
  <c r="M15" i="1"/>
  <c r="G15" i="3" s="1"/>
  <c r="AI20" i="1"/>
  <c r="W23" i="1"/>
  <c r="H23" i="3" s="1"/>
  <c r="AF12" i="1"/>
  <c r="M29" i="1"/>
  <c r="G29" i="3" s="1"/>
  <c r="M14" i="1"/>
  <c r="G14" i="3" s="1"/>
  <c r="U24" i="1"/>
  <c r="U22" i="1"/>
  <c r="R27" i="1"/>
  <c r="J27" i="3" s="1"/>
  <c r="AA6" i="1"/>
  <c r="AK5" i="1"/>
  <c r="M13" i="1"/>
  <c r="G13" i="3" s="1"/>
  <c r="Q31" i="1"/>
  <c r="J31" i="2" s="1"/>
  <c r="P19" i="1"/>
  <c r="AE32" i="1"/>
  <c r="E2" i="1"/>
  <c r="E2" i="5" s="1"/>
  <c r="R13" i="1"/>
  <c r="J13" i="3" s="1"/>
  <c r="Q10" i="1"/>
  <c r="J10" i="2" s="1"/>
  <c r="X29" i="1"/>
  <c r="H29" i="4" s="1"/>
  <c r="X20" i="1"/>
  <c r="H20" i="4" s="1"/>
  <c r="X3" i="1"/>
  <c r="H3" i="4" s="1"/>
  <c r="AA4" i="1"/>
  <c r="O27" i="1"/>
  <c r="G27" i="5" s="1"/>
  <c r="AK20" i="1"/>
  <c r="AH13" i="1"/>
  <c r="X7" i="1"/>
  <c r="H7" i="4" s="1"/>
  <c r="G20" i="1"/>
  <c r="F20" i="2" s="1"/>
  <c r="AB5" i="1"/>
  <c r="AD31" i="1"/>
  <c r="N3" i="1"/>
  <c r="G3" i="4" s="1"/>
  <c r="C7" i="1"/>
  <c r="E7" i="3" s="1"/>
  <c r="I7" i="3" s="1"/>
  <c r="W3" i="1"/>
  <c r="H3" i="3" s="1"/>
  <c r="AJ2" i="1"/>
  <c r="N18" i="1"/>
  <c r="G18" i="4" s="1"/>
  <c r="X8" i="1"/>
  <c r="H8" i="4" s="1"/>
  <c r="AI13" i="1"/>
  <c r="AC9" i="1"/>
  <c r="AB26" i="1"/>
  <c r="AJ10" i="1"/>
  <c r="U5" i="1"/>
  <c r="AG23" i="1"/>
  <c r="Z29" i="1"/>
  <c r="AG11" i="1"/>
  <c r="AB24" i="1"/>
  <c r="AH29" i="1"/>
  <c r="J17" i="1"/>
  <c r="F17" i="5" s="1"/>
  <c r="U25" i="1"/>
  <c r="Z25" i="1"/>
  <c r="O20" i="1"/>
  <c r="G20" i="5" s="1"/>
  <c r="AG16" i="1"/>
  <c r="T12" i="1"/>
  <c r="Q20" i="1"/>
  <c r="J20" i="2" s="1"/>
  <c r="AA5" i="1"/>
  <c r="AJ32" i="1"/>
  <c r="T27" i="1"/>
  <c r="X6" i="1"/>
  <c r="H6" i="4" s="1"/>
  <c r="S14" i="1"/>
  <c r="J14" i="4" s="1"/>
  <c r="P6" i="1"/>
  <c r="M31" i="1"/>
  <c r="G31" i="3" s="1"/>
  <c r="T4" i="1"/>
  <c r="AE28" i="1"/>
  <c r="AJ22" i="1"/>
  <c r="Q7" i="1"/>
  <c r="J7" i="2" s="1"/>
  <c r="G17" i="1"/>
  <c r="F17" i="2" s="1"/>
  <c r="K25" i="1"/>
  <c r="I3" i="1"/>
  <c r="F3" i="4" s="1"/>
  <c r="J8" i="1"/>
  <c r="F8" i="5" s="1"/>
  <c r="N26" i="1"/>
  <c r="G26" i="4" s="1"/>
  <c r="X15" i="1"/>
  <c r="H15" i="4" s="1"/>
  <c r="D6" i="1"/>
  <c r="E6" i="4" s="1"/>
  <c r="AK25" i="1"/>
  <c r="R14" i="1"/>
  <c r="J14" i="3" s="1"/>
  <c r="J30" i="1"/>
  <c r="F30" i="5" s="1"/>
  <c r="I15" i="1"/>
  <c r="F15" i="4" s="1"/>
  <c r="AB4" i="1"/>
  <c r="H21" i="1"/>
  <c r="F21" i="3" s="1"/>
  <c r="W26" i="1"/>
  <c r="H26" i="3" s="1"/>
  <c r="E3" i="1"/>
  <c r="E3" i="5" s="1"/>
  <c r="F4" i="1"/>
  <c r="Z4" i="1"/>
  <c r="W24" i="1"/>
  <c r="H24" i="3" s="1"/>
  <c r="C14" i="1"/>
  <c r="E14" i="3" s="1"/>
  <c r="O16" i="1"/>
  <c r="G16" i="5" s="1"/>
  <c r="W14" i="1"/>
  <c r="H14" i="3" s="1"/>
  <c r="E12" i="1"/>
  <c r="E12" i="5" s="1"/>
  <c r="Y14" i="1"/>
  <c r="H14" i="5" s="1"/>
  <c r="F14" i="1"/>
  <c r="AG25" i="1"/>
  <c r="AJ18" i="1"/>
  <c r="AD20" i="1"/>
  <c r="H6" i="1"/>
  <c r="F6" i="3" s="1"/>
  <c r="X31" i="1"/>
  <c r="H31" i="4" s="1"/>
  <c r="H29" i="1"/>
  <c r="F29" i="3" s="1"/>
  <c r="O28" i="1"/>
  <c r="G28" i="5" s="1"/>
  <c r="S12" i="1"/>
  <c r="J12" i="4" s="1"/>
  <c r="U9" i="1"/>
  <c r="AA14" i="1"/>
  <c r="D15" i="1"/>
  <c r="E15" i="4" s="1"/>
  <c r="I15" i="4" s="1"/>
  <c r="V21" i="1"/>
  <c r="H21" i="2" s="1"/>
  <c r="Z8" i="1"/>
  <c r="AK32" i="1"/>
  <c r="H4" i="1"/>
  <c r="F4" i="3" s="1"/>
  <c r="W12" i="1"/>
  <c r="H12" i="3" s="1"/>
  <c r="V11" i="1"/>
  <c r="H11" i="2" s="1"/>
  <c r="U6" i="1"/>
  <c r="I5" i="3" l="1"/>
  <c r="I29" i="4"/>
  <c r="I7" i="2"/>
  <c r="I19" i="3"/>
  <c r="I8" i="3"/>
  <c r="I14" i="3"/>
  <c r="I12" i="4"/>
  <c r="I6" i="2"/>
  <c r="I23" i="2"/>
  <c r="I6" i="4"/>
  <c r="I15" i="3"/>
  <c r="I20" i="3"/>
  <c r="I24" i="3"/>
  <c r="I29" i="2"/>
  <c r="I5" i="4"/>
  <c r="I26" i="3"/>
  <c r="I16" i="3"/>
  <c r="I24" i="4"/>
  <c r="I13" i="4"/>
  <c r="I4" i="4"/>
  <c r="I6" i="3"/>
  <c r="I2" i="3"/>
  <c r="E33" i="3"/>
  <c r="I21" i="2"/>
  <c r="I24" i="2"/>
  <c r="I13" i="3"/>
  <c r="F33" i="5"/>
  <c r="I27" i="3"/>
  <c r="I14" i="2"/>
  <c r="I25" i="2"/>
  <c r="E33" i="5"/>
  <c r="I23" i="4"/>
  <c r="F33" i="3"/>
  <c r="I4" i="3"/>
  <c r="I22" i="2"/>
  <c r="I3" i="4"/>
  <c r="E33" i="4"/>
  <c r="I16" i="2"/>
  <c r="I30" i="4"/>
  <c r="I31" i="2"/>
  <c r="I9" i="2"/>
  <c r="I18" i="4"/>
  <c r="F33" i="2"/>
  <c r="I2" i="2"/>
  <c r="I21" i="3"/>
  <c r="I17" i="2"/>
  <c r="I20" i="2"/>
  <c r="I13" i="2"/>
  <c r="I29" i="3"/>
  <c r="H33" i="3"/>
  <c r="G33" i="4"/>
  <c r="I27" i="4"/>
  <c r="I2" i="4"/>
  <c r="F33" i="4"/>
  <c r="I22" i="3"/>
  <c r="I3" i="2"/>
  <c r="E33" i="2"/>
  <c r="J33" i="4"/>
  <c r="G33" i="5"/>
  <c r="J33" i="2"/>
  <c r="I31" i="3"/>
  <c r="G33" i="3"/>
  <c r="H33" i="5"/>
  <c r="I28" i="2"/>
  <c r="I14" i="4"/>
  <c r="I12" i="2"/>
  <c r="I18" i="2"/>
  <c r="H33" i="4"/>
  <c r="H33" i="2"/>
  <c r="I20" i="4"/>
  <c r="J33" i="3"/>
  <c r="I16" i="4"/>
  <c r="I23" i="3"/>
  <c r="I33" i="4" l="1"/>
  <c r="I33" i="2"/>
  <c r="I3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306D53-39A8-4C16-923B-97AA53F0A8BD}" keepAlive="1" name="ThisWorkbookDataModel" description="データ モデル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C979897-046D-479D-8474-C69227EEF146}" name="WorksheetConnection_出来商店 加工賃 ←最新.xlsm!テーブル1" type="102" refreshedVersion="7" minRefreshableVersion="5">
    <extLst>
      <ext xmlns:x15="http://schemas.microsoft.com/office/spreadsheetml/2010/11/main" uri="{DE250136-89BD-433C-8126-D09CA5730AF9}">
        <x15:connection id="テーブル1">
          <x15:rangePr sourceName="_xlcn.WorksheetConnection_出来商店加工賃←最新.xlsmテーブル11"/>
        </x15:connection>
      </ext>
    </extLst>
  </connection>
  <connection id="3" xr16:uid="{C9736D49-2D07-4C4B-AC10-80157DA6EBD6}" name="WorksheetConnection_出来商店 加工賃 ←最新.xlsm!テーブル1345" type="102" refreshedVersion="7" minRefreshableVersion="5">
    <extLst>
      <ext xmlns:x15="http://schemas.microsoft.com/office/spreadsheetml/2010/11/main" uri="{DE250136-89BD-433C-8126-D09CA5730AF9}">
        <x15:connection id="テーブル1345">
          <x15:rangePr sourceName="_xlcn.WorksheetConnection_出来商店加工賃←最新.xlsmテーブル13451"/>
        </x15:connection>
      </ext>
    </extLst>
  </connection>
  <connection id="4" xr16:uid="{28770CED-1471-47CB-8D53-9C0B0579407F}" name="WorksheetConnection_出来商店 加工賃 ←最新.xlsm!テーブル13454" type="102" refreshedVersion="7" minRefreshableVersion="5">
    <extLst>
      <ext xmlns:x15="http://schemas.microsoft.com/office/spreadsheetml/2010/11/main" uri="{DE250136-89BD-433C-8126-D09CA5730AF9}">
        <x15:connection id="テーブル13454" autoDelete="1">
          <x15:rangePr sourceName="_xlcn.WorksheetConnection_出来商店加工賃←最新.xlsmテーブル13454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<sst xmlns="http://schemas.openxmlformats.org/spreadsheetml/2006/main" count="2012" uniqueCount="114">
  <si>
    <t>作業時間</t>
  </si>
  <si>
    <t>人件費</t>
  </si>
  <si>
    <t>資材費</t>
  </si>
  <si>
    <t>加工単価（１Kg）</t>
  </si>
  <si>
    <t>加工単価（10Kg）</t>
  </si>
  <si>
    <t>加工単価（1C/S）</t>
  </si>
  <si>
    <t>日付</t>
  </si>
  <si>
    <t>商品名</t>
  </si>
  <si>
    <t>作業時間合計(分）</t>
  </si>
  <si>
    <t>資材費(1C/S)</t>
  </si>
  <si>
    <t>名　前</t>
  </si>
  <si>
    <t>土</t>
  </si>
  <si>
    <t>日</t>
  </si>
  <si>
    <t>月</t>
  </si>
  <si>
    <t>火</t>
  </si>
  <si>
    <t>水</t>
  </si>
  <si>
    <t>木</t>
  </si>
  <si>
    <t>金</t>
  </si>
  <si>
    <t>矢代</t>
  </si>
  <si>
    <t>出</t>
  </si>
  <si>
    <t>高橋</t>
  </si>
  <si>
    <t>マーダワ</t>
  </si>
  <si>
    <t>ズオン バン フン</t>
  </si>
  <si>
    <t>E</t>
  </si>
  <si>
    <t>ディン コン ベト</t>
  </si>
  <si>
    <t>A</t>
  </si>
  <si>
    <t>チャモ</t>
  </si>
  <si>
    <t>B</t>
  </si>
  <si>
    <t>ホン ゴック</t>
  </si>
  <si>
    <t>トン</t>
  </si>
  <si>
    <t>L</t>
  </si>
  <si>
    <t>サンミン</t>
  </si>
  <si>
    <t>マドマーリ</t>
  </si>
  <si>
    <t>イスリ</t>
  </si>
  <si>
    <t>K</t>
  </si>
  <si>
    <t>I</t>
  </si>
  <si>
    <t>G</t>
  </si>
  <si>
    <t>ハルシャナ</t>
  </si>
  <si>
    <t>D</t>
  </si>
  <si>
    <t>インディカ</t>
  </si>
  <si>
    <t>F</t>
  </si>
  <si>
    <t>チャトランガ</t>
  </si>
  <si>
    <t>ユウ</t>
  </si>
  <si>
    <t>←入力するところ</t>
  </si>
  <si>
    <t>メンバー</t>
  </si>
  <si>
    <t>時間（分）</t>
  </si>
  <si>
    <t>分給</t>
  </si>
  <si>
    <r>
      <rPr>
        <sz val="12"/>
        <color rgb="FFFF0000"/>
        <rFont val="ＭＳ Ｐゴシック (本文)"/>
        <charset val="128"/>
      </rPr>
      <t>※</t>
    </r>
    <r>
      <rPr>
        <sz val="11"/>
        <color theme="1"/>
        <rFont val="ＭＳ Ｐゴシック"/>
        <family val="3"/>
        <charset val="128"/>
      </rPr>
      <t>人件費</t>
    </r>
  </si>
  <si>
    <t>使用数</t>
  </si>
  <si>
    <t>廃棄数量</t>
  </si>
  <si>
    <t>歩留り率</t>
  </si>
  <si>
    <t>作業時間合計</t>
  </si>
  <si>
    <t>資材費（c/s)箱代</t>
  </si>
  <si>
    <t>資材費（c/s)袋代</t>
  </si>
  <si>
    <t>資材費（c/s)ﾃｰﾌﾟ代</t>
  </si>
  <si>
    <t>資材費（c/s)合計</t>
  </si>
  <si>
    <t>人件費合計</t>
  </si>
  <si>
    <t>備考</t>
  </si>
  <si>
    <t>早い理由、遅い理由、品質など</t>
  </si>
  <si>
    <t>大葉20枚袋</t>
  </si>
  <si>
    <t>大葉10枚袋</t>
  </si>
  <si>
    <t>大葉5枚袋</t>
  </si>
  <si>
    <t>大葉50枚pc</t>
  </si>
  <si>
    <t>大葉100枚pc</t>
    <rPh sb="0" eb="2">
      <t>オオバ</t>
    </rPh>
    <rPh sb="5" eb="6">
      <t>マイ</t>
    </rPh>
    <phoneticPr fontId="23"/>
  </si>
  <si>
    <t>大葉20枚袋</t>
    <rPh sb="0" eb="2">
      <t>オオバ</t>
    </rPh>
    <rPh sb="4" eb="5">
      <t>マイ</t>
    </rPh>
    <rPh sb="5" eb="6">
      <t>フクロ</t>
    </rPh>
    <phoneticPr fontId="23"/>
  </si>
  <si>
    <t>大葉10枚袋</t>
    <rPh sb="0" eb="2">
      <t>オオバ</t>
    </rPh>
    <rPh sb="4" eb="5">
      <t>マイ</t>
    </rPh>
    <rPh sb="5" eb="6">
      <t>フクロ</t>
    </rPh>
    <phoneticPr fontId="23"/>
  </si>
  <si>
    <t>大葉5枚袋</t>
    <rPh sb="0" eb="2">
      <t>オオバ</t>
    </rPh>
    <rPh sb="3" eb="4">
      <t>マイ</t>
    </rPh>
    <rPh sb="4" eb="5">
      <t>フクロ</t>
    </rPh>
    <phoneticPr fontId="23"/>
  </si>
  <si>
    <t>加工単価（１ＰＣ）</t>
    <phoneticPr fontId="23"/>
  </si>
  <si>
    <t>大葉50枚pc（40入）</t>
    <rPh sb="0" eb="2">
      <t>オオバ</t>
    </rPh>
    <rPh sb="4" eb="5">
      <t>マイ</t>
    </rPh>
    <rPh sb="10" eb="11">
      <t>イ</t>
    </rPh>
    <phoneticPr fontId="23"/>
  </si>
  <si>
    <t>出荷量</t>
    <rPh sb="0" eb="3">
      <t>シュッカリョウ</t>
    </rPh>
    <phoneticPr fontId="23"/>
  </si>
  <si>
    <t>作成数（pc）</t>
    <rPh sb="0" eb="3">
      <t>サクセイスウ</t>
    </rPh>
    <phoneticPr fontId="23"/>
  </si>
  <si>
    <t>出荷量</t>
    <rPh sb="0" eb="2">
      <t>シュッカ</t>
    </rPh>
    <rPh sb="2" eb="3">
      <t>リョウ</t>
    </rPh>
    <phoneticPr fontId="23"/>
  </si>
  <si>
    <t>有機大葉</t>
    <rPh sb="0" eb="4">
      <t>ユウキオオバ</t>
    </rPh>
    <phoneticPr fontId="23"/>
  </si>
  <si>
    <t>わさび（3入り）</t>
    <rPh sb="5" eb="6">
      <t>イ</t>
    </rPh>
    <phoneticPr fontId="23"/>
  </si>
  <si>
    <t>作成量</t>
    <rPh sb="0" eb="2">
      <t>サクセイ</t>
    </rPh>
    <rPh sb="2" eb="3">
      <t>リョウ</t>
    </rPh>
    <phoneticPr fontId="23"/>
  </si>
  <si>
    <t>加工単価（1pc）</t>
    <phoneticPr fontId="23"/>
  </si>
  <si>
    <t>加工単価(1PC）</t>
    <phoneticPr fontId="23"/>
  </si>
  <si>
    <t>加工単価（１pc）</t>
    <phoneticPr fontId="23"/>
  </si>
  <si>
    <t>1H作成量（1pc)</t>
    <phoneticPr fontId="23"/>
  </si>
  <si>
    <t>←入力するところ</t>
    <rPh sb="1" eb="3">
      <t>ニュウリョク</t>
    </rPh>
    <phoneticPr fontId="23"/>
  </si>
  <si>
    <t>加工単価（1ｐｃ）</t>
    <phoneticPr fontId="23"/>
  </si>
  <si>
    <t>作成数(pc）]</t>
    <rPh sb="0" eb="2">
      <t>サクセイスウ2</t>
    </rPh>
    <phoneticPr fontId="23"/>
  </si>
  <si>
    <t>作成数（pc）</t>
    <rPh sb="0" eb="3">
      <t>サクセイスウフクロ2</t>
    </rPh>
    <phoneticPr fontId="23"/>
  </si>
  <si>
    <t>1H作成量（ｐｃ)</t>
    <phoneticPr fontId="23"/>
  </si>
  <si>
    <t>加工単価（3入ｐｃ）</t>
    <rPh sb="6" eb="7">
      <t>イ</t>
    </rPh>
    <phoneticPr fontId="23"/>
  </si>
  <si>
    <t>出荷量（３本入り）１PC</t>
    <rPh sb="0" eb="3">
      <t>シュッカリョウ</t>
    </rPh>
    <rPh sb="5" eb="7">
      <t>ホンイ</t>
    </rPh>
    <phoneticPr fontId="23"/>
  </si>
  <si>
    <t>わさび</t>
    <phoneticPr fontId="23"/>
  </si>
  <si>
    <t>そこ以外触らない</t>
    <rPh sb="2" eb="4">
      <t>イガイ</t>
    </rPh>
    <rPh sb="4" eb="5">
      <t>サワ</t>
    </rPh>
    <phoneticPr fontId="23"/>
  </si>
  <si>
    <t>曜日</t>
  </si>
  <si>
    <t>曜日</t>
    <rPh sb="0" eb="2">
      <t>ヨウビ</t>
    </rPh>
    <phoneticPr fontId="23"/>
  </si>
  <si>
    <t>木</t>
    <rPh sb="0" eb="1">
      <t>モク</t>
    </rPh>
    <phoneticPr fontId="23"/>
  </si>
  <si>
    <t>行ラベル</t>
  </si>
  <si>
    <t>総計</t>
  </si>
  <si>
    <t>合計 / 出荷量</t>
  </si>
  <si>
    <t>合計 / 出荷量2</t>
  </si>
  <si>
    <t>平均 / 出荷量2</t>
  </si>
  <si>
    <t>曜日別出荷量</t>
  </si>
  <si>
    <t>平均 / 出荷量</t>
  </si>
  <si>
    <t>合計 / 出荷量（３本入り）１PC2</t>
  </si>
  <si>
    <t>平均 / 出荷量（３本入り）１PC</t>
  </si>
  <si>
    <t>集計</t>
  </si>
  <si>
    <t>フン</t>
    <phoneticPr fontId="23"/>
  </si>
  <si>
    <t>サンミン</t>
    <phoneticPr fontId="23"/>
  </si>
  <si>
    <t>チャモ</t>
    <phoneticPr fontId="23"/>
  </si>
  <si>
    <t>イスリ</t>
    <phoneticPr fontId="23"/>
  </si>
  <si>
    <t>チャトランガ</t>
    <phoneticPr fontId="23"/>
  </si>
  <si>
    <t>ユウ</t>
    <phoneticPr fontId="23"/>
  </si>
  <si>
    <t>高橋</t>
    <rPh sb="0" eb="2">
      <t>タカハシ</t>
    </rPh>
    <phoneticPr fontId="23"/>
  </si>
  <si>
    <t>マーダワ</t>
    <phoneticPr fontId="23"/>
  </si>
  <si>
    <t>インディカ</t>
    <phoneticPr fontId="23"/>
  </si>
  <si>
    <t>1H作成量（pc)</t>
    <phoneticPr fontId="23"/>
  </si>
  <si>
    <t>１日平均</t>
    <rPh sb="1" eb="2">
      <t>ニチ</t>
    </rPh>
    <rPh sb="2" eb="4">
      <t>ヘイキン</t>
    </rPh>
    <phoneticPr fontId="23"/>
  </si>
  <si>
    <t>矢代</t>
    <rPh sb="0" eb="2">
      <t>ヤシロ</t>
    </rPh>
    <phoneticPr fontId="23"/>
  </si>
  <si>
    <t>まる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</si>
</sst>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¥&quot;#,##0;[Red]&quot;¥&quot;\-#,##0"/>
    <numFmt numFmtId="8" formatCode="&quot;¥&quot;#,##0.00;[Red]&quot;¥&quot;\-#,##0.00"/>
    <numFmt numFmtId="176" formatCode="#,##0_ &quot;分&quot;"/>
    <numFmt numFmtId="177" formatCode="#,##0.00_ &quot;C/S&quot;"/>
    <numFmt numFmtId="178" formatCode="m&quot;月&quot;d&quot;日&quot;\(aaa\)"/>
    <numFmt numFmtId="179" formatCode="[&lt;=999]000;[&lt;=9999]000\-00;000\-0000"/>
    <numFmt numFmtId="180" formatCode="d&quot;日&quot;"/>
    <numFmt numFmtId="181" formatCode="0.00_);[Red]\(0.00\)"/>
    <numFmt numFmtId="182" formatCode="#,##0_ &quot;ｐｃ&quot;"/>
    <numFmt numFmtId="183" formatCode="#,##0_ &quot;袋&quot;"/>
    <numFmt numFmtId="184" formatCode="#,##0_ &quot;pc&quot;"/>
    <numFmt numFmtId="185" formatCode="\(aaa\)"/>
    <numFmt numFmtId="186" formatCode="#,##0_ &quot;枚&quot;"/>
    <numFmt numFmtId="187" formatCode="#,##0.00_ &quot;ｐｃ&quot;"/>
    <numFmt numFmtId="188" formatCode="[$¥-411]#,##0.00;[$¥-411]#,##0.00"/>
  </numFmts>
  <fonts count="27">
    <font>
      <sz val="11"/>
      <color theme="1"/>
      <name val="ＭＳ Ｐゴシック"/>
      <charset val="134"/>
      <scheme val="minor"/>
    </font>
    <font>
      <sz val="28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8" tint="-0.249977111117893"/>
      <name val="ＭＳ ゴシック"/>
      <family val="3"/>
      <charset val="128"/>
    </font>
    <font>
      <sz val="9"/>
      <color theme="4" tint="0.79995117038483843"/>
      <name val="ＭＳ ゴシック"/>
      <family val="3"/>
      <charset val="128"/>
    </font>
    <font>
      <sz val="9"/>
      <color theme="8" tint="0.59999389629810485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color rgb="FFFF0000"/>
      <name val="ＭＳ Ｐゴシック (本文)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79995117038483843"/>
        <bgColor indexed="64"/>
      </patternFill>
    </fill>
  </fills>
  <borders count="9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 diagonalUp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3">
    <xf numFmtId="0" fontId="0" fillId="0" borderId="0"/>
    <xf numFmtId="9" fontId="1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40" fontId="20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6" fontId="4" fillId="0" borderId="0" applyFont="0" applyFill="0" applyBorder="0" applyAlignment="0" applyProtection="0">
      <alignment vertical="center"/>
    </xf>
    <xf numFmtId="0" fontId="20" fillId="0" borderId="0"/>
    <xf numFmtId="6" fontId="19" fillId="0" borderId="0" applyFont="0" applyFill="0" applyBorder="0" applyAlignment="0" applyProtection="0">
      <alignment vertical="center"/>
    </xf>
    <xf numFmtId="0" fontId="4" fillId="0" borderId="0"/>
    <xf numFmtId="0" fontId="19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</cellStyleXfs>
  <cellXfs count="221">
    <xf numFmtId="0" fontId="0" fillId="0" borderId="0" xfId="0"/>
    <xf numFmtId="0" fontId="1" fillId="0" borderId="0" xfId="0" applyFont="1"/>
    <xf numFmtId="56" fontId="2" fillId="0" borderId="0" xfId="0" applyNumberFormat="1" applyFont="1"/>
    <xf numFmtId="0" fontId="0" fillId="2" borderId="0" xfId="0" applyFill="1"/>
    <xf numFmtId="0" fontId="3" fillId="0" borderId="0" xfId="19" applyFont="1" applyFill="1" applyAlignment="1">
      <alignment vertical="center"/>
    </xf>
    <xf numFmtId="0" fontId="1" fillId="0" borderId="1" xfId="0" applyFont="1" applyBorder="1"/>
    <xf numFmtId="0" fontId="4" fillId="3" borderId="6" xfId="19" applyFill="1" applyBorder="1" applyAlignment="1">
      <alignment horizontal="center" vertical="center"/>
    </xf>
    <xf numFmtId="0" fontId="5" fillId="0" borderId="7" xfId="0" applyFont="1" applyBorder="1"/>
    <xf numFmtId="0" fontId="4" fillId="3" borderId="11" xfId="19" applyFill="1" applyBorder="1" applyAlignment="1">
      <alignment horizontal="center" vertical="center"/>
    </xf>
    <xf numFmtId="0" fontId="4" fillId="4" borderId="12" xfId="19" applyFill="1" applyBorder="1" applyAlignment="1">
      <alignment horizontal="center"/>
    </xf>
    <xf numFmtId="0" fontId="4" fillId="4" borderId="7" xfId="19" applyFill="1" applyBorder="1" applyAlignment="1">
      <alignment horizontal="center"/>
    </xf>
    <xf numFmtId="0" fontId="5" fillId="0" borderId="16" xfId="0" applyFont="1" applyBorder="1"/>
    <xf numFmtId="0" fontId="5" fillId="6" borderId="19" xfId="0" applyFont="1" applyFill="1" applyBorder="1"/>
    <xf numFmtId="0" fontId="5" fillId="0" borderId="0" xfId="0" applyFont="1"/>
    <xf numFmtId="0" fontId="5" fillId="0" borderId="23" xfId="0" applyFont="1" applyBorder="1" applyAlignment="1">
      <alignment shrinkToFit="1"/>
    </xf>
    <xf numFmtId="8" fontId="6" fillId="0" borderId="8" xfId="0" applyNumberFormat="1" applyFont="1" applyBorder="1" applyProtection="1">
      <protection locked="0"/>
    </xf>
    <xf numFmtId="8" fontId="6" fillId="0" borderId="9" xfId="0" applyNumberFormat="1" applyFont="1" applyBorder="1" applyProtection="1">
      <protection locked="0"/>
    </xf>
    <xf numFmtId="8" fontId="6" fillId="0" borderId="10" xfId="0" applyNumberFormat="1" applyFont="1" applyBorder="1" applyProtection="1">
      <protection locked="0"/>
    </xf>
    <xf numFmtId="0" fontId="4" fillId="4" borderId="16" xfId="19" applyFill="1" applyBorder="1"/>
    <xf numFmtId="0" fontId="5" fillId="6" borderId="7" xfId="0" applyFont="1" applyFill="1" applyBorder="1"/>
    <xf numFmtId="8" fontId="6" fillId="6" borderId="8" xfId="0" applyNumberFormat="1" applyFont="1" applyFill="1" applyBorder="1"/>
    <xf numFmtId="8" fontId="6" fillId="6" borderId="9" xfId="0" applyNumberFormat="1" applyFont="1" applyFill="1" applyBorder="1"/>
    <xf numFmtId="8" fontId="6" fillId="6" borderId="10" xfId="0" applyNumberFormat="1" applyFont="1" applyFill="1" applyBorder="1"/>
    <xf numFmtId="0" fontId="7" fillId="0" borderId="0" xfId="0" applyFont="1"/>
    <xf numFmtId="0" fontId="4" fillId="3" borderId="25" xfId="19" applyFill="1" applyBorder="1" applyAlignment="1">
      <alignment horizontal="center" vertical="center"/>
    </xf>
    <xf numFmtId="179" fontId="1" fillId="0" borderId="25" xfId="0" applyNumberFormat="1" applyFont="1" applyBorder="1"/>
    <xf numFmtId="179" fontId="1" fillId="0" borderId="26" xfId="0" applyNumberFormat="1" applyFont="1" applyBorder="1"/>
    <xf numFmtId="179" fontId="1" fillId="0" borderId="27" xfId="0" applyNumberFormat="1" applyFont="1" applyBorder="1"/>
    <xf numFmtId="0" fontId="3" fillId="0" borderId="0" xfId="19" applyFont="1" applyFill="1" applyAlignment="1">
      <alignment horizontal="center" vertical="center"/>
    </xf>
    <xf numFmtId="0" fontId="0" fillId="0" borderId="0" xfId="0" applyFill="1"/>
    <xf numFmtId="0" fontId="4" fillId="3" borderId="37" xfId="19" applyFill="1" applyBorder="1" applyAlignment="1">
      <alignment horizontal="center" shrinkToFit="1"/>
    </xf>
    <xf numFmtId="0" fontId="4" fillId="3" borderId="38" xfId="19" applyFill="1" applyBorder="1" applyAlignment="1">
      <alignment horizontal="center" shrinkToFit="1"/>
    </xf>
    <xf numFmtId="0" fontId="4" fillId="3" borderId="39" xfId="19" applyFill="1" applyBorder="1" applyAlignment="1">
      <alignment horizontal="center" shrinkToFit="1"/>
    </xf>
    <xf numFmtId="6" fontId="0" fillId="7" borderId="45" xfId="16" applyFont="1" applyFill="1" applyBorder="1" applyAlignment="1"/>
    <xf numFmtId="6" fontId="0" fillId="7" borderId="46" xfId="16" applyFont="1" applyFill="1" applyBorder="1" applyAlignment="1"/>
    <xf numFmtId="6" fontId="0" fillId="7" borderId="47" xfId="16" applyFont="1" applyFill="1" applyBorder="1" applyAlignment="1"/>
    <xf numFmtId="6" fontId="0" fillId="7" borderId="48" xfId="16" applyFont="1" applyFill="1" applyBorder="1" applyAlignment="1"/>
    <xf numFmtId="6" fontId="0" fillId="7" borderId="37" xfId="16" applyFont="1" applyFill="1" applyBorder="1" applyAlignment="1"/>
    <xf numFmtId="6" fontId="0" fillId="7" borderId="38" xfId="16" applyFont="1" applyFill="1" applyBorder="1" applyAlignment="1"/>
    <xf numFmtId="6" fontId="4" fillId="3" borderId="55" xfId="19" applyNumberFormat="1" applyFill="1" applyBorder="1" applyAlignment="1">
      <alignment horizontal="center"/>
    </xf>
    <xf numFmtId="6" fontId="4" fillId="3" borderId="56" xfId="19" applyNumberFormat="1" applyFill="1" applyBorder="1" applyAlignment="1">
      <alignment horizontal="center"/>
    </xf>
    <xf numFmtId="0" fontId="4" fillId="3" borderId="52" xfId="19" applyFill="1" applyBorder="1" applyAlignment="1">
      <alignment horizontal="center" shrinkToFit="1"/>
    </xf>
    <xf numFmtId="0" fontId="4" fillId="3" borderId="60" xfId="19" applyFill="1" applyBorder="1" applyAlignment="1">
      <alignment horizontal="center" shrinkToFit="1"/>
    </xf>
    <xf numFmtId="6" fontId="0" fillId="7" borderId="61" xfId="16" applyFont="1" applyFill="1" applyBorder="1" applyAlignment="1"/>
    <xf numFmtId="6" fontId="0" fillId="7" borderId="62" xfId="16" applyFont="1" applyFill="1" applyBorder="1" applyAlignment="1"/>
    <xf numFmtId="6" fontId="0" fillId="7" borderId="49" xfId="16" applyFont="1" applyFill="1" applyBorder="1" applyAlignment="1"/>
    <xf numFmtId="6" fontId="0" fillId="7" borderId="52" xfId="16" applyFont="1" applyFill="1" applyBorder="1" applyAlignment="1"/>
    <xf numFmtId="6" fontId="0" fillId="7" borderId="63" xfId="16" applyFont="1" applyFill="1" applyBorder="1" applyAlignment="1"/>
    <xf numFmtId="6" fontId="4" fillId="3" borderId="57" xfId="19" applyNumberFormat="1" applyFill="1" applyBorder="1" applyAlignment="1">
      <alignment horizontal="center"/>
    </xf>
    <xf numFmtId="6" fontId="4" fillId="3" borderId="64" xfId="19" applyNumberFormat="1" applyFill="1" applyBorder="1" applyAlignment="1">
      <alignment horizontal="center"/>
    </xf>
    <xf numFmtId="0" fontId="4" fillId="4" borderId="44" xfId="19" applyFill="1" applyBorder="1" applyAlignment="1">
      <alignment horizontal="center"/>
    </xf>
    <xf numFmtId="0" fontId="4" fillId="4" borderId="51" xfId="19" applyFill="1" applyBorder="1" applyAlignment="1">
      <alignment horizontal="center"/>
    </xf>
    <xf numFmtId="0" fontId="4" fillId="4" borderId="54" xfId="19" applyFill="1" applyBorder="1"/>
    <xf numFmtId="0" fontId="4" fillId="3" borderId="59" xfId="19" applyFill="1" applyBorder="1" applyAlignment="1">
      <alignment horizontal="center" vertical="center"/>
    </xf>
    <xf numFmtId="8" fontId="4" fillId="4" borderId="44" xfId="3" applyNumberFormat="1" applyFont="1" applyFill="1" applyBorder="1" applyAlignment="1" applyProtection="1">
      <alignment horizontal="center"/>
      <protection locked="0"/>
    </xf>
    <xf numFmtId="176" fontId="4" fillId="0" borderId="55" xfId="19" applyNumberFormat="1" applyBorder="1" applyAlignment="1">
      <alignment horizontal="center"/>
    </xf>
    <xf numFmtId="176" fontId="4" fillId="0" borderId="56" xfId="19" applyNumberFormat="1" applyBorder="1" applyAlignment="1">
      <alignment horizontal="center"/>
    </xf>
    <xf numFmtId="176" fontId="4" fillId="0" borderId="57" xfId="19" applyNumberFormat="1" applyBorder="1" applyAlignment="1">
      <alignment horizontal="center"/>
    </xf>
    <xf numFmtId="176" fontId="4" fillId="0" borderId="58" xfId="19" applyNumberFormat="1" applyBorder="1" applyAlignment="1">
      <alignment horizontal="center"/>
    </xf>
    <xf numFmtId="0" fontId="8" fillId="0" borderId="59" xfId="19" applyFont="1" applyBorder="1" applyAlignment="1">
      <alignment horizontal="center" vertical="center" wrapText="1"/>
    </xf>
    <xf numFmtId="180" fontId="10" fillId="0" borderId="68" xfId="6" applyNumberFormat="1" applyFont="1" applyFill="1" applyBorder="1" applyAlignment="1">
      <alignment horizontal="center" vertical="center"/>
    </xf>
    <xf numFmtId="180" fontId="11" fillId="0" borderId="68" xfId="20" applyNumberFormat="1" applyFont="1" applyFill="1" applyBorder="1" applyAlignment="1">
      <alignment horizontal="center" vertical="center"/>
    </xf>
    <xf numFmtId="0" fontId="9" fillId="0" borderId="70" xfId="20" applyFont="1" applyFill="1" applyBorder="1" applyAlignment="1">
      <alignment horizontal="center" vertical="center"/>
    </xf>
    <xf numFmtId="0" fontId="11" fillId="0" borderId="70" xfId="20" applyFont="1" applyFill="1" applyBorder="1" applyAlignment="1">
      <alignment horizontal="center" vertical="center"/>
    </xf>
    <xf numFmtId="0" fontId="10" fillId="0" borderId="72" xfId="20" applyFont="1" applyFill="1" applyBorder="1" applyAlignment="1">
      <alignment horizontal="center" vertical="center"/>
    </xf>
    <xf numFmtId="0" fontId="10" fillId="0" borderId="68" xfId="20" applyFont="1" applyFill="1" applyBorder="1" applyAlignment="1">
      <alignment horizontal="center" vertical="center"/>
    </xf>
    <xf numFmtId="20" fontId="10" fillId="0" borderId="73" xfId="20" applyNumberFormat="1" applyFont="1" applyFill="1" applyBorder="1" applyAlignment="1">
      <alignment horizontal="center" vertical="center" wrapText="1"/>
    </xf>
    <xf numFmtId="20" fontId="10" fillId="0" borderId="72" xfId="20" applyNumberFormat="1" applyFont="1" applyFill="1" applyBorder="1" applyAlignment="1">
      <alignment horizontal="center" vertical="center" wrapText="1"/>
    </xf>
    <xf numFmtId="20" fontId="10" fillId="0" borderId="70" xfId="20" applyNumberFormat="1" applyFont="1" applyFill="1" applyBorder="1" applyAlignment="1">
      <alignment horizontal="center" vertical="center" wrapText="1"/>
    </xf>
    <xf numFmtId="0" fontId="12" fillId="0" borderId="72" xfId="20" applyFont="1" applyFill="1" applyBorder="1" applyAlignment="1">
      <alignment horizontal="center" vertical="center"/>
    </xf>
    <xf numFmtId="20" fontId="10" fillId="0" borderId="9" xfId="20" applyNumberFormat="1" applyFont="1" applyFill="1" applyBorder="1" applyAlignment="1">
      <alignment horizontal="center" vertical="center" wrapText="1"/>
    </xf>
    <xf numFmtId="20" fontId="13" fillId="0" borderId="73" xfId="20" applyNumberFormat="1" applyFont="1" applyFill="1" applyBorder="1" applyAlignment="1">
      <alignment horizontal="center" vertical="center" wrapText="1"/>
    </xf>
    <xf numFmtId="20" fontId="10" fillId="0" borderId="78" xfId="20" applyNumberFormat="1" applyFont="1" applyFill="1" applyBorder="1" applyAlignment="1">
      <alignment horizontal="center" vertical="center" wrapText="1"/>
    </xf>
    <xf numFmtId="20" fontId="10" fillId="0" borderId="79" xfId="20" applyNumberFormat="1" applyFont="1" applyFill="1" applyBorder="1" applyAlignment="1">
      <alignment horizontal="center" vertical="center" wrapText="1"/>
    </xf>
    <xf numFmtId="0" fontId="14" fillId="0" borderId="72" xfId="20" applyFont="1" applyFill="1" applyBorder="1" applyAlignment="1">
      <alignment horizontal="center" vertical="center"/>
    </xf>
    <xf numFmtId="0" fontId="10" fillId="0" borderId="78" xfId="20" applyFont="1" applyFill="1" applyBorder="1" applyAlignment="1">
      <alignment horizontal="center" vertical="center"/>
    </xf>
    <xf numFmtId="20" fontId="10" fillId="0" borderId="10" xfId="2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  <xf numFmtId="0" fontId="15" fillId="0" borderId="0" xfId="0" applyNumberFormat="1" applyFont="1"/>
    <xf numFmtId="0" fontId="16" fillId="0" borderId="0" xfId="0" applyNumberFormat="1" applyFont="1"/>
    <xf numFmtId="178" fontId="0" fillId="0" borderId="0" xfId="0" applyNumberFormat="1"/>
    <xf numFmtId="176" fontId="0" fillId="0" borderId="0" xfId="0" applyNumberFormat="1"/>
    <xf numFmtId="8" fontId="0" fillId="0" borderId="0" xfId="3" applyNumberFormat="1" applyFont="1" applyAlignment="1"/>
    <xf numFmtId="14" fontId="0" fillId="0" borderId="0" xfId="0" applyNumberFormat="1" applyFill="1"/>
    <xf numFmtId="0" fontId="0" fillId="0" borderId="0" xfId="0" applyNumberFormat="1" applyFill="1"/>
    <xf numFmtId="181" fontId="0" fillId="0" borderId="0" xfId="0" applyNumberFormat="1"/>
    <xf numFmtId="14" fontId="15" fillId="0" borderId="0" xfId="0" applyNumberFormat="1" applyFont="1"/>
    <xf numFmtId="56" fontId="0" fillId="0" borderId="0" xfId="0" applyNumberFormat="1"/>
    <xf numFmtId="176" fontId="0" fillId="0" borderId="0" xfId="3" applyNumberFormat="1" applyFont="1" applyAlignment="1"/>
    <xf numFmtId="182" fontId="6" fillId="2" borderId="9" xfId="2" applyNumberFormat="1" applyFont="1" applyFill="1" applyBorder="1" applyAlignment="1" applyProtection="1">
      <alignment shrinkToFit="1"/>
      <protection locked="0"/>
    </xf>
    <xf numFmtId="182" fontId="6" fillId="2" borderId="10" xfId="2" applyNumberFormat="1" applyFont="1" applyFill="1" applyBorder="1" applyAlignment="1" applyProtection="1">
      <alignment shrinkToFit="1"/>
      <protection locked="0"/>
    </xf>
    <xf numFmtId="0" fontId="25" fillId="0" borderId="16" xfId="0" applyFont="1" applyBorder="1"/>
    <xf numFmtId="10" fontId="6" fillId="5" borderId="9" xfId="5" applyNumberFormat="1" applyFont="1" applyFill="1" applyBorder="1" applyAlignment="1" applyProtection="1"/>
    <xf numFmtId="10" fontId="6" fillId="5" borderId="10" xfId="5" applyNumberFormat="1" applyFont="1" applyFill="1" applyBorder="1" applyAlignment="1" applyProtection="1"/>
    <xf numFmtId="176" fontId="6" fillId="0" borderId="8" xfId="0" applyNumberFormat="1" applyFont="1" applyBorder="1" applyProtection="1"/>
    <xf numFmtId="8" fontId="6" fillId="0" borderId="9" xfId="3" applyNumberFormat="1" applyFont="1" applyBorder="1" applyAlignment="1" applyProtection="1"/>
    <xf numFmtId="8" fontId="6" fillId="0" borderId="10" xfId="3" applyNumberFormat="1" applyFont="1" applyBorder="1" applyAlignment="1" applyProtection="1"/>
    <xf numFmtId="8" fontId="6" fillId="0" borderId="9" xfId="3" applyNumberFormat="1" applyFont="1" applyFill="1" applyBorder="1" applyAlignment="1" applyProtection="1"/>
    <xf numFmtId="8" fontId="6" fillId="0" borderId="18" xfId="3" applyNumberFormat="1" applyFont="1" applyFill="1" applyBorder="1" applyAlignment="1" applyProtection="1"/>
    <xf numFmtId="6" fontId="6" fillId="0" borderId="15" xfId="3" applyNumberFormat="1" applyFont="1" applyFill="1" applyBorder="1" applyAlignment="1" applyProtection="1"/>
    <xf numFmtId="8" fontId="6" fillId="0" borderId="13" xfId="3" applyNumberFormat="1" applyFont="1" applyBorder="1" applyAlignment="1" applyProtection="1"/>
    <xf numFmtId="8" fontId="6" fillId="0" borderId="14" xfId="3" applyNumberFormat="1" applyFont="1" applyBorder="1" applyAlignment="1" applyProtection="1"/>
    <xf numFmtId="6" fontId="6" fillId="0" borderId="17" xfId="3" applyFont="1" applyBorder="1" applyAlignment="1" applyProtection="1"/>
    <xf numFmtId="0" fontId="6" fillId="0" borderId="13" xfId="0" applyFont="1" applyBorder="1" applyProtection="1"/>
    <xf numFmtId="0" fontId="6" fillId="0" borderId="18" xfId="0" applyFont="1" applyBorder="1" applyProtection="1"/>
    <xf numFmtId="8" fontId="6" fillId="0" borderId="15" xfId="3" applyNumberFormat="1" applyFont="1" applyBorder="1" applyAlignment="1" applyProtection="1"/>
    <xf numFmtId="8" fontId="6" fillId="6" borderId="20" xfId="3" applyNumberFormat="1" applyFont="1" applyFill="1" applyBorder="1" applyAlignment="1" applyProtection="1"/>
    <xf numFmtId="8" fontId="6" fillId="6" borderId="21" xfId="3" applyNumberFormat="1" applyFont="1" applyFill="1" applyBorder="1" applyAlignment="1" applyProtection="1"/>
    <xf numFmtId="8" fontId="6" fillId="6" borderId="22" xfId="3" applyNumberFormat="1" applyFont="1" applyFill="1" applyBorder="1" applyAlignment="1" applyProtection="1"/>
    <xf numFmtId="184" fontId="0" fillId="0" borderId="0" xfId="2" applyNumberFormat="1" applyFont="1" applyAlignment="1"/>
    <xf numFmtId="0" fontId="8" fillId="0" borderId="0" xfId="0" applyNumberFormat="1" applyFont="1"/>
    <xf numFmtId="177" fontId="6" fillId="0" borderId="8" xfId="2" applyNumberFormat="1" applyFont="1" applyFill="1" applyBorder="1" applyAlignment="1" applyProtection="1">
      <alignment shrinkToFit="1"/>
      <protection locked="0"/>
    </xf>
    <xf numFmtId="177" fontId="6" fillId="0" borderId="9" xfId="2" applyNumberFormat="1" applyFont="1" applyFill="1" applyBorder="1" applyAlignment="1" applyProtection="1">
      <alignment shrinkToFit="1"/>
      <protection locked="0"/>
    </xf>
    <xf numFmtId="177" fontId="6" fillId="0" borderId="10" xfId="2" applyNumberFormat="1" applyFont="1" applyFill="1" applyBorder="1" applyAlignment="1" applyProtection="1">
      <alignment shrinkToFit="1"/>
      <protection locked="0"/>
    </xf>
    <xf numFmtId="183" fontId="6" fillId="0" borderId="8" xfId="2" applyNumberFormat="1" applyFont="1" applyFill="1" applyBorder="1" applyAlignment="1" applyProtection="1">
      <alignment shrinkToFit="1"/>
      <protection locked="0"/>
    </xf>
    <xf numFmtId="183" fontId="6" fillId="0" borderId="9" xfId="2" applyNumberFormat="1" applyFont="1" applyFill="1" applyBorder="1" applyAlignment="1" applyProtection="1">
      <alignment shrinkToFit="1"/>
      <protection locked="0"/>
    </xf>
    <xf numFmtId="182" fontId="6" fillId="0" borderId="9" xfId="2" applyNumberFormat="1" applyFont="1" applyFill="1" applyBorder="1" applyAlignment="1" applyProtection="1">
      <alignment shrinkToFit="1"/>
      <protection locked="0"/>
    </xf>
    <xf numFmtId="182" fontId="6" fillId="0" borderId="10" xfId="2" applyNumberFormat="1" applyFont="1" applyFill="1" applyBorder="1" applyAlignment="1" applyProtection="1">
      <alignment shrinkToFit="1"/>
      <protection locked="0"/>
    </xf>
    <xf numFmtId="182" fontId="6" fillId="2" borderId="8" xfId="2" applyNumberFormat="1" applyFont="1" applyFill="1" applyBorder="1" applyAlignment="1" applyProtection="1">
      <alignment shrinkToFit="1"/>
      <protection locked="0"/>
    </xf>
    <xf numFmtId="0" fontId="8" fillId="0" borderId="0" xfId="0" applyFont="1"/>
    <xf numFmtId="0" fontId="17" fillId="0" borderId="0" xfId="0" applyFont="1"/>
    <xf numFmtId="176" fontId="4" fillId="2" borderId="40" xfId="19" applyNumberFormat="1" applyFill="1" applyBorder="1" applyAlignment="1" applyProtection="1">
      <alignment horizontal="right"/>
      <protection locked="0"/>
    </xf>
    <xf numFmtId="176" fontId="4" fillId="2" borderId="41" xfId="19" applyNumberFormat="1" applyFill="1" applyBorder="1" applyAlignment="1" applyProtection="1">
      <alignment horizontal="right"/>
      <protection locked="0"/>
    </xf>
    <xf numFmtId="176" fontId="4" fillId="2" borderId="42" xfId="19" applyNumberFormat="1" applyFill="1" applyBorder="1" applyAlignment="1" applyProtection="1">
      <alignment horizontal="right"/>
      <protection locked="0"/>
    </xf>
    <xf numFmtId="176" fontId="4" fillId="2" borderId="43" xfId="19" applyNumberFormat="1" applyFill="1" applyBorder="1" applyAlignment="1" applyProtection="1">
      <alignment horizontal="right"/>
      <protection locked="0"/>
    </xf>
    <xf numFmtId="176" fontId="4" fillId="2" borderId="47" xfId="19" applyNumberFormat="1" applyFill="1" applyBorder="1" applyAlignment="1" applyProtection="1">
      <alignment horizontal="right"/>
      <protection locked="0"/>
    </xf>
    <xf numFmtId="176" fontId="4" fillId="2" borderId="48" xfId="19" applyNumberFormat="1" applyFill="1" applyBorder="1" applyAlignment="1" applyProtection="1">
      <alignment horizontal="right"/>
      <protection locked="0"/>
    </xf>
    <xf numFmtId="176" fontId="4" fillId="2" borderId="49" xfId="19" applyNumberFormat="1" applyFill="1" applyBorder="1" applyAlignment="1" applyProtection="1">
      <alignment horizontal="right"/>
      <protection locked="0"/>
    </xf>
    <xf numFmtId="176" fontId="4" fillId="2" borderId="50" xfId="19" applyNumberFormat="1" applyFill="1" applyBorder="1" applyAlignment="1" applyProtection="1">
      <alignment horizontal="right"/>
      <protection locked="0"/>
    </xf>
    <xf numFmtId="176" fontId="4" fillId="2" borderId="37" xfId="19" applyNumberFormat="1" applyFill="1" applyBorder="1" applyAlignment="1" applyProtection="1">
      <alignment horizontal="right"/>
      <protection locked="0"/>
    </xf>
    <xf numFmtId="176" fontId="4" fillId="2" borderId="38" xfId="19" applyNumberFormat="1" applyFill="1" applyBorder="1" applyAlignment="1" applyProtection="1">
      <alignment horizontal="right"/>
      <protection locked="0"/>
    </xf>
    <xf numFmtId="176" fontId="4" fillId="2" borderId="52" xfId="19" applyNumberFormat="1" applyFill="1" applyBorder="1" applyAlignment="1" applyProtection="1">
      <alignment horizontal="right"/>
      <protection locked="0"/>
    </xf>
    <xf numFmtId="176" fontId="4" fillId="2" borderId="53" xfId="19" applyNumberFormat="1" applyFill="1" applyBorder="1" applyAlignment="1" applyProtection="1">
      <alignment horizontal="right"/>
      <protection locked="0"/>
    </xf>
    <xf numFmtId="182" fontId="0" fillId="2" borderId="0" xfId="0" applyNumberFormat="1" applyFill="1"/>
    <xf numFmtId="182" fontId="0" fillId="0" borderId="0" xfId="2" applyNumberFormat="1" applyFont="1" applyAlignment="1"/>
    <xf numFmtId="182" fontId="0" fillId="0" borderId="0" xfId="0" applyNumberFormat="1"/>
    <xf numFmtId="0" fontId="17" fillId="0" borderId="0" xfId="0" applyNumberFormat="1" applyFont="1"/>
    <xf numFmtId="183" fontId="0" fillId="2" borderId="0" xfId="2" applyNumberFormat="1" applyFont="1" applyFill="1" applyAlignment="1"/>
    <xf numFmtId="0" fontId="24" fillId="0" borderId="2" xfId="0" applyFont="1" applyBorder="1" applyAlignment="1" applyProtection="1">
      <alignment horizontal="center" vertical="center"/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8" fontId="6" fillId="0" borderId="80" xfId="0" applyNumberFormat="1" applyFont="1" applyBorder="1" applyProtection="1">
      <protection locked="0"/>
    </xf>
    <xf numFmtId="8" fontId="6" fillId="0" borderId="68" xfId="0" applyNumberFormat="1" applyFont="1" applyBorder="1" applyProtection="1">
      <protection locked="0"/>
    </xf>
    <xf numFmtId="8" fontId="6" fillId="0" borderId="81" xfId="0" applyNumberFormat="1" applyFont="1" applyBorder="1" applyProtection="1">
      <protection locked="0"/>
    </xf>
    <xf numFmtId="0" fontId="24" fillId="0" borderId="23" xfId="0" applyFont="1" applyBorder="1" applyAlignment="1" applyProtection="1">
      <alignment horizontal="center" vertical="center"/>
      <protection locked="0"/>
    </xf>
    <xf numFmtId="0" fontId="24" fillId="0" borderId="82" xfId="0" applyFont="1" applyBorder="1" applyAlignment="1" applyProtection="1">
      <alignment horizontal="center" vertical="center"/>
      <protection locked="0"/>
    </xf>
    <xf numFmtId="0" fontId="24" fillId="0" borderId="83" xfId="0" applyFont="1" applyBorder="1" applyAlignment="1" applyProtection="1">
      <alignment horizontal="center" vertical="center"/>
      <protection locked="0"/>
    </xf>
    <xf numFmtId="0" fontId="24" fillId="0" borderId="84" xfId="0" applyFont="1" applyBorder="1" applyAlignment="1" applyProtection="1">
      <alignment horizontal="center" vertical="center"/>
      <protection locked="0"/>
    </xf>
    <xf numFmtId="0" fontId="4" fillId="3" borderId="6" xfId="19" applyFill="1" applyBorder="1" applyAlignment="1">
      <alignment horizontal="center" vertical="center"/>
    </xf>
    <xf numFmtId="0" fontId="4" fillId="3" borderId="11" xfId="19" applyFill="1" applyBorder="1" applyAlignment="1">
      <alignment horizontal="center" vertical="center"/>
    </xf>
    <xf numFmtId="8" fontId="6" fillId="0" borderId="8" xfId="3" applyNumberFormat="1" applyFont="1" applyFill="1" applyBorder="1" applyAlignment="1" applyProtection="1"/>
    <xf numFmtId="176" fontId="6" fillId="0" borderId="62" xfId="0" applyNumberFormat="1" applyFont="1" applyBorder="1" applyProtection="1"/>
    <xf numFmtId="176" fontId="6" fillId="0" borderId="85" xfId="0" applyNumberFormat="1" applyFont="1" applyBorder="1" applyProtection="1"/>
    <xf numFmtId="176" fontId="6" fillId="0" borderId="9" xfId="0" applyNumberFormat="1" applyFont="1" applyBorder="1" applyProtection="1"/>
    <xf numFmtId="10" fontId="6" fillId="5" borderId="86" xfId="5" applyNumberFormat="1" applyFont="1" applyFill="1" applyBorder="1" applyAlignment="1" applyProtection="1"/>
    <xf numFmtId="8" fontId="6" fillId="0" borderId="80" xfId="3" applyNumberFormat="1" applyFont="1" applyBorder="1" applyAlignment="1" applyProtection="1"/>
    <xf numFmtId="0" fontId="0" fillId="0" borderId="0" xfId="0" applyProtection="1">
      <protection locked="0"/>
    </xf>
    <xf numFmtId="178" fontId="0" fillId="0" borderId="0" xfId="0" applyNumberFormat="1" applyProtection="1">
      <protection locked="0"/>
    </xf>
    <xf numFmtId="0" fontId="0" fillId="0" borderId="0" xfId="0" applyProtection="1"/>
    <xf numFmtId="0" fontId="17" fillId="0" borderId="0" xfId="0" applyFont="1" applyProtection="1"/>
    <xf numFmtId="178" fontId="0" fillId="2" borderId="0" xfId="0" applyNumberFormat="1" applyFill="1" applyProtection="1"/>
    <xf numFmtId="182" fontId="0" fillId="0" borderId="0" xfId="2" applyNumberFormat="1" applyFont="1" applyAlignment="1" applyProtection="1">
      <protection locked="0"/>
    </xf>
    <xf numFmtId="176" fontId="0" fillId="0" borderId="0" xfId="0" applyNumberFormat="1" applyProtection="1">
      <protection locked="0"/>
    </xf>
    <xf numFmtId="8" fontId="0" fillId="0" borderId="0" xfId="3" applyNumberFormat="1" applyFont="1" applyAlignment="1" applyProtection="1">
      <protection locked="0"/>
    </xf>
    <xf numFmtId="182" fontId="0" fillId="0" borderId="0" xfId="0" applyNumberFormat="1" applyProtection="1">
      <protection locked="0"/>
    </xf>
    <xf numFmtId="0" fontId="0" fillId="0" borderId="87" xfId="0" applyBorder="1"/>
    <xf numFmtId="14" fontId="8" fillId="0" borderId="0" xfId="0" applyNumberFormat="1" applyFont="1"/>
    <xf numFmtId="185" fontId="17" fillId="0" borderId="0" xfId="0" applyNumberFormat="1" applyFont="1" applyProtection="1">
      <protection locked="0"/>
    </xf>
    <xf numFmtId="0" fontId="0" fillId="0" borderId="87" xfId="0" pivotButton="1" applyBorder="1"/>
    <xf numFmtId="0" fontId="0" fillId="0" borderId="87" xfId="0" applyBorder="1" applyAlignment="1">
      <alignment horizontal="left"/>
    </xf>
    <xf numFmtId="0" fontId="0" fillId="0" borderId="88" xfId="0" applyBorder="1" applyAlignment="1">
      <alignment horizontal="left"/>
    </xf>
    <xf numFmtId="0" fontId="0" fillId="0" borderId="89" xfId="0" applyBorder="1" applyAlignment="1">
      <alignment horizontal="left"/>
    </xf>
    <xf numFmtId="0" fontId="0" fillId="0" borderId="90" xfId="0" applyBorder="1"/>
    <xf numFmtId="0" fontId="0" fillId="0" borderId="87" xfId="0" applyNumberFormat="1" applyBorder="1"/>
    <xf numFmtId="0" fontId="0" fillId="0" borderId="90" xfId="0" applyNumberFormat="1" applyBorder="1"/>
    <xf numFmtId="0" fontId="0" fillId="0" borderId="88" xfId="0" applyNumberFormat="1" applyBorder="1"/>
    <xf numFmtId="0" fontId="0" fillId="0" borderId="91" xfId="0" applyNumberFormat="1" applyBorder="1"/>
    <xf numFmtId="0" fontId="0" fillId="0" borderId="89" xfId="0" applyNumberFormat="1" applyBorder="1"/>
    <xf numFmtId="0" fontId="0" fillId="0" borderId="92" xfId="0" applyNumberFormat="1" applyBorder="1"/>
    <xf numFmtId="178" fontId="17" fillId="0" borderId="0" xfId="0" applyNumberFormat="1" applyFont="1"/>
    <xf numFmtId="14" fontId="17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182" fontId="0" fillId="2" borderId="0" xfId="0" applyNumberFormat="1" applyFill="1" applyAlignment="1"/>
    <xf numFmtId="183" fontId="0" fillId="2" borderId="0" xfId="0" applyNumberFormat="1" applyFill="1" applyAlignment="1"/>
    <xf numFmtId="176" fontId="0" fillId="2" borderId="0" xfId="0" applyNumberFormat="1" applyFill="1"/>
    <xf numFmtId="186" fontId="6" fillId="0" borderId="8" xfId="2" applyNumberFormat="1" applyFont="1" applyFill="1" applyBorder="1" applyAlignment="1" applyProtection="1">
      <alignment shrinkToFit="1"/>
      <protection locked="0"/>
    </xf>
    <xf numFmtId="8" fontId="0" fillId="2" borderId="0" xfId="3" applyNumberFormat="1" applyFont="1" applyFill="1" applyAlignment="1"/>
    <xf numFmtId="187" fontId="0" fillId="2" borderId="0" xfId="0" applyNumberFormat="1" applyFill="1"/>
    <xf numFmtId="188" fontId="0" fillId="0" borderId="0" xfId="0" applyNumberFormat="1"/>
    <xf numFmtId="0" fontId="26" fillId="0" borderId="0" xfId="0" applyFont="1"/>
    <xf numFmtId="182" fontId="26" fillId="2" borderId="0" xfId="0" applyNumberFormat="1" applyFont="1" applyFill="1" applyAlignment="1"/>
    <xf numFmtId="176" fontId="26" fillId="2" borderId="0" xfId="0" applyNumberFormat="1" applyFont="1" applyFill="1" applyAlignment="1"/>
    <xf numFmtId="188" fontId="26" fillId="2" borderId="0" xfId="3" applyNumberFormat="1" applyFont="1" applyFill="1" applyAlignment="1"/>
    <xf numFmtId="8" fontId="26" fillId="2" borderId="0" xfId="3" applyNumberFormat="1" applyFont="1" applyFill="1" applyAlignment="1"/>
    <xf numFmtId="0" fontId="9" fillId="0" borderId="24" xfId="20" applyFont="1" applyFill="1" applyBorder="1" applyAlignment="1">
      <alignment horizontal="center" vertical="center"/>
    </xf>
    <xf numFmtId="0" fontId="9" fillId="0" borderId="69" xfId="20" applyFont="1" applyFill="1" applyBorder="1" applyAlignment="1">
      <alignment horizontal="center" vertical="center"/>
    </xf>
    <xf numFmtId="0" fontId="11" fillId="0" borderId="71" xfId="20" applyFont="1" applyFill="1" applyBorder="1" applyAlignment="1">
      <alignment horizontal="center" vertical="center"/>
    </xf>
    <xf numFmtId="0" fontId="11" fillId="0" borderId="69" xfId="20" applyFont="1" applyFill="1" applyBorder="1" applyAlignment="1">
      <alignment horizontal="center" vertical="center"/>
    </xf>
    <xf numFmtId="0" fontId="11" fillId="0" borderId="74" xfId="20" applyFont="1" applyFill="1" applyBorder="1" applyAlignment="1">
      <alignment horizontal="center" vertical="center"/>
    </xf>
    <xf numFmtId="0" fontId="11" fillId="0" borderId="75" xfId="20" applyFont="1" applyFill="1" applyBorder="1" applyAlignment="1">
      <alignment horizontal="center" vertical="center"/>
    </xf>
    <xf numFmtId="0" fontId="11" fillId="0" borderId="76" xfId="20" applyFont="1" applyFill="1" applyBorder="1" applyAlignment="1">
      <alignment horizontal="center" vertical="center"/>
    </xf>
    <xf numFmtId="0" fontId="11" fillId="0" borderId="68" xfId="20" applyFont="1" applyFill="1" applyBorder="1" applyAlignment="1">
      <alignment horizontal="center" vertical="center"/>
    </xf>
    <xf numFmtId="0" fontId="11" fillId="0" borderId="77" xfId="20" applyFont="1" applyFill="1" applyBorder="1" applyAlignment="1">
      <alignment horizontal="center" vertical="center"/>
    </xf>
    <xf numFmtId="0" fontId="4" fillId="3" borderId="65" xfId="19" applyFill="1" applyBorder="1" applyAlignment="1">
      <alignment horizontal="center"/>
    </xf>
    <xf numFmtId="0" fontId="4" fillId="3" borderId="66" xfId="19" applyFill="1" applyBorder="1" applyAlignment="1">
      <alignment horizontal="center"/>
    </xf>
    <xf numFmtId="0" fontId="4" fillId="3" borderId="67" xfId="19" applyFill="1" applyBorder="1" applyAlignment="1">
      <alignment horizontal="center"/>
    </xf>
    <xf numFmtId="0" fontId="1" fillId="2" borderId="28" xfId="0" applyFont="1" applyFill="1" applyBorder="1" applyAlignment="1" applyProtection="1">
      <alignment horizontal="center"/>
      <protection locked="0"/>
    </xf>
    <xf numFmtId="0" fontId="1" fillId="2" borderId="29" xfId="0" applyFont="1" applyFill="1" applyBorder="1" applyAlignment="1" applyProtection="1">
      <alignment horizontal="center"/>
      <protection locked="0"/>
    </xf>
    <xf numFmtId="0" fontId="1" fillId="2" borderId="30" xfId="0" applyFont="1" applyFill="1" applyBorder="1" applyAlignment="1" applyProtection="1">
      <alignment horizontal="center"/>
      <protection locked="0"/>
    </xf>
    <xf numFmtId="0" fontId="1" fillId="2" borderId="31" xfId="0" applyFont="1" applyFill="1" applyBorder="1" applyAlignment="1" applyProtection="1">
      <alignment horizontal="center"/>
      <protection locked="0"/>
    </xf>
    <xf numFmtId="0" fontId="1" fillId="2" borderId="32" xfId="0" applyFont="1" applyFill="1" applyBorder="1" applyAlignment="1" applyProtection="1">
      <alignment horizontal="center"/>
      <protection locked="0"/>
    </xf>
    <xf numFmtId="0" fontId="1" fillId="2" borderId="33" xfId="0" applyFont="1" applyFill="1" applyBorder="1" applyAlignment="1" applyProtection="1">
      <alignment horizontal="center"/>
      <protection locked="0"/>
    </xf>
    <xf numFmtId="0" fontId="1" fillId="2" borderId="34" xfId="0" applyFont="1" applyFill="1" applyBorder="1" applyAlignment="1" applyProtection="1">
      <alignment horizontal="center"/>
      <protection locked="0"/>
    </xf>
    <xf numFmtId="0" fontId="1" fillId="2" borderId="35" xfId="0" applyFont="1" applyFill="1" applyBorder="1" applyAlignment="1" applyProtection="1">
      <alignment horizontal="center"/>
      <protection locked="0"/>
    </xf>
    <xf numFmtId="0" fontId="1" fillId="2" borderId="36" xfId="0" applyFont="1" applyFill="1" applyBorder="1" applyAlignment="1" applyProtection="1">
      <alignment horizontal="center"/>
      <protection locked="0"/>
    </xf>
    <xf numFmtId="0" fontId="4" fillId="3" borderId="6" xfId="19" applyFill="1" applyBorder="1" applyAlignment="1">
      <alignment horizontal="center" vertical="center"/>
    </xf>
    <xf numFmtId="0" fontId="4" fillId="3" borderId="11" xfId="19" applyFill="1" applyBorder="1" applyAlignment="1">
      <alignment horizontal="center" vertical="center"/>
    </xf>
  </cellXfs>
  <cellStyles count="23">
    <cellStyle name="パーセント" xfId="5" builtinId="5"/>
    <cellStyle name="パーセント 2" xfId="14" xr:uid="{00000000-0005-0000-0000-00003A000000}"/>
    <cellStyle name="パーセント 2 2" xfId="13" xr:uid="{00000000-0005-0000-0000-000033000000}"/>
    <cellStyle name="パーセント 3" xfId="9" xr:uid="{00000000-0005-0000-0000-000022000000}"/>
    <cellStyle name="パーセント 4" xfId="1" xr:uid="{00000000-0005-0000-0000-000001000000}"/>
    <cellStyle name="ハイパーリンク" xfId="6" builtinId="8"/>
    <cellStyle name="桁区切り" xfId="2" builtinId="6"/>
    <cellStyle name="桁区切り [0.00] 2" xfId="8" xr:uid="{00000000-0005-0000-0000-00001B000000}"/>
    <cellStyle name="桁区切り 2" xfId="12" xr:uid="{00000000-0005-0000-0000-00002F000000}"/>
    <cellStyle name="桁区切り 3" xfId="4" xr:uid="{00000000-0005-0000-0000-000008000000}"/>
    <cellStyle name="桁区切り 3 2" xfId="15" xr:uid="{00000000-0005-0000-0000-00003B000000}"/>
    <cellStyle name="桁区切り 4" xfId="10" xr:uid="{00000000-0005-0000-0000-000026000000}"/>
    <cellStyle name="桁区切り 5" xfId="11" xr:uid="{00000000-0005-0000-0000-00002B000000}"/>
    <cellStyle name="通貨" xfId="3" builtinId="7"/>
    <cellStyle name="通貨 2" xfId="16" xr:uid="{00000000-0005-0000-0000-00003C000000}"/>
    <cellStyle name="通貨 3" xfId="18" xr:uid="{00000000-0005-0000-0000-00003E000000}"/>
    <cellStyle name="標準" xfId="0" builtinId="0"/>
    <cellStyle name="標準 2" xfId="17" xr:uid="{00000000-0005-0000-0000-00003D000000}"/>
    <cellStyle name="標準 2 2" xfId="19" xr:uid="{00000000-0005-0000-0000-00003F000000}"/>
    <cellStyle name="標準 3" xfId="20" xr:uid="{00000000-0005-0000-0000-000040000000}"/>
    <cellStyle name="標準 4" xfId="7" xr:uid="{00000000-0005-0000-0000-00000F000000}"/>
    <cellStyle name="標準 5" xfId="21" xr:uid="{00000000-0005-0000-0000-000041000000}"/>
    <cellStyle name="標準 6" xfId="22" xr:uid="{00000000-0005-0000-0000-000042000000}"/>
  </cellStyles>
  <dxfs count="53">
    <dxf>
      <numFmt numFmtId="183" formatCode="#,##0_ &quot;袋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83" formatCode="#,##0_ &quot;袋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78" formatCode="m&quot;月&quot;d&quot;日&quot;\(aaa\)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84" formatCode="#,##0_ &quot;pc&quot;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78" formatCode="m&quot;月&quot;d&quot;日&quot;\(aaa\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2" formatCode="&quot;¥&quot;#,##0.00;[Red]&quot;¥&quot;\-#,##0.00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88" formatCode="[$¥-411]#,##0.00;[$¥-411]#,##0.00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76" formatCode="#,##0_ &quot;分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family val="3"/>
        <charset val="128"/>
        <scheme val="minor"/>
      </font>
    </dxf>
    <dxf>
      <font>
        <b/>
        <family val="3"/>
        <charset val="128"/>
      </font>
    </dxf>
    <dxf>
      <numFmt numFmtId="182" formatCode="#,##0_ &quot;ｐｃ&quot;"/>
    </dxf>
    <dxf>
      <numFmt numFmtId="182" formatCode="#,##0_ &quot;ｐｃ&quot;"/>
    </dxf>
    <dxf>
      <numFmt numFmtId="182" formatCode="#,##0_ &quot;ｐｃ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charset val="134"/>
        <scheme val="minor"/>
      </font>
      <numFmt numFmtId="12" formatCode="&quot;¥&quot;#,##0.00;[Red]&quot;¥&quot;\-#,##0.00"/>
      <alignment horizontal="general" vertical="bottom" textRotation="0" wrapText="0" indent="0" justifyLastLine="0" shrinkToFit="0" readingOrder="0"/>
    </dxf>
    <dxf>
      <numFmt numFmtId="12" formatCode="&quot;¥&quot;#,##0.00;[Red]&quot;¥&quot;\-#,##0.00"/>
    </dxf>
    <dxf>
      <numFmt numFmtId="188" formatCode="[$¥-411]#,##0.00;[$¥-411]#,##0.00"/>
    </dxf>
    <dxf>
      <numFmt numFmtId="176" formatCode="#,##0_ &quot;分&quot;"/>
    </dxf>
    <dxf>
      <numFmt numFmtId="182" formatCode="#,##0_ &quot;ｐｃ&quot;"/>
    </dxf>
    <dxf>
      <numFmt numFmtId="182" formatCode="#,##0_ &quot;ｐｃ&quot;"/>
    </dxf>
    <dxf>
      <numFmt numFmtId="182" formatCode="#,##0_ &quot;ｐｃ&quot;"/>
    </dxf>
    <dxf>
      <numFmt numFmtId="182" formatCode="#,##0_ &quot;ｐｃ&quot;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78" formatCode="m&quot;月&quot;d&quot;日&quot;\(aaa\)"/>
    </dxf>
    <dxf>
      <numFmt numFmtId="182" formatCode="#,##0_ &quot;ｐｃ&quot;"/>
      <fill>
        <patternFill patternType="solid">
          <fgColor indexed="64"/>
          <bgColor rgb="FFFFFF00"/>
        </patternFill>
      </fill>
    </dxf>
    <dxf>
      <protection locked="0" hidden="0"/>
    </dxf>
    <dxf>
      <numFmt numFmtId="187" formatCode="#,##0.00_ &quot;ｐｃ&quot;"/>
      <fill>
        <patternFill patternType="solid">
          <fgColor indexed="64"/>
          <bgColor rgb="FFFFFF00"/>
        </patternFill>
      </fill>
    </dxf>
    <dxf>
      <numFmt numFmtId="182" formatCode="#,##0_ &quot;ｐｃ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charset val="134"/>
        <scheme val="minor"/>
      </font>
      <numFmt numFmtId="12" formatCode="&quot;¥&quot;#,##0.00;[Red]&quot;¥&quot;\-#,##0.00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2" formatCode="&quot;¥&quot;#,##0.00;[Red]&quot;¥&quot;\-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charset val="134"/>
        <scheme val="minor"/>
      </font>
      <numFmt numFmtId="12" formatCode="&quot;¥&quot;#,##0.00;[Red]&quot;¥&quot;\-#,##0.00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protection locked="0" hidden="0"/>
    </dxf>
    <dxf>
      <numFmt numFmtId="176" formatCode="#,##0_ &quot;分&quot;"/>
      <fill>
        <patternFill patternType="solid">
          <fgColor indexed="64"/>
          <bgColor rgb="FFFFFF00"/>
        </patternFill>
      </fill>
    </dxf>
    <dxf>
      <protection locked="0" hidden="0"/>
    </dxf>
    <dxf>
      <numFmt numFmtId="182" formatCode="#,##0_ &quot;ｐｃ&quot;"/>
      <fill>
        <patternFill patternType="solid">
          <fgColor indexed="64"/>
          <bgColor rgb="FFFFFF00"/>
        </patternFill>
      </fill>
    </dxf>
    <dxf>
      <numFmt numFmtId="182" formatCode="#,##0_ &quot;ｐｃ&quot;"/>
      <protection locked="0" hidden="0"/>
    </dxf>
    <dxf>
      <numFmt numFmtId="182" formatCode="#,##0_ &quot;ｐｃ&quot;"/>
      <fill>
        <patternFill patternType="solid">
          <fgColor indexed="64"/>
          <bgColor rgb="FFFFFF00"/>
        </patternFill>
      </fill>
    </dxf>
    <dxf>
      <numFmt numFmtId="182" formatCode="#,##0_ &quot;ｐｃ&quot;"/>
      <fill>
        <patternFill patternType="solid">
          <fgColor indexed="64"/>
          <bgColor rgb="FFFFFF00"/>
        </patternFill>
      </fill>
    </dxf>
    <dxf>
      <protection locked="0" hidden="0"/>
    </dxf>
    <dxf>
      <numFmt numFmtId="178" formatCode="m&quot;月&quot;d&quot;日&quot;\(aaa\)"/>
      <protection locked="0" hidden="0"/>
    </dxf>
    <dxf>
      <protection locked="0" hidden="0"/>
    </dxf>
    <dxf>
      <protection locked="0" hidden="0"/>
    </dxf>
    <dxf>
      <numFmt numFmtId="1" formatCode="0"/>
    </dxf>
  </dxfs>
  <tableStyles count="0" defaultTableStyle="TableStyleMedium2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pivotCacheDefinition" Target="pivotCache/pivotCacheDefinition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pivotCacheDefinition" Target="pivotCache/pivotCacheDefinition4.xml"/><Relationship Id="rId47" Type="http://schemas.openxmlformats.org/officeDocument/2006/relationships/sharedStrings" Target="sharedStrings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pivotCacheDefinition" Target="pivotCache/pivotCacheDefinition2.xml"/><Relationship Id="rId45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powerPivotData" Target="model/item.data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pivotCacheDefinition" Target="pivotCache/pivotCacheDefinition5.xml"/><Relationship Id="rId48" Type="http://schemas.openxmlformats.org/officeDocument/2006/relationships/sheetMetadata" Target="metadata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pivotCacheDefinition" Target="pivotCache/pivotCacheDefinition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g-y" refreshedDate="44595.454042013887" createdVersion="7" refreshedVersion="7" minRefreshableVersion="3" recordCount="31" xr:uid="{42C93245-9700-47EA-85AA-8AB7304E201F}">
  <cacheSource type="worksheet">
    <worksheetSource name="テーブル136"/>
  </cacheSource>
  <cacheFields count="8">
    <cacheField name="日付" numFmtId="178">
      <sharedItems containsSemiMixedTypes="0" containsNonDate="0" containsDate="1" containsString="0" minDate="2022-01-27T00:00:00" maxDate="2022-02-27T00:00:00"/>
    </cacheField>
    <cacheField name="曜日" numFmtId="178">
      <sharedItems count="7">
        <s v="木"/>
        <s v="金"/>
        <s v="土"/>
        <s v="日"/>
        <s v="月"/>
        <s v="火"/>
        <s v="水"/>
      </sharedItems>
    </cacheField>
    <cacheField name="商品名" numFmtId="56">
      <sharedItems/>
    </cacheField>
    <cacheField name="出荷量（３本入り）１PC" numFmtId="182">
      <sharedItems containsString="0" containsBlank="1" containsNumber="1" containsInteger="1" minValue="1" maxValue="4"/>
    </cacheField>
    <cacheField name="作成数（pc）" numFmtId="184">
      <sharedItems containsSemiMixedTypes="0" containsString="0" containsNumber="1" containsInteger="1" minValue="0" maxValue="0"/>
    </cacheField>
    <cacheField name="作業時間合計(分）" numFmtId="176">
      <sharedItems containsSemiMixedTypes="0" containsString="0" containsNumber="1" containsInteger="1" minValue="0" maxValue="0"/>
    </cacheField>
    <cacheField name="人件費" numFmtId="8">
      <sharedItems containsSemiMixedTypes="0" containsString="0" containsNumber="1" containsInteger="1" minValue="0" maxValue="0"/>
    </cacheField>
    <cacheField name="加工単価（3入ｐｃ）" numFmtId="8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g-y" refreshedDate="44595.455051736113" createdVersion="7" refreshedVersion="7" minRefreshableVersion="3" recordCount="31" xr:uid="{9F55A479-1633-4E6E-9D36-250EF72E455E}">
  <cacheSource type="worksheet">
    <worksheetSource name="テーブル1"/>
  </cacheSource>
  <cacheFields count="4">
    <cacheField name="日付" numFmtId="178">
      <sharedItems containsSemiMixedTypes="0" containsNonDate="0" containsDate="1" containsString="0" minDate="2022-01-27T00:00:00" maxDate="2022-02-27T00:00:00"/>
    </cacheField>
    <cacheField name="曜日" numFmtId="178">
      <sharedItems count="7">
        <s v="木"/>
        <s v="金"/>
        <s v="土"/>
        <s v="日"/>
        <s v="月"/>
        <s v="火"/>
        <s v="水"/>
      </sharedItems>
    </cacheField>
    <cacheField name="商品名" numFmtId="0">
      <sharedItems/>
    </cacheField>
    <cacheField name="出荷量" numFmtId="183">
      <sharedItems containsString="0" containsBlank="1" containsNumber="1" containsInteger="1" minValue="2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g-y" refreshedDate="44596.649540972219" createdVersion="7" refreshedVersion="7" minRefreshableVersion="3" recordCount="31" xr:uid="{D5B220D4-EB01-4F0A-AD47-FAEF3C158F43}">
  <cacheSource type="worksheet">
    <worksheetSource name="テーブル1345"/>
  </cacheSource>
  <cacheFields count="10">
    <cacheField name="日付" numFmtId="178">
      <sharedItems containsSemiMixedTypes="0" containsNonDate="0" containsDate="1" containsString="0" minDate="2022-01-27T00:00:00" maxDate="2022-02-27T00:00:00"/>
    </cacheField>
    <cacheField name="曜日" numFmtId="185">
      <sharedItems count="7">
        <s v="木"/>
        <s v="金"/>
        <s v="土"/>
        <s v="日"/>
        <s v="月"/>
        <s v="火"/>
        <s v="水"/>
      </sharedItems>
    </cacheField>
    <cacheField name="商品名" numFmtId="0">
      <sharedItems/>
    </cacheField>
    <cacheField name="出荷量" numFmtId="182">
      <sharedItems containsString="0" containsBlank="1" containsNumber="1" containsInteger="1" minValue="240" maxValue="1310"/>
    </cacheField>
    <cacheField name="作成数（pc）" numFmtId="182">
      <sharedItems containsSemiMixedTypes="0" containsString="0" containsNumber="1" containsInteger="1" minValue="0" maxValue="906"/>
    </cacheField>
    <cacheField name="作業時間合計(分）" numFmtId="176">
      <sharedItems containsSemiMixedTypes="0" containsString="0" containsNumber="1" containsInteger="1" minValue="0" maxValue="460"/>
    </cacheField>
    <cacheField name="人件費" numFmtId="8">
      <sharedItems containsSemiMixedTypes="0" containsString="0" containsNumber="1" containsInteger="1" minValue="0" maxValue="9200"/>
    </cacheField>
    <cacheField name="加工単価（1pc）" numFmtId="8">
      <sharedItems containsSemiMixedTypes="0" containsString="0" containsNumber="1" minValue="0" maxValue="13.5"/>
    </cacheField>
    <cacheField name="1H作成量（1pc)" numFmtId="182">
      <sharedItems containsSemiMixedTypes="0" containsString="0" containsNumber="1" minValue="0" maxValue="150"/>
    </cacheField>
    <cacheField name="資材費(1C/S)" numFmtId="8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g-y" refreshedDate="44597.707934837963" createdVersion="7" refreshedVersion="7" minRefreshableVersion="3" recordCount="31" xr:uid="{2F558C49-5C35-4EF2-AB09-3CA6B72F7ECB}">
  <cacheSource type="worksheet">
    <worksheetSource name="テーブル13"/>
  </cacheSource>
  <cacheFields count="10">
    <cacheField name="日付" numFmtId="178">
      <sharedItems containsSemiMixedTypes="0" containsNonDate="0" containsDate="1" containsString="0" minDate="2022-01-27T00:00:00" maxDate="2022-02-27T00:00:00"/>
    </cacheField>
    <cacheField name="曜日" numFmtId="178">
      <sharedItems count="7">
        <s v="木"/>
        <s v="金"/>
        <s v="土"/>
        <s v="日"/>
        <s v="月"/>
        <s v="火"/>
        <s v="水"/>
      </sharedItems>
    </cacheField>
    <cacheField name="商品名" numFmtId="56">
      <sharedItems/>
    </cacheField>
    <cacheField name="出荷量" numFmtId="182">
      <sharedItems containsString="0" containsBlank="1" containsNumber="1" containsInteger="1" minValue="20" maxValue="80"/>
    </cacheField>
    <cacheField name="作成数（pc）" numFmtId="182">
      <sharedItems containsSemiMixedTypes="0" containsString="0" containsNumber="1" containsInteger="1" minValue="0" maxValue="110"/>
    </cacheField>
    <cacheField name="作業時間合計(分）" numFmtId="176">
      <sharedItems containsSemiMixedTypes="0" containsString="0" containsNumber="1" containsInteger="1" minValue="0" maxValue="40"/>
    </cacheField>
    <cacheField name="人件費" numFmtId="8">
      <sharedItems containsSemiMixedTypes="0" containsString="0" containsNumber="1" containsInteger="1" minValue="0" maxValue="800"/>
    </cacheField>
    <cacheField name="加工単価（1ｐｃ）" numFmtId="8">
      <sharedItems containsSemiMixedTypes="0" containsString="0" containsNumber="1" minValue="0" maxValue="7.2727272727272725"/>
    </cacheField>
    <cacheField name="1H作成量（ｐｃ)" numFmtId="182">
      <sharedItems containsSemiMixedTypes="0" containsString="0" containsNumber="1" containsInteger="1" minValue="0" maxValue="200"/>
    </cacheField>
    <cacheField name="資材費" numFmtId="8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g-y" refreshedDate="44597.708186342592" backgroundQuery="1" createdVersion="7" refreshedVersion="7" minRefreshableVersion="3" recordCount="0" supportSubquery="1" supportAdvancedDrill="1" xr:uid="{D320E8A9-B955-4CD6-8050-A799870038B2}">
  <cacheSource type="external" connectionId="1"/>
  <cacheFields count="3">
    <cacheField name="[テーブル13454].[曜日].[曜日]" caption="曜日" numFmtId="0" hierarchy="14" level="1">
      <sharedItems count="7">
        <s v="火"/>
        <s v="金"/>
        <s v="月"/>
        <s v="水"/>
        <s v="土"/>
        <s v="日"/>
        <s v="木"/>
      </sharedItems>
    </cacheField>
    <cacheField name="[Measures].[合計 / 出荷量]" caption="合計 / 出荷量" numFmtId="0" hierarchy="27" level="32767"/>
    <cacheField name="[Measures].[平均 / 出荷量]" caption="平均 / 出荷量" numFmtId="0" hierarchy="28" level="32767"/>
  </cacheFields>
  <cacheHierarchies count="32">
    <cacheHierarchy uniqueName="[テーブル1].[日付]" caption="日付" attribute="1" time="1" defaultMemberUniqueName="[テーブル1].[日付].[All]" allUniqueName="[テーブル1].[日付].[All]" dimensionUniqueName="[テーブル1]" displayFolder="" count="0" memberValueDatatype="7" unbalanced="0"/>
    <cacheHierarchy uniqueName="[テーブル1].[商品名]" caption="商品名" attribute="1" defaultMemberUniqueName="[テーブル1].[商品名].[All]" allUniqueName="[テーブル1].[商品名].[All]" dimensionUniqueName="[テーブル1]" displayFolder="" count="0" memberValueDatatype="130" unbalanced="0"/>
    <cacheHierarchy uniqueName="[テーブル1].[出荷量]" caption="出荷量" attribute="1" defaultMemberUniqueName="[テーブル1].[出荷量].[All]" allUniqueName="[テーブル1].[出荷量].[All]" dimensionUniqueName="[テーブル1]" displayFolder="" count="0" memberValueDatatype="20" unbalanced="0"/>
    <cacheHierarchy uniqueName="[テーブル1345].[日付]" caption="日付" attribute="1" time="1" defaultMemberUniqueName="[テーブル1345].[日付].[All]" allUniqueName="[テーブル1345].[日付].[All]" dimensionUniqueName="[テーブル1345]" displayFolder="" count="0" memberValueDatatype="7" unbalanced="0"/>
    <cacheHierarchy uniqueName="[テーブル1345].[曜日]" caption="曜日" attribute="1" defaultMemberUniqueName="[テーブル1345].[曜日].[All]" allUniqueName="[テーブル1345].[曜日].[All]" dimensionUniqueName="[テーブル1345]" displayFolder="" count="0" memberValueDatatype="130" unbalanced="0"/>
    <cacheHierarchy uniqueName="[テーブル1345].[商品名]" caption="商品名" attribute="1" defaultMemberUniqueName="[テーブル1345].[商品名].[All]" allUniqueName="[テーブル1345].[商品名].[All]" dimensionUniqueName="[テーブル1345]" displayFolder="" count="0" memberValueDatatype="130" unbalanced="0"/>
    <cacheHierarchy uniqueName="[テーブル1345].[出荷量]" caption="出荷量" attribute="1" defaultMemberUniqueName="[テーブル1345].[出荷量].[All]" allUniqueName="[テーブル1345].[出荷量].[All]" dimensionUniqueName="[テーブル1345]" displayFolder="" count="0" memberValueDatatype="20" unbalanced="0"/>
    <cacheHierarchy uniqueName="[テーブル1345].[作成数（pc）]" caption="作成数（pc）" attribute="1" defaultMemberUniqueName="[テーブル1345].[作成数（pc）].[All]" allUniqueName="[テーブル1345].[作成数（pc）].[All]" dimensionUniqueName="[テーブル1345]" displayFolder="" count="0" memberValueDatatype="20" unbalanced="0"/>
    <cacheHierarchy uniqueName="[テーブル1345].[作業時間合計(分）]" caption="作業時間合計(分）" attribute="1" defaultMemberUniqueName="[テーブル1345].[作業時間合計(分）].[All]" allUniqueName="[テーブル1345].[作業時間合計(分）].[All]" dimensionUniqueName="[テーブル1345]" displayFolder="" count="0" memberValueDatatype="20" unbalanced="0"/>
    <cacheHierarchy uniqueName="[テーブル1345].[人件費]" caption="人件費" attribute="1" defaultMemberUniqueName="[テーブル1345].[人件費].[All]" allUniqueName="[テーブル1345].[人件費].[All]" dimensionUniqueName="[テーブル1345]" displayFolder="" count="0" memberValueDatatype="20" unbalanced="0"/>
    <cacheHierarchy uniqueName="[テーブル1345].[加工単価（1pc）]" caption="加工単価（1pc）" attribute="1" defaultMemberUniqueName="[テーブル1345].[加工単価（1pc）].[All]" allUniqueName="[テーブル1345].[加工単価（1pc）].[All]" dimensionUniqueName="[テーブル1345]" displayFolder="" count="0" memberValueDatatype="20" unbalanced="0"/>
    <cacheHierarchy uniqueName="[テーブル1345].[1H作成量（1pc)]" caption="1H作成量（1pc)" attribute="1" defaultMemberUniqueName="[テーブル1345].[1H作成量（1pc)].[All]" allUniqueName="[テーブル1345].[1H作成量（1pc)].[All]" dimensionUniqueName="[テーブル1345]" displayFolder="" count="0" memberValueDatatype="20" unbalanced="0"/>
    <cacheHierarchy uniqueName="[テーブル1345].[資材費(1C/S)]" caption="資材費(1C/S)" attribute="1" defaultMemberUniqueName="[テーブル1345].[資材費(1C/S)].[All]" allUniqueName="[テーブル1345].[資材費(1C/S)].[All]" dimensionUniqueName="[テーブル1345]" displayFolder="" count="0" memberValueDatatype="20" unbalanced="0"/>
    <cacheHierarchy uniqueName="[テーブル13454].[日付]" caption="日付" attribute="1" time="1" defaultMemberUniqueName="[テーブル13454].[日付].[All]" allUniqueName="[テーブル13454].[日付].[All]" dimensionUniqueName="[テーブル13454]" displayFolder="" count="0" memberValueDatatype="7" unbalanced="0"/>
    <cacheHierarchy uniqueName="[テーブル13454].[曜日]" caption="曜日" attribute="1" defaultMemberUniqueName="[テーブル13454].[曜日].[All]" allUniqueName="[テーブル13454].[曜日].[All]" dimensionUniqueName="[テーブル13454]" displayFolder="" count="2" memberValueDatatype="130" unbalanced="0">
      <fieldsUsage count="2">
        <fieldUsage x="-1"/>
        <fieldUsage x="0"/>
      </fieldsUsage>
    </cacheHierarchy>
    <cacheHierarchy uniqueName="[テーブル13454].[商品名]" caption="商品名" attribute="1" defaultMemberUniqueName="[テーブル13454].[商品名].[All]" allUniqueName="[テーブル13454].[商品名].[All]" dimensionUniqueName="[テーブル13454]" displayFolder="" count="0" memberValueDatatype="130" unbalanced="0"/>
    <cacheHierarchy uniqueName="[テーブル13454].[出荷量]" caption="出荷量" attribute="1" defaultMemberUniqueName="[テーブル13454].[出荷量].[All]" allUniqueName="[テーブル13454].[出荷量].[All]" dimensionUniqueName="[テーブル13454]" displayFolder="" count="0" memberValueDatatype="20" unbalanced="0"/>
    <cacheHierarchy uniqueName="[テーブル13454].[作成数(pc）]]]" caption="作成数(pc）]" attribute="1" defaultMemberUniqueName="[テーブル13454].[作成数(pc）]]].[All]" allUniqueName="[テーブル13454].[作成数(pc）]]].[All]" dimensionUniqueName="[テーブル13454]" displayFolder="" count="0" memberValueDatatype="20" unbalanced="0"/>
    <cacheHierarchy uniqueName="[テーブル13454].[作業時間合計(分）]" caption="作業時間合計(分）" attribute="1" defaultMemberUniqueName="[テーブル13454].[作業時間合計(分）].[All]" allUniqueName="[テーブル13454].[作業時間合計(分）].[All]" dimensionUniqueName="[テーブル13454]" displayFolder="" count="0" memberValueDatatype="20" unbalanced="0"/>
    <cacheHierarchy uniqueName="[テーブル13454].[人件費]" caption="人件費" attribute="1" defaultMemberUniqueName="[テーブル13454].[人件費].[All]" allUniqueName="[テーブル13454].[人件費].[All]" dimensionUniqueName="[テーブル13454]" displayFolder="" count="0" memberValueDatatype="20" unbalanced="0"/>
    <cacheHierarchy uniqueName="[テーブル13454].[加工単価（1ｐｃ）]" caption="加工単価（1ｐｃ）" attribute="1" defaultMemberUniqueName="[テーブル13454].[加工単価（1ｐｃ）].[All]" allUniqueName="[テーブル13454].[加工単価（1ｐｃ）].[All]" dimensionUniqueName="[テーブル13454]" displayFolder="" count="0" memberValueDatatype="20" unbalanced="0"/>
    <cacheHierarchy uniqueName="[テーブル13454].[1H作成量（C/S)]" caption="1H作成量（C/S)" attribute="1" defaultMemberUniqueName="[テーブル13454].[1H作成量（C/S)].[All]" allUniqueName="[テーブル13454].[1H作成量（C/S)].[All]" dimensionUniqueName="[テーブル13454]" displayFolder="" count="0" memberValueDatatype="20" unbalanced="0"/>
    <cacheHierarchy uniqueName="[テーブル13454].[資材費]" caption="資材費" attribute="1" defaultMemberUniqueName="[テーブル13454].[資材費].[All]" allUniqueName="[テーブル13454].[資材費].[All]" dimensionUniqueName="[テーブル13454]" displayFolder="" count="0" memberValueDatatype="20" unbalanced="0"/>
    <cacheHierarchy uniqueName="[Measures].[__XL_Count テーブル13454]" caption="__XL_Count テーブル13454" measure="1" displayFolder="" measureGroup="テーブル13454" count="0" hidden="1"/>
    <cacheHierarchy uniqueName="[Measures].[__XL_Count テーブル1345]" caption="__XL_Count テーブル1345" measure="1" displayFolder="" measureGroup="テーブル1345" count="0" hidden="1"/>
    <cacheHierarchy uniqueName="[Measures].[__XL_Count テーブル1]" caption="__XL_Count テーブル1" measure="1" displayFolder="" measureGroup="テーブル1" count="0" hidden="1"/>
    <cacheHierarchy uniqueName="[Measures].[__No measures defined]" caption="__No measures defined" measure="1" displayFolder="" count="0" hidden="1"/>
    <cacheHierarchy uniqueName="[Measures].[合計 / 出荷量]" caption="合計 / 出荷量" measure="1" displayFolder="" measureGroup="テーブル13454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平均 / 出荷量]" caption="平均 / 出荷量" measure="1" displayFolder="" measureGroup="テーブル13454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合計 / 出荷量 2]" caption="合計 / 出荷量 2" measure="1" displayFolder="" measureGroup="テーブル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最大値 / 出荷量]" caption="最大値 / 出荷量" measure="1" displayFolder="" measureGroup="テーブル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平均 / 出荷量 2]" caption="平均 / 出荷量 2" measure="1" displayFolder="" measureGroup="テーブル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4">
    <dimension measure="1" name="Measures" uniqueName="[Measures]" caption="Measures"/>
    <dimension name="テーブル1" uniqueName="[テーブル1]" caption="テーブル1"/>
    <dimension name="テーブル1345" uniqueName="[テーブル1345]" caption="テーブル1345"/>
    <dimension name="テーブル13454" uniqueName="[テーブル13454]" caption="テーブル13454"/>
  </dimensions>
  <measureGroups count="3">
    <measureGroup name="テーブル1" caption="テーブル1"/>
    <measureGroup name="テーブル1345" caption="テーブル1345"/>
    <measureGroup name="テーブル13454" caption="テーブル13454"/>
  </measureGroups>
  <maps count="3">
    <map measureGroup="0" dimension="1"/>
    <map measureGroup="1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d v="2022-01-27T00:00:00"/>
    <x v="0"/>
    <s v="大葉50枚pc"/>
    <m/>
    <n v="0"/>
    <n v="0"/>
    <n v="0"/>
    <n v="0"/>
  </r>
  <r>
    <d v="2022-01-28T00:00:00"/>
    <x v="1"/>
    <s v="大葉50枚pc"/>
    <n v="2"/>
    <n v="0"/>
    <n v="0"/>
    <n v="0"/>
    <n v="0"/>
  </r>
  <r>
    <d v="2022-01-29T00:00:00"/>
    <x v="2"/>
    <s v="大葉50枚pc"/>
    <m/>
    <n v="0"/>
    <n v="0"/>
    <n v="0"/>
    <n v="0"/>
  </r>
  <r>
    <d v="2022-01-30T00:00:00"/>
    <x v="3"/>
    <s v="大葉50枚pc"/>
    <n v="4"/>
    <n v="0"/>
    <n v="0"/>
    <n v="0"/>
    <n v="0"/>
  </r>
  <r>
    <d v="2022-01-31T00:00:00"/>
    <x v="4"/>
    <s v="大葉50枚pc"/>
    <n v="4"/>
    <n v="0"/>
    <n v="0"/>
    <n v="0"/>
    <n v="0"/>
  </r>
  <r>
    <d v="2022-02-01T00:00:00"/>
    <x v="5"/>
    <s v="大葉50枚pc"/>
    <n v="2"/>
    <n v="0"/>
    <n v="0"/>
    <n v="0"/>
    <n v="0"/>
  </r>
  <r>
    <d v="2022-02-02T00:00:00"/>
    <x v="6"/>
    <s v="大葉50枚pc"/>
    <n v="1"/>
    <n v="0"/>
    <n v="0"/>
    <n v="0"/>
    <n v="0"/>
  </r>
  <r>
    <d v="2022-02-03T00:00:00"/>
    <x v="0"/>
    <s v="大葉50枚pc"/>
    <m/>
    <n v="0"/>
    <n v="0"/>
    <n v="0"/>
    <n v="0"/>
  </r>
  <r>
    <d v="2022-02-04T00:00:00"/>
    <x v="1"/>
    <s v="大葉50枚pc"/>
    <m/>
    <n v="0"/>
    <n v="0"/>
    <n v="0"/>
    <n v="0"/>
  </r>
  <r>
    <d v="2022-02-05T00:00:00"/>
    <x v="2"/>
    <s v="大葉50枚pc"/>
    <m/>
    <n v="0"/>
    <n v="0"/>
    <n v="0"/>
    <n v="0"/>
  </r>
  <r>
    <d v="2022-02-06T00:00:00"/>
    <x v="3"/>
    <s v="大葉50枚pc"/>
    <m/>
    <n v="0"/>
    <n v="0"/>
    <n v="0"/>
    <n v="0"/>
  </r>
  <r>
    <d v="2022-02-07T00:00:00"/>
    <x v="4"/>
    <s v="大葉50枚pc"/>
    <m/>
    <n v="0"/>
    <n v="0"/>
    <n v="0"/>
    <n v="0"/>
  </r>
  <r>
    <d v="2022-02-08T00:00:00"/>
    <x v="5"/>
    <s v="大葉50枚pc"/>
    <m/>
    <n v="0"/>
    <n v="0"/>
    <n v="0"/>
    <n v="0"/>
  </r>
  <r>
    <d v="2022-02-09T00:00:00"/>
    <x v="6"/>
    <s v="大葉50枚pc"/>
    <m/>
    <n v="0"/>
    <n v="0"/>
    <n v="0"/>
    <n v="0"/>
  </r>
  <r>
    <d v="2022-02-10T00:00:00"/>
    <x v="0"/>
    <s v="大葉50枚pc"/>
    <m/>
    <n v="0"/>
    <n v="0"/>
    <n v="0"/>
    <n v="0"/>
  </r>
  <r>
    <d v="2022-02-11T00:00:00"/>
    <x v="1"/>
    <s v="大葉50枚pc"/>
    <m/>
    <n v="0"/>
    <n v="0"/>
    <n v="0"/>
    <n v="0"/>
  </r>
  <r>
    <d v="2022-02-12T00:00:00"/>
    <x v="2"/>
    <s v="大葉50枚pc"/>
    <m/>
    <n v="0"/>
    <n v="0"/>
    <n v="0"/>
    <n v="0"/>
  </r>
  <r>
    <d v="2022-02-13T00:00:00"/>
    <x v="3"/>
    <s v="大葉50枚pc"/>
    <m/>
    <n v="0"/>
    <n v="0"/>
    <n v="0"/>
    <n v="0"/>
  </r>
  <r>
    <d v="2022-02-14T00:00:00"/>
    <x v="4"/>
    <s v="大葉50枚pc"/>
    <m/>
    <n v="0"/>
    <n v="0"/>
    <n v="0"/>
    <n v="0"/>
  </r>
  <r>
    <d v="2022-02-15T00:00:00"/>
    <x v="5"/>
    <s v="大葉50枚pc"/>
    <m/>
    <n v="0"/>
    <n v="0"/>
    <n v="0"/>
    <n v="0"/>
  </r>
  <r>
    <d v="2022-02-16T00:00:00"/>
    <x v="6"/>
    <s v="大葉50枚pc"/>
    <m/>
    <n v="0"/>
    <n v="0"/>
    <n v="0"/>
    <n v="0"/>
  </r>
  <r>
    <d v="2022-02-17T00:00:00"/>
    <x v="0"/>
    <s v="大葉50枚pc"/>
    <m/>
    <n v="0"/>
    <n v="0"/>
    <n v="0"/>
    <n v="0"/>
  </r>
  <r>
    <d v="2022-02-18T00:00:00"/>
    <x v="1"/>
    <s v="大葉50枚pc"/>
    <m/>
    <n v="0"/>
    <n v="0"/>
    <n v="0"/>
    <n v="0"/>
  </r>
  <r>
    <d v="2022-02-19T00:00:00"/>
    <x v="2"/>
    <s v="大葉50枚pc"/>
    <m/>
    <n v="0"/>
    <n v="0"/>
    <n v="0"/>
    <n v="0"/>
  </r>
  <r>
    <d v="2022-02-20T00:00:00"/>
    <x v="3"/>
    <s v="大葉50枚pc"/>
    <m/>
    <n v="0"/>
    <n v="0"/>
    <n v="0"/>
    <n v="0"/>
  </r>
  <r>
    <d v="2022-02-21T00:00:00"/>
    <x v="4"/>
    <s v="大葉50枚pc"/>
    <m/>
    <n v="0"/>
    <n v="0"/>
    <n v="0"/>
    <n v="0"/>
  </r>
  <r>
    <d v="2022-02-22T00:00:00"/>
    <x v="5"/>
    <s v="大葉50枚pc"/>
    <m/>
    <n v="0"/>
    <n v="0"/>
    <n v="0"/>
    <n v="0"/>
  </r>
  <r>
    <d v="2022-02-23T00:00:00"/>
    <x v="6"/>
    <s v="大葉50枚pc"/>
    <m/>
    <n v="0"/>
    <n v="0"/>
    <n v="0"/>
    <n v="0"/>
  </r>
  <r>
    <d v="2022-02-24T00:00:00"/>
    <x v="0"/>
    <s v="大葉50枚pc"/>
    <m/>
    <n v="0"/>
    <n v="0"/>
    <n v="0"/>
    <n v="0"/>
  </r>
  <r>
    <d v="2022-02-25T00:00:00"/>
    <x v="1"/>
    <s v="大葉50枚pc"/>
    <m/>
    <n v="0"/>
    <n v="0"/>
    <n v="0"/>
    <n v="0"/>
  </r>
  <r>
    <d v="2022-02-26T00:00:00"/>
    <x v="2"/>
    <s v="大葉50枚pc"/>
    <m/>
    <n v="0"/>
    <n v="0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d v="2022-01-27T00:00:00"/>
    <x v="0"/>
    <s v="有機大葉"/>
    <m/>
  </r>
  <r>
    <d v="2022-01-28T00:00:00"/>
    <x v="1"/>
    <s v="有機大葉"/>
    <n v="20"/>
  </r>
  <r>
    <d v="2022-01-29T00:00:00"/>
    <x v="2"/>
    <s v="有機大葉"/>
    <m/>
  </r>
  <r>
    <d v="2022-01-30T00:00:00"/>
    <x v="3"/>
    <s v="有機大葉"/>
    <m/>
  </r>
  <r>
    <d v="2022-01-31T00:00:00"/>
    <x v="4"/>
    <s v="有機大葉"/>
    <m/>
  </r>
  <r>
    <d v="2022-02-01T00:00:00"/>
    <x v="5"/>
    <s v="有機大葉"/>
    <m/>
  </r>
  <r>
    <d v="2022-02-02T00:00:00"/>
    <x v="6"/>
    <s v="有機大葉"/>
    <n v="20"/>
  </r>
  <r>
    <d v="2022-02-03T00:00:00"/>
    <x v="0"/>
    <s v="有機大葉"/>
    <m/>
  </r>
  <r>
    <d v="2022-02-04T00:00:00"/>
    <x v="1"/>
    <s v="有機大葉"/>
    <m/>
  </r>
  <r>
    <d v="2022-02-05T00:00:00"/>
    <x v="2"/>
    <s v="有機大葉"/>
    <m/>
  </r>
  <r>
    <d v="2022-02-06T00:00:00"/>
    <x v="3"/>
    <s v="有機大葉"/>
    <m/>
  </r>
  <r>
    <d v="2022-02-07T00:00:00"/>
    <x v="4"/>
    <s v="有機大葉"/>
    <m/>
  </r>
  <r>
    <d v="2022-02-08T00:00:00"/>
    <x v="5"/>
    <s v="有機大葉"/>
    <m/>
  </r>
  <r>
    <d v="2022-02-09T00:00:00"/>
    <x v="6"/>
    <s v="有機大葉"/>
    <m/>
  </r>
  <r>
    <d v="2022-02-10T00:00:00"/>
    <x v="0"/>
    <s v="有機大葉"/>
    <m/>
  </r>
  <r>
    <d v="2022-02-11T00:00:00"/>
    <x v="1"/>
    <s v="有機大葉"/>
    <m/>
  </r>
  <r>
    <d v="2022-02-12T00:00:00"/>
    <x v="2"/>
    <s v="有機大葉"/>
    <m/>
  </r>
  <r>
    <d v="2022-02-13T00:00:00"/>
    <x v="3"/>
    <s v="有機大葉"/>
    <m/>
  </r>
  <r>
    <d v="2022-02-14T00:00:00"/>
    <x v="4"/>
    <s v="有機大葉"/>
    <m/>
  </r>
  <r>
    <d v="2022-02-15T00:00:00"/>
    <x v="5"/>
    <s v="有機大葉"/>
    <m/>
  </r>
  <r>
    <d v="2022-02-16T00:00:00"/>
    <x v="6"/>
    <s v="有機大葉"/>
    <m/>
  </r>
  <r>
    <d v="2022-02-17T00:00:00"/>
    <x v="0"/>
    <s v="有機大葉"/>
    <m/>
  </r>
  <r>
    <d v="2022-02-18T00:00:00"/>
    <x v="1"/>
    <s v="有機大葉"/>
    <m/>
  </r>
  <r>
    <d v="2022-02-19T00:00:00"/>
    <x v="2"/>
    <s v="有機大葉"/>
    <m/>
  </r>
  <r>
    <d v="2022-02-20T00:00:00"/>
    <x v="3"/>
    <s v="有機大葉"/>
    <m/>
  </r>
  <r>
    <d v="2022-02-21T00:00:00"/>
    <x v="4"/>
    <s v="有機大葉"/>
    <m/>
  </r>
  <r>
    <d v="2022-02-22T00:00:00"/>
    <x v="5"/>
    <s v="有機大葉"/>
    <m/>
  </r>
  <r>
    <d v="2022-02-23T00:00:00"/>
    <x v="6"/>
    <s v="有機大葉"/>
    <m/>
  </r>
  <r>
    <d v="2022-02-24T00:00:00"/>
    <x v="0"/>
    <s v="有機大葉"/>
    <m/>
  </r>
  <r>
    <d v="2022-02-25T00:00:00"/>
    <x v="1"/>
    <s v="有機大葉"/>
    <m/>
  </r>
  <r>
    <d v="2022-02-26T00:00:00"/>
    <x v="2"/>
    <s v="有機大葉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d v="2022-01-27T00:00:00"/>
    <x v="0"/>
    <s v="大葉20枚袋"/>
    <n v="670"/>
    <n v="300"/>
    <n v="120"/>
    <n v="2400"/>
    <n v="8"/>
    <n v="150"/>
    <n v="0"/>
  </r>
  <r>
    <d v="2022-01-28T00:00:00"/>
    <x v="1"/>
    <s v="大葉20枚袋"/>
    <n v="240"/>
    <n v="500"/>
    <n v="270"/>
    <n v="5400"/>
    <n v="10.8"/>
    <n v="111.11111111111111"/>
    <n v="0"/>
  </r>
  <r>
    <d v="2022-01-29T00:00:00"/>
    <x v="2"/>
    <s v="大葉20枚袋"/>
    <n v="410"/>
    <n v="0"/>
    <n v="0"/>
    <n v="0"/>
    <n v="0"/>
    <n v="0"/>
    <n v="0"/>
  </r>
  <r>
    <d v="2022-01-30T00:00:00"/>
    <x v="3"/>
    <s v="大葉20枚袋"/>
    <n v="610"/>
    <n v="400"/>
    <n v="240"/>
    <n v="4800"/>
    <n v="12"/>
    <n v="100"/>
    <n v="0"/>
  </r>
  <r>
    <d v="2022-01-31T00:00:00"/>
    <x v="4"/>
    <s v="大葉20枚袋"/>
    <n v="730"/>
    <n v="480"/>
    <n v="270"/>
    <n v="5400"/>
    <n v="11.25"/>
    <n v="106.66666666666667"/>
    <n v="0"/>
  </r>
  <r>
    <d v="2022-02-01T00:00:00"/>
    <x v="5"/>
    <s v="大葉20枚袋"/>
    <n v="1310"/>
    <n v="400"/>
    <n v="270"/>
    <n v="5400"/>
    <n v="13.5"/>
    <n v="88.888888888888886"/>
    <n v="0"/>
  </r>
  <r>
    <d v="2022-02-02T00:00:00"/>
    <x v="6"/>
    <s v="大葉20枚袋"/>
    <n v="360"/>
    <n v="906"/>
    <n v="460"/>
    <n v="9200"/>
    <n v="10.154525386313466"/>
    <n v="118.17391304347825"/>
    <n v="0"/>
  </r>
  <r>
    <d v="2022-02-03T00:00:00"/>
    <x v="0"/>
    <s v="大葉20枚袋"/>
    <n v="830"/>
    <n v="600"/>
    <n v="400"/>
    <n v="8000"/>
    <n v="13.333333333333334"/>
    <n v="90"/>
    <n v="0"/>
  </r>
  <r>
    <d v="2022-02-04T00:00:00"/>
    <x v="1"/>
    <s v="大葉20枚袋"/>
    <n v="640"/>
    <n v="0"/>
    <n v="0"/>
    <n v="0"/>
    <n v="0"/>
    <n v="0"/>
    <n v="0"/>
  </r>
  <r>
    <d v="2022-02-05T00:00:00"/>
    <x v="2"/>
    <s v="大葉20枚袋"/>
    <m/>
    <n v="0"/>
    <n v="0"/>
    <n v="0"/>
    <n v="0"/>
    <n v="0"/>
    <n v="0"/>
  </r>
  <r>
    <d v="2022-02-06T00:00:00"/>
    <x v="3"/>
    <s v="大葉20枚袋"/>
    <m/>
    <n v="0"/>
    <n v="0"/>
    <n v="0"/>
    <n v="0"/>
    <n v="0"/>
    <n v="0"/>
  </r>
  <r>
    <d v="2022-02-07T00:00:00"/>
    <x v="4"/>
    <s v="大葉20枚袋"/>
    <m/>
    <n v="0"/>
    <n v="0"/>
    <n v="0"/>
    <n v="0"/>
    <n v="0"/>
    <n v="0"/>
  </r>
  <r>
    <d v="2022-02-08T00:00:00"/>
    <x v="5"/>
    <s v="大葉20枚袋"/>
    <m/>
    <n v="0"/>
    <n v="0"/>
    <n v="0"/>
    <n v="0"/>
    <n v="0"/>
    <n v="0"/>
  </r>
  <r>
    <d v="2022-02-09T00:00:00"/>
    <x v="6"/>
    <s v="大葉20枚袋"/>
    <m/>
    <n v="0"/>
    <n v="0"/>
    <n v="0"/>
    <n v="0"/>
    <n v="0"/>
    <n v="0"/>
  </r>
  <r>
    <d v="2022-02-10T00:00:00"/>
    <x v="0"/>
    <s v="大葉20枚袋"/>
    <m/>
    <n v="0"/>
    <n v="0"/>
    <n v="0"/>
    <n v="0"/>
    <n v="0"/>
    <n v="0"/>
  </r>
  <r>
    <d v="2022-02-11T00:00:00"/>
    <x v="1"/>
    <s v="大葉20枚袋"/>
    <m/>
    <n v="0"/>
    <n v="0"/>
    <n v="0"/>
    <n v="0"/>
    <n v="0"/>
    <n v="0"/>
  </r>
  <r>
    <d v="2022-02-12T00:00:00"/>
    <x v="2"/>
    <s v="大葉20枚袋"/>
    <m/>
    <n v="0"/>
    <n v="0"/>
    <n v="0"/>
    <n v="0"/>
    <n v="0"/>
    <n v="0"/>
  </r>
  <r>
    <d v="2022-02-13T00:00:00"/>
    <x v="3"/>
    <s v="大葉20枚袋"/>
    <m/>
    <n v="0"/>
    <n v="0"/>
    <n v="0"/>
    <n v="0"/>
    <n v="0"/>
    <n v="0"/>
  </r>
  <r>
    <d v="2022-02-14T00:00:00"/>
    <x v="4"/>
    <s v="大葉20枚袋"/>
    <m/>
    <n v="0"/>
    <n v="0"/>
    <n v="0"/>
    <n v="0"/>
    <n v="0"/>
    <n v="0"/>
  </r>
  <r>
    <d v="2022-02-15T00:00:00"/>
    <x v="5"/>
    <s v="大葉20枚袋"/>
    <m/>
    <n v="0"/>
    <n v="0"/>
    <n v="0"/>
    <n v="0"/>
    <n v="0"/>
    <n v="0"/>
  </r>
  <r>
    <d v="2022-02-16T00:00:00"/>
    <x v="6"/>
    <s v="大葉20枚袋"/>
    <m/>
    <n v="0"/>
    <n v="0"/>
    <n v="0"/>
    <n v="0"/>
    <n v="0"/>
    <n v="0"/>
  </r>
  <r>
    <d v="2022-02-17T00:00:00"/>
    <x v="0"/>
    <s v="大葉20枚袋"/>
    <m/>
    <n v="0"/>
    <n v="0"/>
    <n v="0"/>
    <n v="0"/>
    <n v="0"/>
    <n v="0"/>
  </r>
  <r>
    <d v="2022-02-18T00:00:00"/>
    <x v="1"/>
    <s v="大葉20枚袋"/>
    <m/>
    <n v="0"/>
    <n v="0"/>
    <n v="0"/>
    <n v="0"/>
    <n v="0"/>
    <n v="0"/>
  </r>
  <r>
    <d v="2022-02-19T00:00:00"/>
    <x v="2"/>
    <s v="大葉20枚袋"/>
    <m/>
    <n v="0"/>
    <n v="0"/>
    <n v="0"/>
    <n v="0"/>
    <n v="0"/>
    <n v="0"/>
  </r>
  <r>
    <d v="2022-02-20T00:00:00"/>
    <x v="3"/>
    <s v="大葉20枚袋"/>
    <m/>
    <n v="0"/>
    <n v="0"/>
    <n v="0"/>
    <n v="0"/>
    <n v="0"/>
    <n v="0"/>
  </r>
  <r>
    <d v="2022-02-21T00:00:00"/>
    <x v="4"/>
    <s v="大葉20枚袋"/>
    <m/>
    <n v="0"/>
    <n v="0"/>
    <n v="0"/>
    <n v="0"/>
    <n v="0"/>
    <n v="0"/>
  </r>
  <r>
    <d v="2022-02-22T00:00:00"/>
    <x v="5"/>
    <s v="大葉20枚袋"/>
    <m/>
    <n v="0"/>
    <n v="0"/>
    <n v="0"/>
    <n v="0"/>
    <n v="0"/>
    <n v="0"/>
  </r>
  <r>
    <d v="2022-02-23T00:00:00"/>
    <x v="6"/>
    <s v="大葉20枚袋"/>
    <m/>
    <n v="0"/>
    <n v="0"/>
    <n v="0"/>
    <n v="0"/>
    <n v="0"/>
    <n v="0"/>
  </r>
  <r>
    <d v="2022-02-24T00:00:00"/>
    <x v="0"/>
    <s v="大葉20枚袋"/>
    <m/>
    <n v="0"/>
    <n v="0"/>
    <n v="0"/>
    <n v="0"/>
    <n v="0"/>
    <n v="0"/>
  </r>
  <r>
    <d v="2022-02-25T00:00:00"/>
    <x v="1"/>
    <s v="大葉20枚袋"/>
    <m/>
    <n v="0"/>
    <n v="0"/>
    <n v="0"/>
    <n v="0"/>
    <n v="0"/>
    <n v="0"/>
  </r>
  <r>
    <d v="2022-02-26T00:00:00"/>
    <x v="2"/>
    <s v="大葉20枚袋"/>
    <m/>
    <n v="0"/>
    <n v="0"/>
    <n v="0"/>
    <n v="0"/>
    <n v="0"/>
    <n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d v="2022-01-27T00:00:00"/>
    <x v="0"/>
    <s v="大葉5枚袋"/>
    <n v="20"/>
    <n v="0"/>
    <n v="0"/>
    <n v="0"/>
    <n v="0"/>
    <n v="0"/>
    <n v="0"/>
  </r>
  <r>
    <d v="2022-01-28T00:00:00"/>
    <x v="1"/>
    <s v="大葉5枚袋"/>
    <n v="20"/>
    <n v="0"/>
    <n v="0"/>
    <n v="0"/>
    <n v="0"/>
    <n v="0"/>
    <n v="0"/>
  </r>
  <r>
    <d v="2022-01-29T00:00:00"/>
    <x v="2"/>
    <s v="大葉5枚袋"/>
    <n v="60"/>
    <n v="0"/>
    <n v="0"/>
    <n v="0"/>
    <n v="0"/>
    <n v="0"/>
    <n v="0"/>
  </r>
  <r>
    <d v="2022-01-30T00:00:00"/>
    <x v="3"/>
    <s v="大葉5枚袋"/>
    <n v="50"/>
    <n v="50"/>
    <n v="15"/>
    <n v="300"/>
    <n v="6"/>
    <n v="200"/>
    <n v="0"/>
  </r>
  <r>
    <d v="2022-01-31T00:00:00"/>
    <x v="4"/>
    <s v="大葉5枚袋"/>
    <n v="60"/>
    <n v="0"/>
    <n v="0"/>
    <n v="0"/>
    <n v="0"/>
    <n v="0"/>
    <n v="0"/>
  </r>
  <r>
    <d v="2022-02-01T00:00:00"/>
    <x v="5"/>
    <s v="大葉5枚袋"/>
    <n v="80"/>
    <n v="60"/>
    <n v="20"/>
    <n v="400"/>
    <n v="6.666666666666667"/>
    <n v="180"/>
    <n v="0"/>
  </r>
  <r>
    <d v="2022-02-02T00:00:00"/>
    <x v="6"/>
    <s v="大葉5枚袋"/>
    <n v="20"/>
    <n v="70"/>
    <n v="25"/>
    <n v="500"/>
    <n v="7.1428571428571432"/>
    <n v="168"/>
    <n v="0"/>
  </r>
  <r>
    <d v="2022-02-03T00:00:00"/>
    <x v="0"/>
    <s v="大葉5枚袋"/>
    <n v="70"/>
    <n v="110"/>
    <n v="40"/>
    <n v="800"/>
    <n v="7.2727272727272725"/>
    <n v="165"/>
    <n v="0"/>
  </r>
  <r>
    <d v="2022-02-04T00:00:00"/>
    <x v="1"/>
    <s v="大葉5枚袋"/>
    <n v="30"/>
    <n v="0"/>
    <n v="0"/>
    <n v="0"/>
    <n v="0"/>
    <n v="0"/>
    <n v="0"/>
  </r>
  <r>
    <d v="2022-02-05T00:00:00"/>
    <x v="2"/>
    <s v="大葉5枚袋"/>
    <n v="40"/>
    <n v="0"/>
    <n v="0"/>
    <n v="0"/>
    <n v="0"/>
    <n v="0"/>
    <n v="0"/>
  </r>
  <r>
    <d v="2022-02-06T00:00:00"/>
    <x v="3"/>
    <s v="大葉5枚袋"/>
    <m/>
    <n v="0"/>
    <n v="0"/>
    <n v="0"/>
    <n v="0"/>
    <n v="0"/>
    <n v="0"/>
  </r>
  <r>
    <d v="2022-02-07T00:00:00"/>
    <x v="4"/>
    <s v="大葉5枚袋"/>
    <m/>
    <n v="0"/>
    <n v="0"/>
    <n v="0"/>
    <n v="0"/>
    <n v="0"/>
    <n v="0"/>
  </r>
  <r>
    <d v="2022-02-08T00:00:00"/>
    <x v="5"/>
    <s v="大葉5枚袋"/>
    <m/>
    <n v="0"/>
    <n v="0"/>
    <n v="0"/>
    <n v="0"/>
    <n v="0"/>
    <n v="0"/>
  </r>
  <r>
    <d v="2022-02-09T00:00:00"/>
    <x v="6"/>
    <s v="大葉5枚袋"/>
    <m/>
    <n v="0"/>
    <n v="0"/>
    <n v="0"/>
    <n v="0"/>
    <n v="0"/>
    <n v="0"/>
  </r>
  <r>
    <d v="2022-02-10T00:00:00"/>
    <x v="0"/>
    <s v="大葉5枚袋"/>
    <m/>
    <n v="0"/>
    <n v="0"/>
    <n v="0"/>
    <n v="0"/>
    <n v="0"/>
    <n v="0"/>
  </r>
  <r>
    <d v="2022-02-11T00:00:00"/>
    <x v="1"/>
    <s v="大葉5枚袋"/>
    <m/>
    <n v="0"/>
    <n v="0"/>
    <n v="0"/>
    <n v="0"/>
    <n v="0"/>
    <n v="0"/>
  </r>
  <r>
    <d v="2022-02-12T00:00:00"/>
    <x v="2"/>
    <s v="大葉5枚袋"/>
    <m/>
    <n v="0"/>
    <n v="0"/>
    <n v="0"/>
    <n v="0"/>
    <n v="0"/>
    <n v="0"/>
  </r>
  <r>
    <d v="2022-02-13T00:00:00"/>
    <x v="3"/>
    <s v="大葉5枚袋"/>
    <m/>
    <n v="0"/>
    <n v="0"/>
    <n v="0"/>
    <n v="0"/>
    <n v="0"/>
    <n v="0"/>
  </r>
  <r>
    <d v="2022-02-14T00:00:00"/>
    <x v="4"/>
    <s v="大葉5枚袋"/>
    <m/>
    <n v="0"/>
    <n v="0"/>
    <n v="0"/>
    <n v="0"/>
    <n v="0"/>
    <n v="0"/>
  </r>
  <r>
    <d v="2022-02-15T00:00:00"/>
    <x v="5"/>
    <s v="大葉5枚袋"/>
    <m/>
    <n v="0"/>
    <n v="0"/>
    <n v="0"/>
    <n v="0"/>
    <n v="0"/>
    <n v="0"/>
  </r>
  <r>
    <d v="2022-02-16T00:00:00"/>
    <x v="6"/>
    <s v="大葉5枚袋"/>
    <m/>
    <n v="0"/>
    <n v="0"/>
    <n v="0"/>
    <n v="0"/>
    <n v="0"/>
    <n v="0"/>
  </r>
  <r>
    <d v="2022-02-17T00:00:00"/>
    <x v="0"/>
    <s v="大葉5枚袋"/>
    <m/>
    <n v="0"/>
    <n v="0"/>
    <n v="0"/>
    <n v="0"/>
    <n v="0"/>
    <n v="0"/>
  </r>
  <r>
    <d v="2022-02-18T00:00:00"/>
    <x v="1"/>
    <s v="大葉5枚袋"/>
    <m/>
    <n v="0"/>
    <n v="0"/>
    <n v="0"/>
    <n v="0"/>
    <n v="0"/>
    <n v="0"/>
  </r>
  <r>
    <d v="2022-02-19T00:00:00"/>
    <x v="2"/>
    <s v="大葉5枚袋"/>
    <m/>
    <n v="0"/>
    <n v="0"/>
    <n v="0"/>
    <n v="0"/>
    <n v="0"/>
    <n v="0"/>
  </r>
  <r>
    <d v="2022-02-20T00:00:00"/>
    <x v="3"/>
    <s v="大葉5枚袋"/>
    <m/>
    <n v="0"/>
    <n v="0"/>
    <n v="0"/>
    <n v="0"/>
    <n v="0"/>
    <n v="0"/>
  </r>
  <r>
    <d v="2022-02-21T00:00:00"/>
    <x v="4"/>
    <s v="大葉5枚袋"/>
    <m/>
    <n v="0"/>
    <n v="0"/>
    <n v="0"/>
    <n v="0"/>
    <n v="0"/>
    <n v="0"/>
  </r>
  <r>
    <d v="2022-02-22T00:00:00"/>
    <x v="5"/>
    <s v="大葉5枚袋"/>
    <m/>
    <n v="0"/>
    <n v="0"/>
    <n v="0"/>
    <n v="0"/>
    <n v="0"/>
    <n v="0"/>
  </r>
  <r>
    <d v="2022-02-23T00:00:00"/>
    <x v="6"/>
    <s v="大葉5枚袋"/>
    <m/>
    <n v="0"/>
    <n v="0"/>
    <n v="0"/>
    <n v="0"/>
    <n v="0"/>
    <n v="0"/>
  </r>
  <r>
    <d v="2022-02-24T00:00:00"/>
    <x v="0"/>
    <s v="大葉5枚袋"/>
    <m/>
    <n v="0"/>
    <n v="0"/>
    <n v="0"/>
    <n v="0"/>
    <n v="0"/>
    <n v="0"/>
  </r>
  <r>
    <d v="2022-02-25T00:00:00"/>
    <x v="1"/>
    <s v="大葉5枚袋"/>
    <m/>
    <n v="0"/>
    <n v="0"/>
    <n v="0"/>
    <n v="0"/>
    <n v="0"/>
    <n v="0"/>
  </r>
  <r>
    <d v="2022-02-26T00:00:00"/>
    <x v="2"/>
    <s v="大葉5枚袋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9A3722-E610-420B-8B69-B44951452337}" name="ピボットテーブル3" cacheId="4" applyNumberFormats="0" applyBorderFormats="0" applyFontFormats="0" applyPatternFormats="0" applyAlignmentFormats="0" applyWidthHeightFormats="1" dataCaption="値" updatedVersion="7" minRefreshableVersion="3" useAutoFormatting="1" itemPrintTitles="1" createdVersion="7" indent="0" outline="1" outlineData="1" multipleFieldFilters="0" rowHeaderCaption="曜日別出荷量">
  <location ref="L1:N9" firstHeaderRow="0" firstDataRow="1" firstDataCol="1"/>
  <pivotFields count="10">
    <pivotField numFmtId="178" showAll="0"/>
    <pivotField axis="axisRow" showAll="0">
      <items count="8">
        <item x="3"/>
        <item x="4"/>
        <item x="5"/>
        <item x="6"/>
        <item x="0"/>
        <item x="1"/>
        <item x="2"/>
        <item t="default"/>
      </items>
    </pivotField>
    <pivotField showAll="0"/>
    <pivotField dataField="1" showAll="0"/>
    <pivotField numFmtId="182" showAll="0"/>
    <pivotField numFmtId="176" showAll="0"/>
    <pivotField numFmtId="8" showAll="0"/>
    <pivotField numFmtId="8" showAll="0"/>
    <pivotField numFmtId="182" showAll="0"/>
    <pivotField numFmtId="8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平均 / 出荷量2" fld="3" subtotal="average" baseField="1" baseItem="0"/>
    <dataField name="合計 / 出荷量" fld="3" baseField="0" baseItem="0"/>
  </dataFields>
  <formats count="1">
    <format dxfId="52">
      <pivotArea field="1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Light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E2BA49-66CC-4DB3-BF82-2526D4C390FF}" name="ピボットテーブル4" cacheId="10" applyNumberFormats="0" applyBorderFormats="0" applyFontFormats="0" applyPatternFormats="0" applyAlignmentFormats="0" applyWidthHeightFormats="1" dataCaption="値" updatedVersion="7" minRefreshableVersion="3" useAutoFormatting="1" itemPrintTitles="1" createdVersion="7" indent="0" outline="1" outlineData="1" multipleFieldFilters="0">
  <location ref="L1:N9" firstHeaderRow="0" firstDataRow="1" firstDataCol="1"/>
  <pivotFields count="3">
    <pivotField axis="axisRow" allDrilled="1" subtotalTop="0" showAll="0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平均 / 出荷量" fld="2" subtotal="average" baseField="0" baseItem="0"/>
    <dataField name="合計 / 出荷量2" fld="1" baseField="0" baseItem="0"/>
  </dataFields>
  <pivotHierarchies count="3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平均 / 出荷量"/>
    <pivotHierarchy dragToData="1"/>
    <pivotHierarchy dragToData="1"/>
    <pivotHierarchy dragToData="1"/>
  </pivotHierarchies>
  <pivotTableStyleInfo name="PivotStyleLight3" showRowHeaders="1" showColHeaders="1" showRowStripes="1" showColStripes="0" showLastColumn="1"/>
  <rowHierarchiesUsage count="1">
    <rowHierarchyUsage hierarchyUsage="1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出来商店 加工賃 ←最新.xlsm!テーブル13454">
        <x15:activeTabTopLevelEntity name="[テーブル13454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D4C9F9-980F-4DA8-975A-42628951143C}" name="ピボットテーブル10" cacheId="7" applyNumberFormats="0" applyBorderFormats="0" applyFontFormats="0" applyPatternFormats="0" applyAlignmentFormats="0" applyWidthHeightFormats="1" dataCaption="値" updatedVersion="7" minRefreshableVersion="3" useAutoFormatting="1" itemPrintTitles="1" createdVersion="7" indent="0" outline="1" outlineData="1" multipleFieldFilters="0" rowHeaderCaption="曜日">
  <location ref="L1:N9" firstHeaderRow="0" firstDataRow="1" firstDataCol="1"/>
  <pivotFields count="10">
    <pivotField numFmtId="178" showAll="0"/>
    <pivotField axis="axisRow" showAll="0">
      <items count="8">
        <item x="3"/>
        <item x="4"/>
        <item x="5"/>
        <item x="6"/>
        <item x="0"/>
        <item x="1"/>
        <item x="2"/>
        <item t="default"/>
      </items>
    </pivotField>
    <pivotField showAll="0"/>
    <pivotField dataField="1" showAll="0"/>
    <pivotField numFmtId="182" showAll="0"/>
    <pivotField numFmtId="176" showAll="0"/>
    <pivotField numFmtId="8" showAll="0"/>
    <pivotField numFmtId="8" showAll="0"/>
    <pivotField numFmtId="182" showAll="0"/>
    <pivotField numFmtId="8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平均 / 出荷量2" fld="3" subtotal="average" baseField="1" baseItem="0"/>
    <dataField name="合計 / 出荷量" fld="3" baseField="0" baseItem="0"/>
  </dataFields>
  <pivotTableStyleInfo name="PivotStyleLight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12F90B-D46D-4457-9E3B-B4D2767FE80C}" name="ピボットテーブル7" cacheId="1" applyNumberFormats="0" applyBorderFormats="0" applyFontFormats="0" applyPatternFormats="0" applyAlignmentFormats="0" applyWidthHeightFormats="1" dataCaption="値" updatedVersion="7" minRefreshableVersion="3" useAutoFormatting="1" itemPrintTitles="1" createdVersion="7" indent="0" outline="1" outlineData="1" multipleFieldFilters="0">
  <location ref="J1:L9" firstHeaderRow="0" firstDataRow="1" firstDataCol="1"/>
  <pivotFields count="8">
    <pivotField numFmtId="178" showAll="0"/>
    <pivotField axis="axisRow" showAll="0">
      <items count="8">
        <item x="3"/>
        <item x="4"/>
        <item x="5"/>
        <item x="6"/>
        <item x="0"/>
        <item x="1"/>
        <item x="2"/>
        <item t="default"/>
      </items>
    </pivotField>
    <pivotField showAll="0"/>
    <pivotField dataField="1" showAll="0"/>
    <pivotField numFmtId="184" showAll="0"/>
    <pivotField numFmtId="176" showAll="0"/>
    <pivotField numFmtId="8" showAll="0"/>
    <pivotField numFmtId="8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平均 / 出荷量（３本入り）１PC" fld="3" subtotal="average" baseField="1" baseItem="0"/>
    <dataField name="合計 / 出荷量（３本入り）１PC2" fld="3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D80567-42E9-40A2-895C-EF053A0E98F3}" name="ピボットテーブル8" cacheId="2" applyNumberFormats="0" applyBorderFormats="0" applyFontFormats="0" applyPatternFormats="0" applyAlignmentFormats="0" applyWidthHeightFormats="1" dataCaption="値" updatedVersion="7" minRefreshableVersion="3" useAutoFormatting="1" itemPrintTitles="1" createdVersion="7" indent="0" outline="1" outlineData="1" multipleFieldFilters="0">
  <location ref="F1:H9" firstHeaderRow="0" firstDataRow="1" firstDataCol="1"/>
  <pivotFields count="4">
    <pivotField numFmtId="178" showAll="0"/>
    <pivotField axis="axisRow" showAll="0">
      <items count="8">
        <item x="3"/>
        <item x="4"/>
        <item x="5"/>
        <item x="6"/>
        <item x="0"/>
        <item x="1"/>
        <item x="2"/>
        <item t="default"/>
      </items>
    </pivotField>
    <pivotField showAll="0"/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平均 / 出荷量" fld="3" subtotal="average" baseField="1" baseItem="0"/>
    <dataField name="合計 / 出荷量2" fld="3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テーブル1345" displayName="テーブル1345" ref="A1:J33" totalsRowCount="1">
  <autoFilter ref="A1:J32" xr:uid="{00000000-0009-0000-0100-000004000000}"/>
  <tableColumns count="10">
    <tableColumn id="1" xr3:uid="{00000000-0010-0000-0000-000001000000}" name="日付" totalsRowLabel="集計" dataDxfId="51" totalsRowDxfId="50">
      <calculatedColumnFormula>Sheet1!A2</calculatedColumnFormula>
    </tableColumn>
    <tableColumn id="4" xr3:uid="{4293A1AE-00E8-4812-B97E-5D9E7074DA7B}" name="曜日" dataDxfId="49" totalsRowDxfId="48"/>
    <tableColumn id="2" xr3:uid="{00000000-0010-0000-0000-000002000000}" name="商品名"/>
    <tableColumn id="12" xr3:uid="{57663C39-5506-4DD6-A88D-B09568D3232D}" name="出荷量" totalsRowFunction="custom" dataDxfId="47" totalsRowDxfId="46">
      <totalsRowFormula>AVERAGEIF(テーブル1345[出荷量],"&lt;&gt;0")</totalsRowFormula>
    </tableColumn>
    <tableColumn id="3" xr3:uid="{00000000-0010-0000-0000-000003000000}" name="作成数（pc）" totalsRowFunction="custom" dataDxfId="45" totalsRowDxfId="44">
      <calculatedColumnFormula>Sheet1!B2</calculatedColumnFormula>
      <totalsRowFormula>AVERAGEIF(テーブル1345[作成数（pc）],"&lt;&gt;0")</totalsRowFormula>
    </tableColumn>
    <tableColumn id="5" xr3:uid="{00000000-0010-0000-0000-000005000000}" name="作業時間合計(分）" totalsRowFunction="custom" dataDxfId="43" totalsRowDxfId="42">
      <calculatedColumnFormula>Sheet1!G2</calculatedColumnFormula>
      <totalsRowFormula>AVERAGEIF(テーブル1345[作業時間合計(分）],"&lt;&gt;0")</totalsRowFormula>
    </tableColumn>
    <tableColumn id="6" xr3:uid="{00000000-0010-0000-0000-000006000000}" name="人件費" totalsRowFunction="custom" dataDxfId="41" totalsRowDxfId="40" totalsRowCellStyle="通貨">
      <calculatedColumnFormula>Sheet1!L2</calculatedColumnFormula>
      <totalsRowFormula>AVERAGEIF(テーブル1345[人件費],"&lt;&gt;0")</totalsRowFormula>
    </tableColumn>
    <tableColumn id="7" xr3:uid="{00000000-0010-0000-0000-000007000000}" name="加工単価（1pc）" totalsRowFunction="custom" dataDxfId="39" totalsRowDxfId="38" totalsRowCellStyle="通貨">
      <calculatedColumnFormula>Sheet1!V2</calculatedColumnFormula>
      <totalsRowFormula>AVERAGEIF(テーブル1345[加工単価（1pc）],"&lt;&gt;0")</totalsRowFormula>
    </tableColumn>
    <tableColumn id="10" xr3:uid="{00000000-0010-0000-0000-00000A000000}" name="1H作成量（1pc)" totalsRowFunction="custom" dataDxfId="37" totalsRowDxfId="36">
      <calculatedColumnFormula>IFERROR(テーブル1345[[#This Row],[作成数（pc）]]/(テーブル1345[[#This Row],[作業時間合計(分）]]/60),)</calculatedColumnFormula>
      <totalsRowFormula>AVERAGEIF(テーブル1345[1H作成量（1pc)],"&lt;&gt;0")</totalsRowFormula>
    </tableColumn>
    <tableColumn id="11" xr3:uid="{00000000-0010-0000-0000-00000B000000}" name="資材費(1C/S)" totalsRowFunction="custom" dataDxfId="35" totalsRowDxfId="34">
      <calculatedColumnFormula>Sheet1!Q2</calculatedColumnFormula>
      <totalsRowFormula>AVERAGEIF(テーブル1345[資材費(1C/S)],"&lt;&gt;0")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テーブル13454" displayName="テーブル13454" ref="A1:J33" totalsRowCount="1">
  <autoFilter ref="A1:J32" xr:uid="{00000000-0009-0000-0100-000003000000}"/>
  <tableColumns count="10">
    <tableColumn id="1" xr3:uid="{00000000-0010-0000-0100-000001000000}" name="日付" totalsRowLabel="集計">
      <calculatedColumnFormula>Sheet1!A2</calculatedColumnFormula>
    </tableColumn>
    <tableColumn id="4" xr3:uid="{EF735CB8-E9DD-44A3-9B0E-85FF8972EB9B}" name="曜日" dataDxfId="33"/>
    <tableColumn id="2" xr3:uid="{00000000-0010-0000-0100-000002000000}" name="商品名"/>
    <tableColumn id="12" xr3:uid="{E6130009-DE98-4D21-816C-44398BF3F3F4}" name="出荷量" totalsRowFunction="custom" dataDxfId="32" totalsRowDxfId="31" dataCellStyle="桁区切り">
      <totalsRowFormula>AVERAGEIF(テーブル13454[出荷量],"&lt;&gt;0")</totalsRowFormula>
    </tableColumn>
    <tableColumn id="3" xr3:uid="{00000000-0010-0000-0100-000003000000}" name="作成数(pc）]" totalsRowFunction="custom" dataDxfId="30" totalsRowDxfId="29">
      <calculatedColumnFormula>Sheet1!C2</calculatedColumnFormula>
      <totalsRowFormula>AVERAGEIF(テーブル13454[作成数(pc）']],"&lt;&gt;0")</totalsRowFormula>
    </tableColumn>
    <tableColumn id="5" xr3:uid="{00000000-0010-0000-0100-000005000000}" name="作業時間合計(分）" totalsRowFunction="custom" totalsRowDxfId="28">
      <calculatedColumnFormula>Sheet1!H2</calculatedColumnFormula>
      <totalsRowFormula>AVERAGEIF(テーブル13454[作業時間合計(分）],"&lt;&gt;0")</totalsRowFormula>
    </tableColumn>
    <tableColumn id="6" xr3:uid="{00000000-0010-0000-0100-000006000000}" name="人件費" totalsRowFunction="custom" totalsRowDxfId="27">
      <calculatedColumnFormula>Sheet1!M2</calculatedColumnFormula>
      <totalsRowFormula>AVERAGEIF(テーブル13454[人件費],"&lt;&gt;0")</totalsRowFormula>
    </tableColumn>
    <tableColumn id="7" xr3:uid="{00000000-0010-0000-0100-000007000000}" name="加工単価（1ｐｃ）" totalsRowFunction="custom" dataDxfId="26" totalsRowDxfId="25" totalsRowCellStyle="通貨">
      <calculatedColumnFormula>Sheet1!W2</calculatedColumnFormula>
      <totalsRowFormula>AVERAGEIF(テーブル13454[加工単価（1ｐｃ）],"&lt;&gt;0")</totalsRowFormula>
    </tableColumn>
    <tableColumn id="10" xr3:uid="{00000000-0010-0000-0100-00000A000000}" name="1H作成量（pc)" totalsRowFunction="custom" dataDxfId="24" totalsRowDxfId="23">
      <calculatedColumnFormula>IFERROR(テーブル13454[[#This Row],[作成数(pc）']]]/(テーブル13454[[#This Row],[作業時間合計(分）]]/60),)</calculatedColumnFormula>
      <totalsRowFormula>AVERAGEIF(テーブル13454[1H作成量（pc)],"&lt;&gt;0")</totalsRowFormula>
    </tableColumn>
    <tableColumn id="11" xr3:uid="{00000000-0010-0000-0100-00000B000000}" name="資材費" totalsRowFunction="custom" totalsRowDxfId="22">
      <calculatedColumnFormula>Sheet1!R2</calculatedColumnFormula>
      <totalsRowFormula>AVERAGEIF(テーブル13454[資材費],"&lt;&gt;0")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テーブル13" displayName="テーブル13" ref="A1:J33" totalsRowCount="1" totalsRowDxfId="21">
  <autoFilter ref="A1:J32" xr:uid="{00000000-0009-0000-0100-000002000000}"/>
  <tableColumns count="10">
    <tableColumn id="1" xr3:uid="{00000000-0010-0000-0200-000001000000}" name="日付" totalsRowLabel="１日平均" totalsRowDxfId="20">
      <calculatedColumnFormula>Sheet1!A2</calculatedColumnFormula>
    </tableColumn>
    <tableColumn id="4" xr3:uid="{FDA1EA04-9990-4FD0-A060-31752B22A82E}" name="曜日" totalsRowDxfId="19"/>
    <tableColumn id="2" xr3:uid="{00000000-0010-0000-0200-000002000000}" name="商品名" totalsRowDxfId="18"/>
    <tableColumn id="12" xr3:uid="{B9FE4CDD-CB2A-43FC-850E-B38422784992}" name="出荷量" totalsRowFunction="custom" totalsRowDxfId="17" dataCellStyle="桁区切り">
      <totalsRowFormula>AVERAGEIF(テーブル13[出荷量],"&lt;&gt;0")</totalsRowFormula>
    </tableColumn>
    <tableColumn id="3" xr3:uid="{00000000-0010-0000-0200-000003000000}" name="作成数（pc）" totalsRowFunction="custom" totalsRowDxfId="16">
      <calculatedColumnFormula>Sheet1!D2</calculatedColumnFormula>
      <totalsRowFormula>AVERAGEIF(テーブル13[作成数（pc）],"&lt;&gt;0")</totalsRowFormula>
    </tableColumn>
    <tableColumn id="5" xr3:uid="{00000000-0010-0000-0200-000005000000}" name="作業時間合計(分）" totalsRowFunction="custom" totalsRowDxfId="15">
      <calculatedColumnFormula>Sheet1!I2</calculatedColumnFormula>
      <totalsRowFormula>AVERAGEIF(テーブル13[作業時間合計(分）],"&lt;&gt;0")</totalsRowFormula>
    </tableColumn>
    <tableColumn id="6" xr3:uid="{00000000-0010-0000-0200-000006000000}" name="人件費" totalsRowFunction="custom" totalsRowDxfId="14" totalsRowCellStyle="通貨">
      <calculatedColumnFormula>Sheet1!N2</calculatedColumnFormula>
      <totalsRowFormula>AVERAGEIF(テーブル13[人件費],"&lt;&gt;0")</totalsRowFormula>
    </tableColumn>
    <tableColumn id="7" xr3:uid="{00000000-0010-0000-0200-000007000000}" name="加工単価（1ｐｃ）" totalsRowFunction="custom" totalsRowDxfId="13" totalsRowCellStyle="通貨">
      <calculatedColumnFormula>Sheet1!X2</calculatedColumnFormula>
      <totalsRowFormula>AVERAGEIF(テーブル13[加工単価（1ｐｃ）],"&lt;&gt;0")</totalsRowFormula>
    </tableColumn>
    <tableColumn id="10" xr3:uid="{00000000-0010-0000-0200-00000A000000}" name="1H作成量（ｐｃ)" totalsRowFunction="custom" totalsRowDxfId="12">
      <calculatedColumnFormula>IFERROR(テーブル13[[#This Row],[作成数（pc）]]/(テーブル13[[#This Row],[作業時間合計(分）]]/60),)</calculatedColumnFormula>
      <totalsRowFormula>AVERAGEIF(テーブル13[1H作成量（ｐｃ)],"&lt;&gt;0")</totalsRowFormula>
    </tableColumn>
    <tableColumn id="11" xr3:uid="{00000000-0010-0000-0200-00000B000000}" name="資材費" totalsRowFunction="custom" totalsRowDxfId="11">
      <calculatedColumnFormula>Sheet1!S2</calculatedColumnFormula>
      <totalsRowFormula>AVERAGEIF(テーブル13[資材費],"&lt;&gt;0")</totalsRow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テーブル136" displayName="テーブル136" ref="A1:H33" totalsRowCount="1">
  <autoFilter ref="A1:H32" xr:uid="{00000000-0009-0000-0100-000005000000}"/>
  <tableColumns count="8">
    <tableColumn id="1" xr3:uid="{00000000-0010-0000-0300-000001000000}" name="日付" totalsRowLabel="集計">
      <calculatedColumnFormula>Sheet1!A2</calculatedColumnFormula>
    </tableColumn>
    <tableColumn id="4" xr3:uid="{E2CE872C-CFCD-460D-BF6F-74FE3AC28DE0}" name="曜日" dataDxfId="10"/>
    <tableColumn id="2" xr3:uid="{00000000-0010-0000-0300-000002000000}" name="商品名"/>
    <tableColumn id="12" xr3:uid="{BEDB21AB-FC93-45C8-B43E-040D873BD833}" name="出荷量（３本入り）１PC" totalsRowFunction="custom" dataDxfId="9" totalsRowDxfId="8" dataCellStyle="桁区切り">
      <totalsRowFormula>AVERAGEIF(テーブル136[出荷量（３本入り）１PC],"&lt;&gt;0")</totalsRowFormula>
    </tableColumn>
    <tableColumn id="3" xr3:uid="{00000000-0010-0000-0300-000003000000}" name="作成数（pc）" totalsRowFunction="custom" dataDxfId="7" totalsRowDxfId="6">
      <calculatedColumnFormula>Sheet1!E2</calculatedColumnFormula>
      <totalsRowFormula>AVERAGEIF(テーブル136[作成数（pc）],"&lt;&gt;0")</totalsRowFormula>
    </tableColumn>
    <tableColumn id="5" xr3:uid="{00000000-0010-0000-0300-000005000000}" name="作業時間合計(分）" totalsRowFunction="custom" totalsRowDxfId="5">
      <calculatedColumnFormula>Sheet1!J2</calculatedColumnFormula>
      <totalsRowFormula>AVERAGEIF(テーブル136[作業時間合計(分）],"&lt;&gt;0")</totalsRowFormula>
    </tableColumn>
    <tableColumn id="6" xr3:uid="{00000000-0010-0000-0300-000006000000}" name="人件費" totalsRowFunction="custom" totalsRowDxfId="4">
      <calculatedColumnFormula>Sheet1!O2</calculatedColumnFormula>
      <totalsRowFormula>AVERAGEIF(テーブル136[人件費],"&lt;&gt;0")</totalsRowFormula>
    </tableColumn>
    <tableColumn id="7" xr3:uid="{00000000-0010-0000-0300-000007000000}" name="加工単価（3入ｐｃ）" totalsRowFunction="custom" totalsRowDxfId="3">
      <calculatedColumnFormula>Sheet1!Y2</calculatedColumnFormula>
      <totalsRowFormula>AVERAGEIF(テーブル136[加工単価（3入ｐｃ）],"&lt;&gt;0")</totalsRow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テーブル1" displayName="テーブル1" ref="A1:D33" totalsRowCount="1">
  <autoFilter ref="A1:D32" xr:uid="{00000000-0009-0000-0100-000001000000}"/>
  <tableColumns count="4">
    <tableColumn id="1" xr3:uid="{00000000-0010-0000-0400-000001000000}" name="日付" totalsRowLabel="集計">
      <calculatedColumnFormula>Sheet1!A2</calculatedColumnFormula>
    </tableColumn>
    <tableColumn id="3" xr3:uid="{F4C2DDCF-CCD9-45F7-83DC-210B73BE0295}" name="曜日" dataDxfId="2"/>
    <tableColumn id="2" xr3:uid="{00000000-0010-0000-0400-000002000000}" name="商品名"/>
    <tableColumn id="11" xr3:uid="{C34E4D3D-CD70-4168-A114-7122A5D199DB}" name="出荷量" totalsRowFunction="custom" dataDxfId="1" totalsRowDxfId="0" dataCellStyle="桁区切り">
      <totalsRowFormula>AVERAGEIF(テーブル1[出荷量],"&lt;&gt;0")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ivotTable" Target="../pivotTables/pivotTable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O32"/>
  <sheetViews>
    <sheetView topLeftCell="Y1" workbookViewId="0">
      <selection activeCell="AB40" sqref="AB40"/>
    </sheetView>
  </sheetViews>
  <sheetFormatPr defaultColWidth="9" defaultRowHeight="13.5"/>
  <cols>
    <col min="1" max="1" width="10.5" style="160" customWidth="1"/>
    <col min="2" max="16384" width="9" style="160"/>
  </cols>
  <sheetData>
    <row r="1" spans="1:41">
      <c r="B1" s="161" t="s">
        <v>74</v>
      </c>
      <c r="G1" s="160" t="s">
        <v>0</v>
      </c>
      <c r="L1" s="160" t="s">
        <v>1</v>
      </c>
      <c r="Q1" s="160" t="s">
        <v>2</v>
      </c>
      <c r="V1" s="161" t="s">
        <v>77</v>
      </c>
      <c r="AA1" s="160" t="s">
        <v>3</v>
      </c>
      <c r="AF1" s="160" t="s">
        <v>4</v>
      </c>
      <c r="AK1" s="160" t="s">
        <v>5</v>
      </c>
    </row>
    <row r="2" spans="1:41">
      <c r="A2" s="162">
        <v>44588</v>
      </c>
      <c r="B2" s="158">
        <f t="array" aca="1" ref="B2" ca="1">INDIRECT("'"&amp;TEXT($A2,"d日")&amp;"'!B4")</f>
        <v>300</v>
      </c>
      <c r="C2" s="158">
        <f t="array" aca="1" ref="C2" ca="1">INDIRECT("'"&amp;TEXT($A2,"d日")&amp;"'!C4")</f>
        <v>0</v>
      </c>
      <c r="D2" s="158">
        <f t="array" aca="1" ref="D2" ca="1">INDIRECT("'"&amp;TEXT($A2,"d日")&amp;"'!D4")</f>
        <v>0</v>
      </c>
      <c r="E2" s="158">
        <f t="array" aca="1" ref="E2" ca="1">INDIRECT("'"&amp;TEXT($A2,"d日")&amp;"'!E4")</f>
        <v>0</v>
      </c>
      <c r="F2" s="158">
        <f t="array" aca="1" ref="F2" ca="1">INDIRECT("'"&amp;TEXT($A2,"d日")&amp;"'!F4")</f>
        <v>0</v>
      </c>
      <c r="G2" s="158">
        <f t="array" aca="1" ref="G2" ca="1">INDIRECT("'"&amp;TEXT($A2,"d日")&amp;"'!B7")</f>
        <v>120</v>
      </c>
      <c r="H2" s="158">
        <f t="array" aca="1" ref="H2" ca="1">INDIRECT("'"&amp;TEXT($A2,"d日")&amp;"'!C7")</f>
        <v>0</v>
      </c>
      <c r="I2" s="158">
        <f t="array" aca="1" ref="I2" ca="1">INDIRECT("'"&amp;TEXT($A2,"d日")&amp;"'!D7")</f>
        <v>0</v>
      </c>
      <c r="J2" s="158">
        <f t="array" aca="1" ref="J2" ca="1">INDIRECT("'"&amp;TEXT($A2,"d日")&amp;"'!E7")</f>
        <v>0</v>
      </c>
      <c r="K2" s="158">
        <f t="array" aca="1" ref="K2" ca="1">INDIRECT("'"&amp;TEXT($A2,"d日")&amp;"'!F7")</f>
        <v>0</v>
      </c>
      <c r="L2" s="158">
        <f t="array" aca="1" ref="L2" ca="1">INDIRECT("'"&amp;TEXT($A2,"d日")&amp;"'!B8")</f>
        <v>2400</v>
      </c>
      <c r="M2" s="158">
        <f t="array" aca="1" ref="M2" ca="1">INDIRECT("'"&amp;TEXT($A2,"d日")&amp;"'!C8")</f>
        <v>0</v>
      </c>
      <c r="N2" s="158">
        <f t="array" aca="1" ref="N2" ca="1">INDIRECT("'"&amp;TEXT($A2,"d日")&amp;"'!D8")</f>
        <v>0</v>
      </c>
      <c r="O2" s="158">
        <f t="array" aca="1" ref="O2" ca="1">INDIRECT("'"&amp;TEXT($A2,"d日")&amp;"'!E8")</f>
        <v>0</v>
      </c>
      <c r="P2" s="158">
        <f t="array" aca="1" ref="P2" ca="1">INDIRECT("'"&amp;TEXT($A2,"d日")&amp;"'!F8")</f>
        <v>0</v>
      </c>
      <c r="Q2" s="158">
        <f t="array" aca="1" ref="Q2" ca="1">INDIRECT("'"&amp;TEXT($A2,"d日")&amp;"'!B18")</f>
        <v>0</v>
      </c>
      <c r="R2" s="158">
        <f t="array" aca="1" ref="R2" ca="1">INDIRECT("'"&amp;TEXT($A2,"d日")&amp;"'!C18")</f>
        <v>0</v>
      </c>
      <c r="S2" s="158">
        <f t="array" aca="1" ref="S2" ca="1">INDIRECT("'"&amp;TEXT($A2,"d日")&amp;"'!D18")</f>
        <v>0</v>
      </c>
      <c r="T2" s="158">
        <f t="array" aca="1" ref="T2" ca="1">INDIRECT("'"&amp;TEXT($A2,"d日")&amp;"'!E18")</f>
        <v>0</v>
      </c>
      <c r="U2" s="158">
        <f t="array" aca="1" ref="U2" ca="1">INDIRECT("'"&amp;TEXT($A2,"d日")&amp;"'!F18")</f>
        <v>0</v>
      </c>
      <c r="V2" s="158">
        <f t="array" aca="1" ref="V2" ca="1">INDIRECT("'"&amp;TEXT($A2,"d日")&amp;"'!B9")</f>
        <v>8</v>
      </c>
      <c r="W2" s="158">
        <f t="array" aca="1" ref="W2" ca="1">INDIRECT("'"&amp;TEXT($A2,"d日")&amp;"'!C9")</f>
        <v>0</v>
      </c>
      <c r="X2" s="158">
        <f t="array" aca="1" ref="X2" ca="1">INDIRECT("'"&amp;TEXT($A2,"d日")&amp;"'!D9")</f>
        <v>0</v>
      </c>
      <c r="Y2" s="158">
        <f t="array" aca="1" ref="Y2" ca="1">INDIRECT("'"&amp;TEXT($A2,"d日")&amp;"'!E9")</f>
        <v>0</v>
      </c>
      <c r="Z2" s="158">
        <f t="array" aca="1" ref="Z2" ca="1">INDIRECT("'"&amp;TEXT($A2,"d日")&amp;"'!F9")</f>
        <v>0</v>
      </c>
      <c r="AA2" s="158">
        <f t="array" aca="1" ref="AA2" ca="1">INDIRECT("'"&amp;TEXT($A2,"d日")&amp;"'!B10")</f>
        <v>0</v>
      </c>
      <c r="AB2" s="158">
        <f t="array" aca="1" ref="AB2" ca="1">INDIRECT("'"&amp;TEXT($A2,"d日")&amp;"'!C10")</f>
        <v>0</v>
      </c>
      <c r="AC2" s="158">
        <f t="array" aca="1" ref="AC2" ca="1">INDIRECT("'"&amp;TEXT($A2,"d日")&amp;"'!D10")</f>
        <v>0</v>
      </c>
      <c r="AD2" s="158">
        <f t="array" aca="1" ref="AD2" ca="1">INDIRECT("'"&amp;TEXT($A2,"d日")&amp;"'!E10")</f>
        <v>0</v>
      </c>
      <c r="AE2" s="158">
        <f t="array" aca="1" ref="AE2" ca="1">INDIRECT("'"&amp;TEXT($A2,"d日")&amp;"'!F10")</f>
        <v>0</v>
      </c>
      <c r="AF2" s="158">
        <f t="array" aca="1" ref="AF2" ca="1">INDIRECT("'"&amp;TEXT($A2,"d日")&amp;"'!B11")</f>
        <v>0</v>
      </c>
      <c r="AG2" s="158">
        <f t="array" aca="1" ref="AG2" ca="1">INDIRECT("'"&amp;TEXT($A2,"d日")&amp;"'!C11")</f>
        <v>0</v>
      </c>
      <c r="AH2" s="158">
        <f t="array" aca="1" ref="AH2" ca="1">INDIRECT("'"&amp;TEXT($A2,"d日")&amp;"'!D11")</f>
        <v>0</v>
      </c>
      <c r="AI2" s="158">
        <f t="array" aca="1" ref="AI2" ca="1">INDIRECT("'"&amp;TEXT($A2,"d日")&amp;"'!E11")</f>
        <v>0</v>
      </c>
      <c r="AJ2" s="158">
        <f t="array" aca="1" ref="AJ2" ca="1">INDIRECT("'"&amp;TEXT($A2,"d日")&amp;"'!F11")</f>
        <v>0</v>
      </c>
      <c r="AK2" s="158">
        <f t="array" aca="1" ref="AK2" ca="1">INDIRECT("'"&amp;TEXT($A2,"d日")&amp;"'!B12")</f>
        <v>0</v>
      </c>
      <c r="AL2" s="158">
        <f t="array" aca="1" ref="AL2" ca="1">INDIRECT("'"&amp;TEXT($A2,"d日")&amp;"'!C12")</f>
        <v>0</v>
      </c>
      <c r="AM2" s="158">
        <f t="array" aca="1" ref="AM2" ca="1">INDIRECT("'"&amp;TEXT($A2,"d日")&amp;"'!D12")</f>
        <v>0</v>
      </c>
      <c r="AN2" s="158">
        <f t="array" aca="1" ref="AN2" ca="1">INDIRECT("'"&amp;TEXT($A2,"d日")&amp;"'!E12")</f>
        <v>0</v>
      </c>
      <c r="AO2" s="158">
        <f t="array" aca="1" ref="AO2" ca="1">INDIRECT("'"&amp;TEXT($A2,"d日")&amp;"'!F12")</f>
        <v>0</v>
      </c>
    </row>
    <row r="3" spans="1:41">
      <c r="A3" s="159">
        <f>A2+1</f>
        <v>44589</v>
      </c>
      <c r="B3" s="158">
        <f t="array" aca="1" ref="B3" ca="1">INDIRECT("'"&amp;TEXT($A3,"d日")&amp;"'!B4")</f>
        <v>500</v>
      </c>
      <c r="C3" s="158">
        <f t="array" aca="1" ref="C3" ca="1">INDIRECT("'"&amp;TEXT($A3,"d日")&amp;"'!C4")</f>
        <v>400</v>
      </c>
      <c r="D3" s="158">
        <f t="array" aca="1" ref="D3" ca="1">INDIRECT("'"&amp;TEXT($A3,"d日")&amp;"'!D4")</f>
        <v>0</v>
      </c>
      <c r="E3" s="158">
        <f t="array" aca="1" ref="E3" ca="1">INDIRECT("'"&amp;TEXT($A3,"d日")&amp;"'!E4")</f>
        <v>0</v>
      </c>
      <c r="F3" s="158">
        <f t="array" aca="1" ref="F3" ca="1">INDIRECT("'"&amp;TEXT($A3,"d日")&amp;"'!F4")</f>
        <v>0</v>
      </c>
      <c r="G3" s="158">
        <f t="array" aca="1" ref="G3" ca="1">INDIRECT("'"&amp;TEXT($A3,"d日")&amp;"'!B7")</f>
        <v>270</v>
      </c>
      <c r="H3" s="158">
        <f t="array" aca="1" ref="H3" ca="1">INDIRECT("'"&amp;TEXT($A3,"d日")&amp;"'!C7")</f>
        <v>180</v>
      </c>
      <c r="I3" s="158">
        <f t="array" aca="1" ref="I3" ca="1">INDIRECT("'"&amp;TEXT($A3,"d日")&amp;"'!D7")</f>
        <v>0</v>
      </c>
      <c r="J3" s="158">
        <f t="array" aca="1" ref="J3" ca="1">INDIRECT("'"&amp;TEXT($A3,"d日")&amp;"'!E7")</f>
        <v>0</v>
      </c>
      <c r="K3" s="158">
        <f t="array" aca="1" ref="K3" ca="1">INDIRECT("'"&amp;TEXT($A3,"d日")&amp;"'!F7")</f>
        <v>0</v>
      </c>
      <c r="L3" s="158">
        <f t="array" aca="1" ref="L3" ca="1">INDIRECT("'"&amp;TEXT($A3,"d日")&amp;"'!B8")</f>
        <v>5400</v>
      </c>
      <c r="M3" s="158">
        <f t="array" aca="1" ref="M3" ca="1">INDIRECT("'"&amp;TEXT($A3,"d日")&amp;"'!C8")</f>
        <v>3600</v>
      </c>
      <c r="N3" s="158">
        <f t="array" aca="1" ref="N3" ca="1">INDIRECT("'"&amp;TEXT($A3,"d日")&amp;"'!D8")</f>
        <v>0</v>
      </c>
      <c r="O3" s="158">
        <f t="array" aca="1" ref="O3" ca="1">INDIRECT("'"&amp;TEXT($A3,"d日")&amp;"'!E8")</f>
        <v>0</v>
      </c>
      <c r="P3" s="158">
        <f t="array" aca="1" ref="P3" ca="1">INDIRECT("'"&amp;TEXT($A3,"d日")&amp;"'!F8")</f>
        <v>0</v>
      </c>
      <c r="Q3" s="158">
        <f t="array" aca="1" ref="Q3" ca="1">INDIRECT("'"&amp;TEXT($A3,"d日")&amp;"'!B18")</f>
        <v>0</v>
      </c>
      <c r="R3" s="158">
        <f t="array" aca="1" ref="R3" ca="1">INDIRECT("'"&amp;TEXT($A3,"d日")&amp;"'!C18")</f>
        <v>0</v>
      </c>
      <c r="S3" s="158">
        <f t="array" aca="1" ref="S3" ca="1">INDIRECT("'"&amp;TEXT($A3,"d日")&amp;"'!D18")</f>
        <v>0</v>
      </c>
      <c r="T3" s="158">
        <f t="array" aca="1" ref="T3" ca="1">INDIRECT("'"&amp;TEXT($A3,"d日")&amp;"'!E18")</f>
        <v>0</v>
      </c>
      <c r="U3" s="158">
        <f t="array" aca="1" ref="U3" ca="1">INDIRECT("'"&amp;TEXT($A3,"d日")&amp;"'!F18")</f>
        <v>0</v>
      </c>
      <c r="V3" s="158">
        <f t="array" aca="1" ref="V3" ca="1">INDIRECT("'"&amp;TEXT($A3,"d日")&amp;"'!B9")</f>
        <v>10.8</v>
      </c>
      <c r="W3" s="158">
        <f t="array" aca="1" ref="W3" ca="1">INDIRECT("'"&amp;TEXT($A3,"d日")&amp;"'!C9")</f>
        <v>9</v>
      </c>
      <c r="X3" s="158">
        <f t="array" aca="1" ref="X3" ca="1">INDIRECT("'"&amp;TEXT($A3,"d日")&amp;"'!D9")</f>
        <v>0</v>
      </c>
      <c r="Y3" s="158">
        <f t="array" aca="1" ref="Y3" ca="1">INDIRECT("'"&amp;TEXT($A3,"d日")&amp;"'!E9")</f>
        <v>0</v>
      </c>
      <c r="Z3" s="158">
        <f t="array" aca="1" ref="Z3" ca="1">INDIRECT("'"&amp;TEXT($A3,"d日")&amp;"'!F9")</f>
        <v>0</v>
      </c>
      <c r="AA3" s="158">
        <f t="array" aca="1" ref="AA3" ca="1">INDIRECT("'"&amp;TEXT($A3,"d日")&amp;"'!B10")</f>
        <v>0</v>
      </c>
      <c r="AB3" s="158">
        <f t="array" aca="1" ref="AB3" ca="1">INDIRECT("'"&amp;TEXT($A3,"d日")&amp;"'!C10")</f>
        <v>0</v>
      </c>
      <c r="AC3" s="158">
        <f t="array" aca="1" ref="AC3" ca="1">INDIRECT("'"&amp;TEXT($A3,"d日")&amp;"'!D10")</f>
        <v>0</v>
      </c>
      <c r="AD3" s="158">
        <f t="array" aca="1" ref="AD3" ca="1">INDIRECT("'"&amp;TEXT($A3,"d日")&amp;"'!E10")</f>
        <v>0</v>
      </c>
      <c r="AE3" s="158">
        <f t="array" aca="1" ref="AE3" ca="1">INDIRECT("'"&amp;TEXT($A3,"d日")&amp;"'!F10")</f>
        <v>0</v>
      </c>
      <c r="AF3" s="158">
        <f t="array" aca="1" ref="AF3" ca="1">INDIRECT("'"&amp;TEXT($A3,"d日")&amp;"'!B11")</f>
        <v>0</v>
      </c>
      <c r="AG3" s="158">
        <f t="array" aca="1" ref="AG3" ca="1">INDIRECT("'"&amp;TEXT($A3,"d日")&amp;"'!C11")</f>
        <v>0</v>
      </c>
      <c r="AH3" s="158">
        <f t="array" aca="1" ref="AH3" ca="1">INDIRECT("'"&amp;TEXT($A3,"d日")&amp;"'!D11")</f>
        <v>0</v>
      </c>
      <c r="AI3" s="158">
        <f t="array" aca="1" ref="AI3" ca="1">INDIRECT("'"&amp;TEXT($A3,"d日")&amp;"'!E11")</f>
        <v>0</v>
      </c>
      <c r="AJ3" s="158">
        <f t="array" aca="1" ref="AJ3" ca="1">INDIRECT("'"&amp;TEXT($A3,"d日")&amp;"'!F11")</f>
        <v>0</v>
      </c>
      <c r="AK3" s="158">
        <f t="array" aca="1" ref="AK3" ca="1">INDIRECT("'"&amp;TEXT($A3,"d日")&amp;"'!B12")</f>
        <v>0</v>
      </c>
      <c r="AL3" s="158">
        <f t="array" aca="1" ref="AL3" ca="1">INDIRECT("'"&amp;TEXT($A3,"d日")&amp;"'!C12")</f>
        <v>0</v>
      </c>
      <c r="AM3" s="158">
        <f t="array" aca="1" ref="AM3" ca="1">INDIRECT("'"&amp;TEXT($A3,"d日")&amp;"'!D12")</f>
        <v>0</v>
      </c>
      <c r="AN3" s="158">
        <f t="array" aca="1" ref="AN3" ca="1">INDIRECT("'"&amp;TEXT($A3,"d日")&amp;"'!E12")</f>
        <v>0</v>
      </c>
      <c r="AO3" s="158">
        <f t="array" aca="1" ref="AO3" ca="1">INDIRECT("'"&amp;TEXT($A3,"d日")&amp;"'!F12")</f>
        <v>0</v>
      </c>
    </row>
    <row r="4" spans="1:41">
      <c r="A4" s="159">
        <f t="shared" ref="A4:A32" si="0">A3+1</f>
        <v>44590</v>
      </c>
      <c r="B4" s="158">
        <f t="array" aca="1" ref="B4" ca="1">INDIRECT("'"&amp;TEXT($A4,"d日")&amp;"'!B4")</f>
        <v>0</v>
      </c>
      <c r="C4" s="158">
        <f t="array" aca="1" ref="C4" ca="1">INDIRECT("'"&amp;TEXT($A4,"d日")&amp;"'!C4")</f>
        <v>200</v>
      </c>
      <c r="D4" s="158">
        <f t="array" aca="1" ref="D4" ca="1">INDIRECT("'"&amp;TEXT($A4,"d日")&amp;"'!D4")</f>
        <v>0</v>
      </c>
      <c r="E4" s="158">
        <f t="array" aca="1" ref="E4" ca="1">INDIRECT("'"&amp;TEXT($A4,"d日")&amp;"'!E4")</f>
        <v>0</v>
      </c>
      <c r="F4" s="158">
        <f t="array" aca="1" ref="F4" ca="1">INDIRECT("'"&amp;TEXT($A4,"d日")&amp;"'!F4")</f>
        <v>0</v>
      </c>
      <c r="G4" s="158">
        <f t="array" aca="1" ref="G4" ca="1">INDIRECT("'"&amp;TEXT($A4,"d日")&amp;"'!B7")</f>
        <v>0</v>
      </c>
      <c r="H4" s="158">
        <f t="array" aca="1" ref="H4" ca="1">INDIRECT("'"&amp;TEXT($A4,"d日")&amp;"'!C7")</f>
        <v>120</v>
      </c>
      <c r="I4" s="158">
        <f t="array" aca="1" ref="I4" ca="1">INDIRECT("'"&amp;TEXT($A4,"d日")&amp;"'!D7")</f>
        <v>0</v>
      </c>
      <c r="J4" s="158">
        <f t="array" aca="1" ref="J4" ca="1">INDIRECT("'"&amp;TEXT($A4,"d日")&amp;"'!E7")</f>
        <v>0</v>
      </c>
      <c r="K4" s="158">
        <f t="array" aca="1" ref="K4" ca="1">INDIRECT("'"&amp;TEXT($A4,"d日")&amp;"'!F7")</f>
        <v>0</v>
      </c>
      <c r="L4" s="158">
        <f t="array" aca="1" ref="L4" ca="1">INDIRECT("'"&amp;TEXT($A4,"d日")&amp;"'!B8")</f>
        <v>0</v>
      </c>
      <c r="M4" s="158">
        <f t="array" aca="1" ref="M4" ca="1">INDIRECT("'"&amp;TEXT($A4,"d日")&amp;"'!C8")</f>
        <v>2400</v>
      </c>
      <c r="N4" s="158">
        <f t="array" aca="1" ref="N4" ca="1">INDIRECT("'"&amp;TEXT($A4,"d日")&amp;"'!D8")</f>
        <v>0</v>
      </c>
      <c r="O4" s="158">
        <f t="array" aca="1" ref="O4" ca="1">INDIRECT("'"&amp;TEXT($A4,"d日")&amp;"'!E8")</f>
        <v>0</v>
      </c>
      <c r="P4" s="158">
        <f t="array" aca="1" ref="P4" ca="1">INDIRECT("'"&amp;TEXT($A4,"d日")&amp;"'!F8")</f>
        <v>0</v>
      </c>
      <c r="Q4" s="158">
        <f t="array" aca="1" ref="Q4" ca="1">INDIRECT("'"&amp;TEXT($A4,"d日")&amp;"'!B18")</f>
        <v>0</v>
      </c>
      <c r="R4" s="158">
        <f t="array" aca="1" ref="R4" ca="1">INDIRECT("'"&amp;TEXT($A4,"d日")&amp;"'!C18")</f>
        <v>0</v>
      </c>
      <c r="S4" s="158">
        <f t="array" aca="1" ref="S4" ca="1">INDIRECT("'"&amp;TEXT($A4,"d日")&amp;"'!D18")</f>
        <v>0</v>
      </c>
      <c r="T4" s="158">
        <f t="array" aca="1" ref="T4" ca="1">INDIRECT("'"&amp;TEXT($A4,"d日")&amp;"'!E18")</f>
        <v>0</v>
      </c>
      <c r="U4" s="158">
        <f t="array" aca="1" ref="U4" ca="1">INDIRECT("'"&amp;TEXT($A4,"d日")&amp;"'!F18")</f>
        <v>0</v>
      </c>
      <c r="V4" s="158">
        <f t="array" aca="1" ref="V4" ca="1">INDIRECT("'"&amp;TEXT($A4,"d日")&amp;"'!B9")</f>
        <v>0</v>
      </c>
      <c r="W4" s="158">
        <f t="array" aca="1" ref="W4" ca="1">INDIRECT("'"&amp;TEXT($A4,"d日")&amp;"'!C9")</f>
        <v>12</v>
      </c>
      <c r="X4" s="158">
        <f t="array" aca="1" ref="X4" ca="1">INDIRECT("'"&amp;TEXT($A4,"d日")&amp;"'!D9")</f>
        <v>0</v>
      </c>
      <c r="Y4" s="158">
        <f t="array" aca="1" ref="Y4" ca="1">INDIRECT("'"&amp;TEXT($A4,"d日")&amp;"'!E9")</f>
        <v>0</v>
      </c>
      <c r="Z4" s="158">
        <f t="array" aca="1" ref="Z4" ca="1">INDIRECT("'"&amp;TEXT($A4,"d日")&amp;"'!F9")</f>
        <v>0</v>
      </c>
      <c r="AA4" s="158">
        <f t="array" aca="1" ref="AA4" ca="1">INDIRECT("'"&amp;TEXT($A4,"d日")&amp;"'!B10")</f>
        <v>0</v>
      </c>
      <c r="AB4" s="158">
        <f t="array" aca="1" ref="AB4" ca="1">INDIRECT("'"&amp;TEXT($A4,"d日")&amp;"'!C10")</f>
        <v>0</v>
      </c>
      <c r="AC4" s="158">
        <f t="array" aca="1" ref="AC4" ca="1">INDIRECT("'"&amp;TEXT($A4,"d日")&amp;"'!D10")</f>
        <v>0</v>
      </c>
      <c r="AD4" s="158">
        <f t="array" aca="1" ref="AD4" ca="1">INDIRECT("'"&amp;TEXT($A4,"d日")&amp;"'!E10")</f>
        <v>0</v>
      </c>
      <c r="AE4" s="158">
        <f t="array" aca="1" ref="AE4" ca="1">INDIRECT("'"&amp;TEXT($A4,"d日")&amp;"'!F10")</f>
        <v>0</v>
      </c>
      <c r="AF4" s="158">
        <f t="array" aca="1" ref="AF4" ca="1">INDIRECT("'"&amp;TEXT($A4,"d日")&amp;"'!B11")</f>
        <v>0</v>
      </c>
      <c r="AG4" s="158">
        <f t="array" aca="1" ref="AG4" ca="1">INDIRECT("'"&amp;TEXT($A4,"d日")&amp;"'!C11")</f>
        <v>0</v>
      </c>
      <c r="AH4" s="158">
        <f t="array" aca="1" ref="AH4" ca="1">INDIRECT("'"&amp;TEXT($A4,"d日")&amp;"'!D11")</f>
        <v>0</v>
      </c>
      <c r="AI4" s="158">
        <f t="array" aca="1" ref="AI4" ca="1">INDIRECT("'"&amp;TEXT($A4,"d日")&amp;"'!E11")</f>
        <v>0</v>
      </c>
      <c r="AJ4" s="158">
        <f t="array" aca="1" ref="AJ4" ca="1">INDIRECT("'"&amp;TEXT($A4,"d日")&amp;"'!F11")</f>
        <v>0</v>
      </c>
      <c r="AK4" s="158">
        <f t="array" aca="1" ref="AK4" ca="1">INDIRECT("'"&amp;TEXT($A4,"d日")&amp;"'!B12")</f>
        <v>0</v>
      </c>
      <c r="AL4" s="158">
        <f t="array" aca="1" ref="AL4" ca="1">INDIRECT("'"&amp;TEXT($A4,"d日")&amp;"'!C12")</f>
        <v>0</v>
      </c>
      <c r="AM4" s="158">
        <f t="array" aca="1" ref="AM4" ca="1">INDIRECT("'"&amp;TEXT($A4,"d日")&amp;"'!D12")</f>
        <v>0</v>
      </c>
      <c r="AN4" s="158">
        <f t="array" aca="1" ref="AN4" ca="1">INDIRECT("'"&amp;TEXT($A4,"d日")&amp;"'!E12")</f>
        <v>0</v>
      </c>
      <c r="AO4" s="158">
        <f t="array" aca="1" ref="AO4" ca="1">INDIRECT("'"&amp;TEXT($A4,"d日")&amp;"'!F12")</f>
        <v>0</v>
      </c>
    </row>
    <row r="5" spans="1:41">
      <c r="A5" s="159">
        <f t="shared" si="0"/>
        <v>44591</v>
      </c>
      <c r="B5" s="158">
        <f t="array" aca="1" ref="B5" ca="1">INDIRECT("'"&amp;TEXT($A5,"d日")&amp;"'!B4")</f>
        <v>400</v>
      </c>
      <c r="C5" s="158">
        <f t="array" aca="1" ref="C5" ca="1">INDIRECT("'"&amp;TEXT($A5,"d日")&amp;"'!C4")</f>
        <v>200</v>
      </c>
      <c r="D5" s="158">
        <f t="array" aca="1" ref="D5" ca="1">INDIRECT("'"&amp;TEXT($A5,"d日")&amp;"'!D4")</f>
        <v>50</v>
      </c>
      <c r="E5" s="158">
        <f t="array" aca="1" ref="E5" ca="1">INDIRECT("'"&amp;TEXT($A5,"d日")&amp;"'!E4")</f>
        <v>0</v>
      </c>
      <c r="F5" s="158">
        <f t="array" aca="1" ref="F5" ca="1">INDIRECT("'"&amp;TEXT($A5,"d日")&amp;"'!F4")</f>
        <v>0</v>
      </c>
      <c r="G5" s="158">
        <f t="array" aca="1" ref="G5" ca="1">INDIRECT("'"&amp;TEXT($A5,"d日")&amp;"'!B7")</f>
        <v>240</v>
      </c>
      <c r="H5" s="158">
        <f t="array" aca="1" ref="H5" ca="1">INDIRECT("'"&amp;TEXT($A5,"d日")&amp;"'!C7")</f>
        <v>75</v>
      </c>
      <c r="I5" s="158">
        <f t="array" aca="1" ref="I5" ca="1">INDIRECT("'"&amp;TEXT($A5,"d日")&amp;"'!D7")</f>
        <v>15</v>
      </c>
      <c r="J5" s="158">
        <f t="array" aca="1" ref="J5" ca="1">INDIRECT("'"&amp;TEXT($A5,"d日")&amp;"'!E7")</f>
        <v>0</v>
      </c>
      <c r="K5" s="158">
        <f t="array" aca="1" ref="K5" ca="1">INDIRECT("'"&amp;TEXT($A5,"d日")&amp;"'!F7")</f>
        <v>0</v>
      </c>
      <c r="L5" s="158">
        <f t="array" aca="1" ref="L5" ca="1">INDIRECT("'"&amp;TEXT($A5,"d日")&amp;"'!B8")</f>
        <v>4800</v>
      </c>
      <c r="M5" s="158">
        <f t="array" aca="1" ref="M5" ca="1">INDIRECT("'"&amp;TEXT($A5,"d日")&amp;"'!C8")</f>
        <v>1500</v>
      </c>
      <c r="N5" s="158">
        <f t="array" aca="1" ref="N5" ca="1">INDIRECT("'"&amp;TEXT($A5,"d日")&amp;"'!D8")</f>
        <v>300</v>
      </c>
      <c r="O5" s="158">
        <f t="array" aca="1" ref="O5" ca="1">INDIRECT("'"&amp;TEXT($A5,"d日")&amp;"'!E8")</f>
        <v>0</v>
      </c>
      <c r="P5" s="158">
        <f t="array" aca="1" ref="P5" ca="1">INDIRECT("'"&amp;TEXT($A5,"d日")&amp;"'!F8")</f>
        <v>0</v>
      </c>
      <c r="Q5" s="158">
        <f t="array" aca="1" ref="Q5" ca="1">INDIRECT("'"&amp;TEXT($A5,"d日")&amp;"'!B18")</f>
        <v>0</v>
      </c>
      <c r="R5" s="158">
        <f t="array" aca="1" ref="R5" ca="1">INDIRECT("'"&amp;TEXT($A5,"d日")&amp;"'!C18")</f>
        <v>0</v>
      </c>
      <c r="S5" s="158">
        <f t="array" aca="1" ref="S5" ca="1">INDIRECT("'"&amp;TEXT($A5,"d日")&amp;"'!D18")</f>
        <v>0</v>
      </c>
      <c r="T5" s="158">
        <f t="array" aca="1" ref="T5" ca="1">INDIRECT("'"&amp;TEXT($A5,"d日")&amp;"'!E18")</f>
        <v>0</v>
      </c>
      <c r="U5" s="158">
        <f t="array" aca="1" ref="U5" ca="1">INDIRECT("'"&amp;TEXT($A5,"d日")&amp;"'!F18")</f>
        <v>0</v>
      </c>
      <c r="V5" s="158">
        <f t="array" aca="1" ref="V5" ca="1">INDIRECT("'"&amp;TEXT($A5,"d日")&amp;"'!B9")</f>
        <v>12</v>
      </c>
      <c r="W5" s="158">
        <f t="array" aca="1" ref="W5" ca="1">INDIRECT("'"&amp;TEXT($A5,"d日")&amp;"'!C9")</f>
        <v>7.5</v>
      </c>
      <c r="X5" s="158">
        <f t="array" aca="1" ref="X5" ca="1">INDIRECT("'"&amp;TEXT($A5,"d日")&amp;"'!D9")</f>
        <v>6</v>
      </c>
      <c r="Y5" s="158">
        <f t="array" aca="1" ref="Y5" ca="1">INDIRECT("'"&amp;TEXT($A5,"d日")&amp;"'!E9")</f>
        <v>0</v>
      </c>
      <c r="Z5" s="158">
        <f t="array" aca="1" ref="Z5" ca="1">INDIRECT("'"&amp;TEXT($A5,"d日")&amp;"'!F9")</f>
        <v>0</v>
      </c>
      <c r="AA5" s="158">
        <f t="array" aca="1" ref="AA5" ca="1">INDIRECT("'"&amp;TEXT($A5,"d日")&amp;"'!B10")</f>
        <v>0</v>
      </c>
      <c r="AB5" s="158">
        <f t="array" aca="1" ref="AB5" ca="1">INDIRECT("'"&amp;TEXT($A5,"d日")&amp;"'!C10")</f>
        <v>0</v>
      </c>
      <c r="AC5" s="158">
        <f t="array" aca="1" ref="AC5" ca="1">INDIRECT("'"&amp;TEXT($A5,"d日")&amp;"'!D10")</f>
        <v>0</v>
      </c>
      <c r="AD5" s="158">
        <f t="array" aca="1" ref="AD5" ca="1">INDIRECT("'"&amp;TEXT($A5,"d日")&amp;"'!E10")</f>
        <v>0</v>
      </c>
      <c r="AE5" s="158">
        <f t="array" aca="1" ref="AE5" ca="1">INDIRECT("'"&amp;TEXT($A5,"d日")&amp;"'!F10")</f>
        <v>0</v>
      </c>
      <c r="AF5" s="158">
        <f t="array" aca="1" ref="AF5" ca="1">INDIRECT("'"&amp;TEXT($A5,"d日")&amp;"'!B11")</f>
        <v>0</v>
      </c>
      <c r="AG5" s="158">
        <f t="array" aca="1" ref="AG5" ca="1">INDIRECT("'"&amp;TEXT($A5,"d日")&amp;"'!C11")</f>
        <v>0</v>
      </c>
      <c r="AH5" s="158">
        <f t="array" aca="1" ref="AH5" ca="1">INDIRECT("'"&amp;TEXT($A5,"d日")&amp;"'!D11")</f>
        <v>0</v>
      </c>
      <c r="AI5" s="158">
        <f t="array" aca="1" ref="AI5" ca="1">INDIRECT("'"&amp;TEXT($A5,"d日")&amp;"'!E11")</f>
        <v>0</v>
      </c>
      <c r="AJ5" s="158">
        <f t="array" aca="1" ref="AJ5" ca="1">INDIRECT("'"&amp;TEXT($A5,"d日")&amp;"'!F11")</f>
        <v>0</v>
      </c>
      <c r="AK5" s="158">
        <f t="array" aca="1" ref="AK5" ca="1">INDIRECT("'"&amp;TEXT($A5,"d日")&amp;"'!B12")</f>
        <v>0</v>
      </c>
      <c r="AL5" s="158">
        <f t="array" aca="1" ref="AL5" ca="1">INDIRECT("'"&amp;TEXT($A5,"d日")&amp;"'!C12")</f>
        <v>0</v>
      </c>
      <c r="AM5" s="158">
        <f t="array" aca="1" ref="AM5" ca="1">INDIRECT("'"&amp;TEXT($A5,"d日")&amp;"'!D12")</f>
        <v>0</v>
      </c>
      <c r="AN5" s="158">
        <f t="array" aca="1" ref="AN5" ca="1">INDIRECT("'"&amp;TEXT($A5,"d日")&amp;"'!E12")</f>
        <v>0</v>
      </c>
      <c r="AO5" s="158">
        <f t="array" aca="1" ref="AO5" ca="1">INDIRECT("'"&amp;TEXT($A5,"d日")&amp;"'!F12")</f>
        <v>0</v>
      </c>
    </row>
    <row r="6" spans="1:41">
      <c r="A6" s="159">
        <f t="shared" si="0"/>
        <v>44592</v>
      </c>
      <c r="B6" s="158">
        <f t="array" aca="1" ref="B6" ca="1">INDIRECT("'"&amp;TEXT($A6,"d日")&amp;"'!B4")</f>
        <v>480</v>
      </c>
      <c r="C6" s="158">
        <f t="array" aca="1" ref="C6" ca="1">INDIRECT("'"&amp;TEXT($A6,"d日")&amp;"'!C4")</f>
        <v>220</v>
      </c>
      <c r="D6" s="158">
        <f t="array" aca="1" ref="D6" ca="1">INDIRECT("'"&amp;TEXT($A6,"d日")&amp;"'!D4")</f>
        <v>0</v>
      </c>
      <c r="E6" s="158">
        <f t="array" aca="1" ref="E6" ca="1">INDIRECT("'"&amp;TEXT($A6,"d日")&amp;"'!E4")</f>
        <v>0</v>
      </c>
      <c r="F6" s="158">
        <f t="array" aca="1" ref="F6" ca="1">INDIRECT("'"&amp;TEXT($A6,"d日")&amp;"'!F4")</f>
        <v>0</v>
      </c>
      <c r="G6" s="158">
        <f t="array" aca="1" ref="G6" ca="1">INDIRECT("'"&amp;TEXT($A6,"d日")&amp;"'!B7")</f>
        <v>270</v>
      </c>
      <c r="H6" s="158">
        <f t="array" aca="1" ref="H6" ca="1">INDIRECT("'"&amp;TEXT($A6,"d日")&amp;"'!C7")</f>
        <v>0</v>
      </c>
      <c r="I6" s="158">
        <f t="array" aca="1" ref="I6" ca="1">INDIRECT("'"&amp;TEXT($A6,"d日")&amp;"'!D7")</f>
        <v>0</v>
      </c>
      <c r="J6" s="158">
        <f t="array" aca="1" ref="J6" ca="1">INDIRECT("'"&amp;TEXT($A6,"d日")&amp;"'!E7")</f>
        <v>0</v>
      </c>
      <c r="K6" s="158">
        <f t="array" aca="1" ref="K6" ca="1">INDIRECT("'"&amp;TEXT($A6,"d日")&amp;"'!F7")</f>
        <v>0</v>
      </c>
      <c r="L6" s="158">
        <f t="array" aca="1" ref="L6" ca="1">INDIRECT("'"&amp;TEXT($A6,"d日")&amp;"'!B8")</f>
        <v>5400</v>
      </c>
      <c r="M6" s="158">
        <f t="array" aca="1" ref="M6" ca="1">INDIRECT("'"&amp;TEXT($A6,"d日")&amp;"'!C8")</f>
        <v>0</v>
      </c>
      <c r="N6" s="158">
        <f t="array" aca="1" ref="N6" ca="1">INDIRECT("'"&amp;TEXT($A6,"d日")&amp;"'!D8")</f>
        <v>0</v>
      </c>
      <c r="O6" s="158">
        <f t="array" aca="1" ref="O6" ca="1">INDIRECT("'"&amp;TEXT($A6,"d日")&amp;"'!E8")</f>
        <v>0</v>
      </c>
      <c r="P6" s="158">
        <f t="array" aca="1" ref="P6" ca="1">INDIRECT("'"&amp;TEXT($A6,"d日")&amp;"'!F8")</f>
        <v>0</v>
      </c>
      <c r="Q6" s="158">
        <f t="array" aca="1" ref="Q6" ca="1">INDIRECT("'"&amp;TEXT($A6,"d日")&amp;"'!B18")</f>
        <v>0</v>
      </c>
      <c r="R6" s="158">
        <f t="array" aca="1" ref="R6" ca="1">INDIRECT("'"&amp;TEXT($A6,"d日")&amp;"'!C18")</f>
        <v>0</v>
      </c>
      <c r="S6" s="158">
        <f t="array" aca="1" ref="S6" ca="1">INDIRECT("'"&amp;TEXT($A6,"d日")&amp;"'!D18")</f>
        <v>0</v>
      </c>
      <c r="T6" s="158">
        <f t="array" aca="1" ref="T6" ca="1">INDIRECT("'"&amp;TEXT($A6,"d日")&amp;"'!E18")</f>
        <v>0</v>
      </c>
      <c r="U6" s="158">
        <f t="array" aca="1" ref="U6" ca="1">INDIRECT("'"&amp;TEXT($A6,"d日")&amp;"'!F18")</f>
        <v>0</v>
      </c>
      <c r="V6" s="158">
        <f t="array" aca="1" ref="V6" ca="1">INDIRECT("'"&amp;TEXT($A6,"d日")&amp;"'!B9")</f>
        <v>11.25</v>
      </c>
      <c r="W6" s="158">
        <f t="array" aca="1" ref="W6" ca="1">INDIRECT("'"&amp;TEXT($A6,"d日")&amp;"'!C9")</f>
        <v>0</v>
      </c>
      <c r="X6" s="158">
        <f t="array" aca="1" ref="X6" ca="1">INDIRECT("'"&amp;TEXT($A6,"d日")&amp;"'!D9")</f>
        <v>0</v>
      </c>
      <c r="Y6" s="158">
        <f t="array" aca="1" ref="Y6" ca="1">INDIRECT("'"&amp;TEXT($A6,"d日")&amp;"'!E9")</f>
        <v>0</v>
      </c>
      <c r="Z6" s="158">
        <f t="array" aca="1" ref="Z6" ca="1">INDIRECT("'"&amp;TEXT($A6,"d日")&amp;"'!F9")</f>
        <v>0</v>
      </c>
      <c r="AA6" s="158">
        <f t="array" aca="1" ref="AA6" ca="1">INDIRECT("'"&amp;TEXT($A6,"d日")&amp;"'!B10")</f>
        <v>0</v>
      </c>
      <c r="AB6" s="158">
        <f t="array" aca="1" ref="AB6" ca="1">INDIRECT("'"&amp;TEXT($A6,"d日")&amp;"'!C10")</f>
        <v>0</v>
      </c>
      <c r="AC6" s="158">
        <f t="array" aca="1" ref="AC6" ca="1">INDIRECT("'"&amp;TEXT($A6,"d日")&amp;"'!D10")</f>
        <v>0</v>
      </c>
      <c r="AD6" s="158">
        <f t="array" aca="1" ref="AD6" ca="1">INDIRECT("'"&amp;TEXT($A6,"d日")&amp;"'!E10")</f>
        <v>0</v>
      </c>
      <c r="AE6" s="158">
        <f t="array" aca="1" ref="AE6" ca="1">INDIRECT("'"&amp;TEXT($A6,"d日")&amp;"'!F10")</f>
        <v>0</v>
      </c>
      <c r="AF6" s="158">
        <f t="array" aca="1" ref="AF6" ca="1">INDIRECT("'"&amp;TEXT($A6,"d日")&amp;"'!B11")</f>
        <v>0</v>
      </c>
      <c r="AG6" s="158">
        <f t="array" aca="1" ref="AG6" ca="1">INDIRECT("'"&amp;TEXT($A6,"d日")&amp;"'!C11")</f>
        <v>0</v>
      </c>
      <c r="AH6" s="158">
        <f t="array" aca="1" ref="AH6" ca="1">INDIRECT("'"&amp;TEXT($A6,"d日")&amp;"'!D11")</f>
        <v>0</v>
      </c>
      <c r="AI6" s="158">
        <f t="array" aca="1" ref="AI6" ca="1">INDIRECT("'"&amp;TEXT($A6,"d日")&amp;"'!E11")</f>
        <v>0</v>
      </c>
      <c r="AJ6" s="158">
        <f t="array" aca="1" ref="AJ6" ca="1">INDIRECT("'"&amp;TEXT($A6,"d日")&amp;"'!F11")</f>
        <v>0</v>
      </c>
      <c r="AK6" s="158">
        <f t="array" aca="1" ref="AK6" ca="1">INDIRECT("'"&amp;TEXT($A6,"d日")&amp;"'!B12")</f>
        <v>0</v>
      </c>
      <c r="AL6" s="158">
        <f t="array" aca="1" ref="AL6" ca="1">INDIRECT("'"&amp;TEXT($A6,"d日")&amp;"'!C12")</f>
        <v>0</v>
      </c>
      <c r="AM6" s="158">
        <f t="array" aca="1" ref="AM6" ca="1">INDIRECT("'"&amp;TEXT($A6,"d日")&amp;"'!D12")</f>
        <v>0</v>
      </c>
      <c r="AN6" s="158">
        <f t="array" aca="1" ref="AN6" ca="1">INDIRECT("'"&amp;TEXT($A6,"d日")&amp;"'!E12")</f>
        <v>0</v>
      </c>
      <c r="AO6" s="158">
        <f t="array" aca="1" ref="AO6" ca="1">INDIRECT("'"&amp;TEXT($A6,"d日")&amp;"'!F12")</f>
        <v>0</v>
      </c>
    </row>
    <row r="7" spans="1:41">
      <c r="A7" s="159">
        <f t="shared" si="0"/>
        <v>44593</v>
      </c>
      <c r="B7" s="158">
        <f t="array" aca="1" ref="B7" ca="1">INDIRECT("'"&amp;TEXT($A7,"d日")&amp;"'!B4")</f>
        <v>400</v>
      </c>
      <c r="C7" s="158">
        <f t="array" aca="1" ref="C7" ca="1">INDIRECT("'"&amp;TEXT($A7,"d日")&amp;"'!C4")</f>
        <v>400</v>
      </c>
      <c r="D7" s="158">
        <f t="array" aca="1" ref="D7" ca="1">INDIRECT("'"&amp;TEXT($A7,"d日")&amp;"'!D4")</f>
        <v>60</v>
      </c>
      <c r="E7" s="158">
        <f t="array" aca="1" ref="E7" ca="1">INDIRECT("'"&amp;TEXT($A7,"d日")&amp;"'!E4")</f>
        <v>0</v>
      </c>
      <c r="F7" s="158">
        <f t="array" aca="1" ref="F7" ca="1">INDIRECT("'"&amp;TEXT($A7,"d日")&amp;"'!F4")</f>
        <v>0</v>
      </c>
      <c r="G7" s="158">
        <f t="array" aca="1" ref="G7" ca="1">INDIRECT("'"&amp;TEXT($A7,"d日")&amp;"'!B7")</f>
        <v>270</v>
      </c>
      <c r="H7" s="158">
        <f t="array" aca="1" ref="H7" ca="1">INDIRECT("'"&amp;TEXT($A7,"d日")&amp;"'!C7")</f>
        <v>200</v>
      </c>
      <c r="I7" s="158">
        <f t="array" aca="1" ref="I7" ca="1">INDIRECT("'"&amp;TEXT($A7,"d日")&amp;"'!D7")</f>
        <v>20</v>
      </c>
      <c r="J7" s="158">
        <f t="array" aca="1" ref="J7" ca="1">INDIRECT("'"&amp;TEXT($A7,"d日")&amp;"'!E7")</f>
        <v>0</v>
      </c>
      <c r="K7" s="158">
        <f t="array" aca="1" ref="K7" ca="1">INDIRECT("'"&amp;TEXT($A7,"d日")&amp;"'!F7")</f>
        <v>0</v>
      </c>
      <c r="L7" s="158">
        <f t="array" aca="1" ref="L7" ca="1">INDIRECT("'"&amp;TEXT($A7,"d日")&amp;"'!B8")</f>
        <v>5400</v>
      </c>
      <c r="M7" s="158">
        <f t="array" aca="1" ref="M7" ca="1">INDIRECT("'"&amp;TEXT($A7,"d日")&amp;"'!C8")</f>
        <v>4000</v>
      </c>
      <c r="N7" s="158">
        <f t="array" aca="1" ref="N7" ca="1">INDIRECT("'"&amp;TEXT($A7,"d日")&amp;"'!D8")</f>
        <v>400</v>
      </c>
      <c r="O7" s="158">
        <f t="array" aca="1" ref="O7" ca="1">INDIRECT("'"&amp;TEXT($A7,"d日")&amp;"'!E8")</f>
        <v>0</v>
      </c>
      <c r="P7" s="158">
        <f t="array" aca="1" ref="P7" ca="1">INDIRECT("'"&amp;TEXT($A7,"d日")&amp;"'!F8")</f>
        <v>0</v>
      </c>
      <c r="Q7" s="158">
        <f t="array" aca="1" ref="Q7" ca="1">INDIRECT("'"&amp;TEXT($A7,"d日")&amp;"'!B18")</f>
        <v>0</v>
      </c>
      <c r="R7" s="158">
        <f t="array" aca="1" ref="R7" ca="1">INDIRECT("'"&amp;TEXT($A7,"d日")&amp;"'!C18")</f>
        <v>0</v>
      </c>
      <c r="S7" s="158">
        <f t="array" aca="1" ref="S7" ca="1">INDIRECT("'"&amp;TEXT($A7,"d日")&amp;"'!D18")</f>
        <v>0</v>
      </c>
      <c r="T7" s="158">
        <f t="array" aca="1" ref="T7" ca="1">INDIRECT("'"&amp;TEXT($A7,"d日")&amp;"'!E18")</f>
        <v>0</v>
      </c>
      <c r="U7" s="158">
        <f t="array" aca="1" ref="U7" ca="1">INDIRECT("'"&amp;TEXT($A7,"d日")&amp;"'!F18")</f>
        <v>0</v>
      </c>
      <c r="V7" s="158">
        <f t="array" aca="1" ref="V7" ca="1">INDIRECT("'"&amp;TEXT($A7,"d日")&amp;"'!B9")</f>
        <v>13.5</v>
      </c>
      <c r="W7" s="158">
        <f t="array" aca="1" ref="W7" ca="1">INDIRECT("'"&amp;TEXT($A7,"d日")&amp;"'!C9")</f>
        <v>10</v>
      </c>
      <c r="X7" s="158">
        <f t="array" aca="1" ref="X7" ca="1">INDIRECT("'"&amp;TEXT($A7,"d日")&amp;"'!D9")</f>
        <v>6.666666666666667</v>
      </c>
      <c r="Y7" s="158">
        <f t="array" aca="1" ref="Y7" ca="1">INDIRECT("'"&amp;TEXT($A7,"d日")&amp;"'!E9")</f>
        <v>0</v>
      </c>
      <c r="Z7" s="158">
        <f t="array" aca="1" ref="Z7" ca="1">INDIRECT("'"&amp;TEXT($A7,"d日")&amp;"'!F9")</f>
        <v>0</v>
      </c>
      <c r="AA7" s="158">
        <f t="array" aca="1" ref="AA7" ca="1">INDIRECT("'"&amp;TEXT($A7,"d日")&amp;"'!B10")</f>
        <v>0</v>
      </c>
      <c r="AB7" s="158">
        <f t="array" aca="1" ref="AB7" ca="1">INDIRECT("'"&amp;TEXT($A7,"d日")&amp;"'!C10")</f>
        <v>0</v>
      </c>
      <c r="AC7" s="158">
        <f t="array" aca="1" ref="AC7" ca="1">INDIRECT("'"&amp;TEXT($A7,"d日")&amp;"'!D10")</f>
        <v>0</v>
      </c>
      <c r="AD7" s="158">
        <f t="array" aca="1" ref="AD7" ca="1">INDIRECT("'"&amp;TEXT($A7,"d日")&amp;"'!E10")</f>
        <v>0</v>
      </c>
      <c r="AE7" s="158">
        <f t="array" aca="1" ref="AE7" ca="1">INDIRECT("'"&amp;TEXT($A7,"d日")&amp;"'!F10")</f>
        <v>0</v>
      </c>
      <c r="AF7" s="158">
        <f t="array" aca="1" ref="AF7" ca="1">INDIRECT("'"&amp;TEXT($A7,"d日")&amp;"'!B11")</f>
        <v>0</v>
      </c>
      <c r="AG7" s="158">
        <f t="array" aca="1" ref="AG7" ca="1">INDIRECT("'"&amp;TEXT($A7,"d日")&amp;"'!C11")</f>
        <v>0</v>
      </c>
      <c r="AH7" s="158">
        <f t="array" aca="1" ref="AH7" ca="1">INDIRECT("'"&amp;TEXT($A7,"d日")&amp;"'!D11")</f>
        <v>0</v>
      </c>
      <c r="AI7" s="158">
        <f t="array" aca="1" ref="AI7" ca="1">INDIRECT("'"&amp;TEXT($A7,"d日")&amp;"'!E11")</f>
        <v>0</v>
      </c>
      <c r="AJ7" s="158">
        <f t="array" aca="1" ref="AJ7" ca="1">INDIRECT("'"&amp;TEXT($A7,"d日")&amp;"'!F11")</f>
        <v>0</v>
      </c>
      <c r="AK7" s="158">
        <f t="array" aca="1" ref="AK7" ca="1">INDIRECT("'"&amp;TEXT($A7,"d日")&amp;"'!B12")</f>
        <v>0</v>
      </c>
      <c r="AL7" s="158">
        <f t="array" aca="1" ref="AL7" ca="1">INDIRECT("'"&amp;TEXT($A7,"d日")&amp;"'!C12")</f>
        <v>0</v>
      </c>
      <c r="AM7" s="158">
        <f t="array" aca="1" ref="AM7" ca="1">INDIRECT("'"&amp;TEXT($A7,"d日")&amp;"'!D12")</f>
        <v>0</v>
      </c>
      <c r="AN7" s="158">
        <f t="array" aca="1" ref="AN7" ca="1">INDIRECT("'"&amp;TEXT($A7,"d日")&amp;"'!E12")</f>
        <v>0</v>
      </c>
      <c r="AO7" s="158">
        <f t="array" aca="1" ref="AO7" ca="1">INDIRECT("'"&amp;TEXT($A7,"d日")&amp;"'!F12")</f>
        <v>0</v>
      </c>
    </row>
    <row r="8" spans="1:41">
      <c r="A8" s="159">
        <f t="shared" si="0"/>
        <v>44594</v>
      </c>
      <c r="B8" s="158">
        <f t="array" aca="1" ref="B8" ca="1">INDIRECT("'"&amp;TEXT($A8,"d日")&amp;"'!B4")</f>
        <v>906</v>
      </c>
      <c r="C8" s="158">
        <f t="array" aca="1" ref="C8" ca="1">INDIRECT("'"&amp;TEXT($A8,"d日")&amp;"'!C4")</f>
        <v>450</v>
      </c>
      <c r="D8" s="158">
        <f t="array" aca="1" ref="D8" ca="1">INDIRECT("'"&amp;TEXT($A8,"d日")&amp;"'!D4")</f>
        <v>70</v>
      </c>
      <c r="E8" s="158">
        <f t="array" aca="1" ref="E8" ca="1">INDIRECT("'"&amp;TEXT($A8,"d日")&amp;"'!E4")</f>
        <v>0</v>
      </c>
      <c r="F8" s="158">
        <f t="array" aca="1" ref="F8" ca="1">INDIRECT("'"&amp;TEXT($A8,"d日")&amp;"'!F4")</f>
        <v>0</v>
      </c>
      <c r="G8" s="158">
        <f t="array" aca="1" ref="G8" ca="1">INDIRECT("'"&amp;TEXT($A8,"d日")&amp;"'!B7")</f>
        <v>460</v>
      </c>
      <c r="H8" s="158">
        <f t="array" aca="1" ref="H8" ca="1">INDIRECT("'"&amp;TEXT($A8,"d日")&amp;"'!C7")</f>
        <v>180</v>
      </c>
      <c r="I8" s="158">
        <f t="array" aca="1" ref="I8" ca="1">INDIRECT("'"&amp;TEXT($A8,"d日")&amp;"'!D7")</f>
        <v>25</v>
      </c>
      <c r="J8" s="158">
        <f t="array" aca="1" ref="J8" ca="1">INDIRECT("'"&amp;TEXT($A8,"d日")&amp;"'!E7")</f>
        <v>0</v>
      </c>
      <c r="K8" s="158">
        <f t="array" aca="1" ref="K8" ca="1">INDIRECT("'"&amp;TEXT($A8,"d日")&amp;"'!F7")</f>
        <v>0</v>
      </c>
      <c r="L8" s="158">
        <f t="array" aca="1" ref="L8" ca="1">INDIRECT("'"&amp;TEXT($A8,"d日")&amp;"'!B8")</f>
        <v>9200</v>
      </c>
      <c r="M8" s="158">
        <f t="array" aca="1" ref="M8" ca="1">INDIRECT("'"&amp;TEXT($A8,"d日")&amp;"'!C8")</f>
        <v>3600</v>
      </c>
      <c r="N8" s="158">
        <f t="array" aca="1" ref="N8" ca="1">INDIRECT("'"&amp;TEXT($A8,"d日")&amp;"'!D8")</f>
        <v>500</v>
      </c>
      <c r="O8" s="158">
        <f t="array" aca="1" ref="O8" ca="1">INDIRECT("'"&amp;TEXT($A8,"d日")&amp;"'!E8")</f>
        <v>0</v>
      </c>
      <c r="P8" s="158">
        <f t="array" aca="1" ref="P8" ca="1">INDIRECT("'"&amp;TEXT($A8,"d日")&amp;"'!F8")</f>
        <v>0</v>
      </c>
      <c r="Q8" s="158">
        <f t="array" aca="1" ref="Q8" ca="1">INDIRECT("'"&amp;TEXT($A8,"d日")&amp;"'!B18")</f>
        <v>0</v>
      </c>
      <c r="R8" s="158">
        <f t="array" aca="1" ref="R8" ca="1">INDIRECT("'"&amp;TEXT($A8,"d日")&amp;"'!C18")</f>
        <v>0</v>
      </c>
      <c r="S8" s="158">
        <f t="array" aca="1" ref="S8" ca="1">INDIRECT("'"&amp;TEXT($A8,"d日")&amp;"'!D18")</f>
        <v>0</v>
      </c>
      <c r="T8" s="158">
        <f t="array" aca="1" ref="T8" ca="1">INDIRECT("'"&amp;TEXT($A8,"d日")&amp;"'!E18")</f>
        <v>0</v>
      </c>
      <c r="U8" s="158">
        <f t="array" aca="1" ref="U8" ca="1">INDIRECT("'"&amp;TEXT($A8,"d日")&amp;"'!F18")</f>
        <v>0</v>
      </c>
      <c r="V8" s="158">
        <f t="array" aca="1" ref="V8" ca="1">INDIRECT("'"&amp;TEXT($A8,"d日")&amp;"'!B9")</f>
        <v>10.154525386313466</v>
      </c>
      <c r="W8" s="158">
        <f t="array" aca="1" ref="W8" ca="1">INDIRECT("'"&amp;TEXT($A8,"d日")&amp;"'!C9")</f>
        <v>8</v>
      </c>
      <c r="X8" s="158">
        <f t="array" aca="1" ref="X8" ca="1">INDIRECT("'"&amp;TEXT($A8,"d日")&amp;"'!D9")</f>
        <v>7.1428571428571432</v>
      </c>
      <c r="Y8" s="158">
        <f t="array" aca="1" ref="Y8" ca="1">INDIRECT("'"&amp;TEXT($A8,"d日")&amp;"'!E9")</f>
        <v>0</v>
      </c>
      <c r="Z8" s="158">
        <f t="array" aca="1" ref="Z8" ca="1">INDIRECT("'"&amp;TEXT($A8,"d日")&amp;"'!F9")</f>
        <v>0</v>
      </c>
      <c r="AA8" s="158">
        <f t="array" aca="1" ref="AA8" ca="1">INDIRECT("'"&amp;TEXT($A8,"d日")&amp;"'!B10")</f>
        <v>0</v>
      </c>
      <c r="AB8" s="158">
        <f t="array" aca="1" ref="AB8" ca="1">INDIRECT("'"&amp;TEXT($A8,"d日")&amp;"'!C10")</f>
        <v>0</v>
      </c>
      <c r="AC8" s="158">
        <f t="array" aca="1" ref="AC8" ca="1">INDIRECT("'"&amp;TEXT($A8,"d日")&amp;"'!D10")</f>
        <v>0</v>
      </c>
      <c r="AD8" s="158">
        <f t="array" aca="1" ref="AD8" ca="1">INDIRECT("'"&amp;TEXT($A8,"d日")&amp;"'!E10")</f>
        <v>0</v>
      </c>
      <c r="AE8" s="158">
        <f t="array" aca="1" ref="AE8" ca="1">INDIRECT("'"&amp;TEXT($A8,"d日")&amp;"'!F10")</f>
        <v>0</v>
      </c>
      <c r="AF8" s="158">
        <f t="array" aca="1" ref="AF8" ca="1">INDIRECT("'"&amp;TEXT($A8,"d日")&amp;"'!B11")</f>
        <v>0</v>
      </c>
      <c r="AG8" s="158">
        <f t="array" aca="1" ref="AG8" ca="1">INDIRECT("'"&amp;TEXT($A8,"d日")&amp;"'!C11")</f>
        <v>0</v>
      </c>
      <c r="AH8" s="158">
        <f t="array" aca="1" ref="AH8" ca="1">INDIRECT("'"&amp;TEXT($A8,"d日")&amp;"'!D11")</f>
        <v>0</v>
      </c>
      <c r="AI8" s="158">
        <f t="array" aca="1" ref="AI8" ca="1">INDIRECT("'"&amp;TEXT($A8,"d日")&amp;"'!E11")</f>
        <v>0</v>
      </c>
      <c r="AJ8" s="158">
        <f t="array" aca="1" ref="AJ8" ca="1">INDIRECT("'"&amp;TEXT($A8,"d日")&amp;"'!F11")</f>
        <v>0</v>
      </c>
      <c r="AK8" s="158">
        <f t="array" aca="1" ref="AK8" ca="1">INDIRECT("'"&amp;TEXT($A8,"d日")&amp;"'!B12")</f>
        <v>0</v>
      </c>
      <c r="AL8" s="158">
        <f t="array" aca="1" ref="AL8" ca="1">INDIRECT("'"&amp;TEXT($A8,"d日")&amp;"'!C12")</f>
        <v>0</v>
      </c>
      <c r="AM8" s="158">
        <f t="array" aca="1" ref="AM8" ca="1">INDIRECT("'"&amp;TEXT($A8,"d日")&amp;"'!D12")</f>
        <v>0</v>
      </c>
      <c r="AN8" s="158">
        <f t="array" aca="1" ref="AN8" ca="1">INDIRECT("'"&amp;TEXT($A8,"d日")&amp;"'!E12")</f>
        <v>0</v>
      </c>
      <c r="AO8" s="158">
        <f t="array" aca="1" ref="AO8" ca="1">INDIRECT("'"&amp;TEXT($A8,"d日")&amp;"'!F12")</f>
        <v>0</v>
      </c>
    </row>
    <row r="9" spans="1:41">
      <c r="A9" s="159">
        <f t="shared" si="0"/>
        <v>44595</v>
      </c>
      <c r="B9" s="158">
        <f t="array" aca="1" ref="B9" ca="1">INDIRECT("'"&amp;TEXT($A9,"d日")&amp;"'!B4")</f>
        <v>600</v>
      </c>
      <c r="C9" s="158">
        <f t="array" aca="1" ref="C9" ca="1">INDIRECT("'"&amp;TEXT($A9,"d日")&amp;"'!C4")</f>
        <v>300</v>
      </c>
      <c r="D9" s="158">
        <f t="array" aca="1" ref="D9" ca="1">INDIRECT("'"&amp;TEXT($A9,"d日")&amp;"'!D4")</f>
        <v>110</v>
      </c>
      <c r="E9" s="158">
        <f t="array" aca="1" ref="E9" ca="1">INDIRECT("'"&amp;TEXT($A9,"d日")&amp;"'!E4")</f>
        <v>0</v>
      </c>
      <c r="F9" s="158">
        <f t="array" aca="1" ref="F9" ca="1">INDIRECT("'"&amp;TEXT($A9,"d日")&amp;"'!F4")</f>
        <v>0</v>
      </c>
      <c r="G9" s="158">
        <f t="array" aca="1" ref="G9" ca="1">INDIRECT("'"&amp;TEXT($A9,"d日")&amp;"'!B7")</f>
        <v>400</v>
      </c>
      <c r="H9" s="158">
        <f t="array" aca="1" ref="H9" ca="1">INDIRECT("'"&amp;TEXT($A9,"d日")&amp;"'!C7")</f>
        <v>135</v>
      </c>
      <c r="I9" s="158">
        <f t="array" aca="1" ref="I9" ca="1">INDIRECT("'"&amp;TEXT($A9,"d日")&amp;"'!D7")</f>
        <v>40</v>
      </c>
      <c r="J9" s="158">
        <f t="array" aca="1" ref="J9" ca="1">INDIRECT("'"&amp;TEXT($A9,"d日")&amp;"'!E7")</f>
        <v>0</v>
      </c>
      <c r="K9" s="158">
        <f t="array" aca="1" ref="K9" ca="1">INDIRECT("'"&amp;TEXT($A9,"d日")&amp;"'!F7")</f>
        <v>0</v>
      </c>
      <c r="L9" s="158">
        <f t="array" aca="1" ref="L9" ca="1">INDIRECT("'"&amp;TEXT($A9,"d日")&amp;"'!B8")</f>
        <v>8000</v>
      </c>
      <c r="M9" s="158">
        <f t="array" aca="1" ref="M9" ca="1">INDIRECT("'"&amp;TEXT($A9,"d日")&amp;"'!C8")</f>
        <v>2700</v>
      </c>
      <c r="N9" s="158">
        <f t="array" aca="1" ref="N9" ca="1">INDIRECT("'"&amp;TEXT($A9,"d日")&amp;"'!D8")</f>
        <v>800</v>
      </c>
      <c r="O9" s="158">
        <f t="array" aca="1" ref="O9" ca="1">INDIRECT("'"&amp;TEXT($A9,"d日")&amp;"'!E8")</f>
        <v>0</v>
      </c>
      <c r="P9" s="158">
        <f t="array" aca="1" ref="P9" ca="1">INDIRECT("'"&amp;TEXT($A9,"d日")&amp;"'!F8")</f>
        <v>0</v>
      </c>
      <c r="Q9" s="158">
        <f t="array" aca="1" ref="Q9" ca="1">INDIRECT("'"&amp;TEXT($A9,"d日")&amp;"'!B18")</f>
        <v>0</v>
      </c>
      <c r="R9" s="158">
        <f t="array" aca="1" ref="R9" ca="1">INDIRECT("'"&amp;TEXT($A9,"d日")&amp;"'!C18")</f>
        <v>0</v>
      </c>
      <c r="S9" s="158">
        <f t="array" aca="1" ref="S9" ca="1">INDIRECT("'"&amp;TEXT($A9,"d日")&amp;"'!D18")</f>
        <v>0</v>
      </c>
      <c r="T9" s="158">
        <f t="array" aca="1" ref="T9" ca="1">INDIRECT("'"&amp;TEXT($A9,"d日")&amp;"'!E18")</f>
        <v>0</v>
      </c>
      <c r="U9" s="158">
        <f t="array" aca="1" ref="U9" ca="1">INDIRECT("'"&amp;TEXT($A9,"d日")&amp;"'!F18")</f>
        <v>0</v>
      </c>
      <c r="V9" s="158">
        <f t="array" aca="1" ref="V9" ca="1">INDIRECT("'"&amp;TEXT($A9,"d日")&amp;"'!B9")</f>
        <v>13.333333333333334</v>
      </c>
      <c r="W9" s="158">
        <f t="array" aca="1" ref="W9" ca="1">INDIRECT("'"&amp;TEXT($A9,"d日")&amp;"'!C9")</f>
        <v>9</v>
      </c>
      <c r="X9" s="158">
        <f t="array" aca="1" ref="X9" ca="1">INDIRECT("'"&amp;TEXT($A9,"d日")&amp;"'!D9")</f>
        <v>7.2727272727272725</v>
      </c>
      <c r="Y9" s="158">
        <f t="array" aca="1" ref="Y9" ca="1">INDIRECT("'"&amp;TEXT($A9,"d日")&amp;"'!E9")</f>
        <v>0</v>
      </c>
      <c r="Z9" s="158">
        <f t="array" aca="1" ref="Z9" ca="1">INDIRECT("'"&amp;TEXT($A9,"d日")&amp;"'!F9")</f>
        <v>0</v>
      </c>
      <c r="AA9" s="158">
        <f t="array" aca="1" ref="AA9" ca="1">INDIRECT("'"&amp;TEXT($A9,"d日")&amp;"'!B10")</f>
        <v>0</v>
      </c>
      <c r="AB9" s="158">
        <f t="array" aca="1" ref="AB9" ca="1">INDIRECT("'"&amp;TEXT($A9,"d日")&amp;"'!C10")</f>
        <v>0</v>
      </c>
      <c r="AC9" s="158">
        <f t="array" aca="1" ref="AC9" ca="1">INDIRECT("'"&amp;TEXT($A9,"d日")&amp;"'!D10")</f>
        <v>0</v>
      </c>
      <c r="AD9" s="158">
        <f t="array" aca="1" ref="AD9" ca="1">INDIRECT("'"&amp;TEXT($A9,"d日")&amp;"'!E10")</f>
        <v>0</v>
      </c>
      <c r="AE9" s="158">
        <f t="array" aca="1" ref="AE9" ca="1">INDIRECT("'"&amp;TEXT($A9,"d日")&amp;"'!F10")</f>
        <v>0</v>
      </c>
      <c r="AF9" s="158">
        <f t="array" aca="1" ref="AF9" ca="1">INDIRECT("'"&amp;TEXT($A9,"d日")&amp;"'!B11")</f>
        <v>0</v>
      </c>
      <c r="AG9" s="158">
        <f t="array" aca="1" ref="AG9" ca="1">INDIRECT("'"&amp;TEXT($A9,"d日")&amp;"'!C11")</f>
        <v>0</v>
      </c>
      <c r="AH9" s="158">
        <f t="array" aca="1" ref="AH9" ca="1">INDIRECT("'"&amp;TEXT($A9,"d日")&amp;"'!D11")</f>
        <v>0</v>
      </c>
      <c r="AI9" s="158">
        <f t="array" aca="1" ref="AI9" ca="1">INDIRECT("'"&amp;TEXT($A9,"d日")&amp;"'!E11")</f>
        <v>0</v>
      </c>
      <c r="AJ9" s="158">
        <f t="array" aca="1" ref="AJ9" ca="1">INDIRECT("'"&amp;TEXT($A9,"d日")&amp;"'!F11")</f>
        <v>0</v>
      </c>
      <c r="AK9" s="158">
        <f t="array" aca="1" ref="AK9" ca="1">INDIRECT("'"&amp;TEXT($A9,"d日")&amp;"'!B12")</f>
        <v>0</v>
      </c>
      <c r="AL9" s="158">
        <f t="array" aca="1" ref="AL9" ca="1">INDIRECT("'"&amp;TEXT($A9,"d日")&amp;"'!C12")</f>
        <v>0</v>
      </c>
      <c r="AM9" s="158">
        <f t="array" aca="1" ref="AM9" ca="1">INDIRECT("'"&amp;TEXT($A9,"d日")&amp;"'!D12")</f>
        <v>0</v>
      </c>
      <c r="AN9" s="158">
        <f t="array" aca="1" ref="AN9" ca="1">INDIRECT("'"&amp;TEXT($A9,"d日")&amp;"'!E12")</f>
        <v>0</v>
      </c>
      <c r="AO9" s="158">
        <f t="array" aca="1" ref="AO9" ca="1">INDIRECT("'"&amp;TEXT($A9,"d日")&amp;"'!F12")</f>
        <v>0</v>
      </c>
    </row>
    <row r="10" spans="1:41">
      <c r="A10" s="159">
        <f t="shared" si="0"/>
        <v>44596</v>
      </c>
      <c r="B10" s="158">
        <f t="array" aca="1" ref="B10" ca="1">INDIRECT("'"&amp;TEXT($A10,"d日")&amp;"'!B4")</f>
        <v>844</v>
      </c>
      <c r="C10" s="158">
        <f t="array" aca="1" ref="C10" ca="1">INDIRECT("'"&amp;TEXT($A10,"d日")&amp;"'!C4")</f>
        <v>0</v>
      </c>
      <c r="D10" s="158">
        <f t="array" aca="1" ref="D10" ca="1">INDIRECT("'"&amp;TEXT($A10,"d日")&amp;"'!D4")</f>
        <v>0</v>
      </c>
      <c r="E10" s="158">
        <f t="array" aca="1" ref="E10" ca="1">INDIRECT("'"&amp;TEXT($A10,"d日")&amp;"'!E4")</f>
        <v>0</v>
      </c>
      <c r="F10" s="158">
        <f t="array" aca="1" ref="F10" ca="1">INDIRECT("'"&amp;TEXT($A10,"d日")&amp;"'!F4")</f>
        <v>0</v>
      </c>
      <c r="G10" s="158">
        <f t="array" aca="1" ref="G10" ca="1">INDIRECT("'"&amp;TEXT($A10,"d日")&amp;"'!B7")</f>
        <v>555</v>
      </c>
      <c r="H10" s="158">
        <f t="array" aca="1" ref="H10" ca="1">INDIRECT("'"&amp;TEXT($A10,"d日")&amp;"'!C7")</f>
        <v>0</v>
      </c>
      <c r="I10" s="158">
        <f t="array" aca="1" ref="I10" ca="1">INDIRECT("'"&amp;TEXT($A10,"d日")&amp;"'!D7")</f>
        <v>0</v>
      </c>
      <c r="J10" s="158">
        <f t="array" aca="1" ref="J10" ca="1">INDIRECT("'"&amp;TEXT($A10,"d日")&amp;"'!E7")</f>
        <v>0</v>
      </c>
      <c r="K10" s="158">
        <f t="array" aca="1" ref="K10" ca="1">INDIRECT("'"&amp;TEXT($A10,"d日")&amp;"'!F7")</f>
        <v>0</v>
      </c>
      <c r="L10" s="158">
        <f t="array" aca="1" ref="L10" ca="1">INDIRECT("'"&amp;TEXT($A10,"d日")&amp;"'!B8")</f>
        <v>11100</v>
      </c>
      <c r="M10" s="158">
        <f t="array" aca="1" ref="M10" ca="1">INDIRECT("'"&amp;TEXT($A10,"d日")&amp;"'!C8")</f>
        <v>0</v>
      </c>
      <c r="N10" s="158">
        <f t="array" aca="1" ref="N10" ca="1">INDIRECT("'"&amp;TEXT($A10,"d日")&amp;"'!D8")</f>
        <v>0</v>
      </c>
      <c r="O10" s="158">
        <f t="array" aca="1" ref="O10" ca="1">INDIRECT("'"&amp;TEXT($A10,"d日")&amp;"'!E8")</f>
        <v>0</v>
      </c>
      <c r="P10" s="158">
        <f t="array" aca="1" ref="P10" ca="1">INDIRECT("'"&amp;TEXT($A10,"d日")&amp;"'!F8")</f>
        <v>0</v>
      </c>
      <c r="Q10" s="158">
        <f t="array" aca="1" ref="Q10" ca="1">INDIRECT("'"&amp;TEXT($A10,"d日")&amp;"'!B18")</f>
        <v>0</v>
      </c>
      <c r="R10" s="158">
        <f t="array" aca="1" ref="R10" ca="1">INDIRECT("'"&amp;TEXT($A10,"d日")&amp;"'!C18")</f>
        <v>0</v>
      </c>
      <c r="S10" s="158">
        <f t="array" aca="1" ref="S10" ca="1">INDIRECT("'"&amp;TEXT($A10,"d日")&amp;"'!D18")</f>
        <v>0</v>
      </c>
      <c r="T10" s="158">
        <f t="array" aca="1" ref="T10" ca="1">INDIRECT("'"&amp;TEXT($A10,"d日")&amp;"'!E18")</f>
        <v>0</v>
      </c>
      <c r="U10" s="158">
        <f t="array" aca="1" ref="U10" ca="1">INDIRECT("'"&amp;TEXT($A10,"d日")&amp;"'!F18")</f>
        <v>0</v>
      </c>
      <c r="V10" s="158">
        <f t="array" aca="1" ref="V10" ca="1">INDIRECT("'"&amp;TEXT($A10,"d日")&amp;"'!B9")</f>
        <v>13.151658767772512</v>
      </c>
      <c r="W10" s="158">
        <f t="array" aca="1" ref="W10" ca="1">INDIRECT("'"&amp;TEXT($A10,"d日")&amp;"'!C9")</f>
        <v>0</v>
      </c>
      <c r="X10" s="158">
        <f t="array" aca="1" ref="X10" ca="1">INDIRECT("'"&amp;TEXT($A10,"d日")&amp;"'!D9")</f>
        <v>0</v>
      </c>
      <c r="Y10" s="158">
        <f t="array" aca="1" ref="Y10" ca="1">INDIRECT("'"&amp;TEXT($A10,"d日")&amp;"'!E9")</f>
        <v>0</v>
      </c>
      <c r="Z10" s="158">
        <f t="array" aca="1" ref="Z10" ca="1">INDIRECT("'"&amp;TEXT($A10,"d日")&amp;"'!F9")</f>
        <v>0</v>
      </c>
      <c r="AA10" s="158">
        <f t="array" aca="1" ref="AA10" ca="1">INDIRECT("'"&amp;TEXT($A10,"d日")&amp;"'!B10")</f>
        <v>0</v>
      </c>
      <c r="AB10" s="158">
        <f t="array" aca="1" ref="AB10" ca="1">INDIRECT("'"&amp;TEXT($A10,"d日")&amp;"'!C10")</f>
        <v>0</v>
      </c>
      <c r="AC10" s="158">
        <f t="array" aca="1" ref="AC10" ca="1">INDIRECT("'"&amp;TEXT($A10,"d日")&amp;"'!D10")</f>
        <v>0</v>
      </c>
      <c r="AD10" s="158">
        <f t="array" aca="1" ref="AD10" ca="1">INDIRECT("'"&amp;TEXT($A10,"d日")&amp;"'!E10")</f>
        <v>0</v>
      </c>
      <c r="AE10" s="158">
        <f t="array" aca="1" ref="AE10" ca="1">INDIRECT("'"&amp;TEXT($A10,"d日")&amp;"'!F10")</f>
        <v>0</v>
      </c>
      <c r="AF10" s="158">
        <f t="array" aca="1" ref="AF10" ca="1">INDIRECT("'"&amp;TEXT($A10,"d日")&amp;"'!B11")</f>
        <v>0</v>
      </c>
      <c r="AG10" s="158">
        <f t="array" aca="1" ref="AG10" ca="1">INDIRECT("'"&amp;TEXT($A10,"d日")&amp;"'!C11")</f>
        <v>0</v>
      </c>
      <c r="AH10" s="158">
        <f t="array" aca="1" ref="AH10" ca="1">INDIRECT("'"&amp;TEXT($A10,"d日")&amp;"'!D11")</f>
        <v>0</v>
      </c>
      <c r="AI10" s="158">
        <f t="array" aca="1" ref="AI10" ca="1">INDIRECT("'"&amp;TEXT($A10,"d日")&amp;"'!E11")</f>
        <v>0</v>
      </c>
      <c r="AJ10" s="158">
        <f t="array" aca="1" ref="AJ10" ca="1">INDIRECT("'"&amp;TEXT($A10,"d日")&amp;"'!F11")</f>
        <v>0</v>
      </c>
      <c r="AK10" s="158">
        <f t="array" aca="1" ref="AK10" ca="1">INDIRECT("'"&amp;TEXT($A10,"d日")&amp;"'!B12")</f>
        <v>0</v>
      </c>
      <c r="AL10" s="158">
        <f t="array" aca="1" ref="AL10" ca="1">INDIRECT("'"&amp;TEXT($A10,"d日")&amp;"'!C12")</f>
        <v>0</v>
      </c>
      <c r="AM10" s="158">
        <f t="array" aca="1" ref="AM10" ca="1">INDIRECT("'"&amp;TEXT($A10,"d日")&amp;"'!D12")</f>
        <v>0</v>
      </c>
      <c r="AN10" s="158">
        <f t="array" aca="1" ref="AN10" ca="1">INDIRECT("'"&amp;TEXT($A10,"d日")&amp;"'!E12")</f>
        <v>0</v>
      </c>
      <c r="AO10" s="158">
        <f t="array" aca="1" ref="AO10" ca="1">INDIRECT("'"&amp;TEXT($A10,"d日")&amp;"'!F12")</f>
        <v>0</v>
      </c>
    </row>
    <row r="11" spans="1:41">
      <c r="A11" s="159">
        <f t="shared" si="0"/>
        <v>44597</v>
      </c>
      <c r="B11" s="158">
        <f t="array" aca="1" ref="B11" ca="1">INDIRECT("'"&amp;TEXT($A11,"d日")&amp;"'!B4")</f>
        <v>400</v>
      </c>
      <c r="C11" s="158">
        <f t="array" aca="1" ref="C11" ca="1">INDIRECT("'"&amp;TEXT($A11,"d日")&amp;"'!C4")</f>
        <v>400</v>
      </c>
      <c r="D11" s="158">
        <f t="array" aca="1" ref="D11" ca="1">INDIRECT("'"&amp;TEXT($A11,"d日")&amp;"'!D4")</f>
        <v>0</v>
      </c>
      <c r="E11" s="158">
        <f t="array" aca="1" ref="E11" ca="1">INDIRECT("'"&amp;TEXT($A11,"d日")&amp;"'!E4")</f>
        <v>0</v>
      </c>
      <c r="F11" s="158">
        <f t="array" aca="1" ref="F11" ca="1">INDIRECT("'"&amp;TEXT($A11,"d日")&amp;"'!F4")</f>
        <v>0</v>
      </c>
      <c r="G11" s="158">
        <f t="array" aca="1" ref="G11" ca="1">INDIRECT("'"&amp;TEXT($A11,"d日")&amp;"'!B7")</f>
        <v>0</v>
      </c>
      <c r="H11" s="158">
        <f t="array" aca="1" ref="H11" ca="1">INDIRECT("'"&amp;TEXT($A11,"d日")&amp;"'!C7")</f>
        <v>120</v>
      </c>
      <c r="I11" s="158">
        <f t="array" aca="1" ref="I11" ca="1">INDIRECT("'"&amp;TEXT($A11,"d日")&amp;"'!D7")</f>
        <v>0</v>
      </c>
      <c r="J11" s="158">
        <f t="array" aca="1" ref="J11" ca="1">INDIRECT("'"&amp;TEXT($A11,"d日")&amp;"'!E7")</f>
        <v>0</v>
      </c>
      <c r="K11" s="158">
        <f t="array" aca="1" ref="K11" ca="1">INDIRECT("'"&amp;TEXT($A11,"d日")&amp;"'!F7")</f>
        <v>0</v>
      </c>
      <c r="L11" s="158">
        <f t="array" aca="1" ref="L11" ca="1">INDIRECT("'"&amp;TEXT($A11,"d日")&amp;"'!B8")</f>
        <v>0</v>
      </c>
      <c r="M11" s="158">
        <f t="array" aca="1" ref="M11" ca="1">INDIRECT("'"&amp;TEXT($A11,"d日")&amp;"'!C8")</f>
        <v>2400</v>
      </c>
      <c r="N11" s="158">
        <f t="array" aca="1" ref="N11" ca="1">INDIRECT("'"&amp;TEXT($A11,"d日")&amp;"'!D8")</f>
        <v>0</v>
      </c>
      <c r="O11" s="158">
        <f t="array" aca="1" ref="O11" ca="1">INDIRECT("'"&amp;TEXT($A11,"d日")&amp;"'!E8")</f>
        <v>0</v>
      </c>
      <c r="P11" s="158">
        <f t="array" aca="1" ref="P11" ca="1">INDIRECT("'"&amp;TEXT($A11,"d日")&amp;"'!F8")</f>
        <v>0</v>
      </c>
      <c r="Q11" s="158">
        <f t="array" aca="1" ref="Q11" ca="1">INDIRECT("'"&amp;TEXT($A11,"d日")&amp;"'!B18")</f>
        <v>0</v>
      </c>
      <c r="R11" s="158">
        <f t="array" aca="1" ref="R11" ca="1">INDIRECT("'"&amp;TEXT($A11,"d日")&amp;"'!C18")</f>
        <v>0</v>
      </c>
      <c r="S11" s="158">
        <f t="array" aca="1" ref="S11" ca="1">INDIRECT("'"&amp;TEXT($A11,"d日")&amp;"'!D18")</f>
        <v>0</v>
      </c>
      <c r="T11" s="158">
        <f t="array" aca="1" ref="T11" ca="1">INDIRECT("'"&amp;TEXT($A11,"d日")&amp;"'!E18")</f>
        <v>0</v>
      </c>
      <c r="U11" s="158">
        <f t="array" aca="1" ref="U11" ca="1">INDIRECT("'"&amp;TEXT($A11,"d日")&amp;"'!F18")</f>
        <v>0</v>
      </c>
      <c r="V11" s="158">
        <f t="array" aca="1" ref="V11" ca="1">INDIRECT("'"&amp;TEXT($A11,"d日")&amp;"'!B9")</f>
        <v>0</v>
      </c>
      <c r="W11" s="158">
        <f t="array" aca="1" ref="W11" ca="1">INDIRECT("'"&amp;TEXT($A11,"d日")&amp;"'!C9")</f>
        <v>6</v>
      </c>
      <c r="X11" s="158">
        <f t="array" aca="1" ref="X11" ca="1">INDIRECT("'"&amp;TEXT($A11,"d日")&amp;"'!D9")</f>
        <v>0</v>
      </c>
      <c r="Y11" s="158">
        <f t="array" aca="1" ref="Y11" ca="1">INDIRECT("'"&amp;TEXT($A11,"d日")&amp;"'!E9")</f>
        <v>0</v>
      </c>
      <c r="Z11" s="158">
        <f t="array" aca="1" ref="Z11" ca="1">INDIRECT("'"&amp;TEXT($A11,"d日")&amp;"'!F9")</f>
        <v>0</v>
      </c>
      <c r="AA11" s="158">
        <f t="array" aca="1" ref="AA11" ca="1">INDIRECT("'"&amp;TEXT($A11,"d日")&amp;"'!B10")</f>
        <v>0</v>
      </c>
      <c r="AB11" s="158">
        <f t="array" aca="1" ref="AB11" ca="1">INDIRECT("'"&amp;TEXT($A11,"d日")&amp;"'!C10")</f>
        <v>0</v>
      </c>
      <c r="AC11" s="158">
        <f t="array" aca="1" ref="AC11" ca="1">INDIRECT("'"&amp;TEXT($A11,"d日")&amp;"'!D10")</f>
        <v>0</v>
      </c>
      <c r="AD11" s="158">
        <f t="array" aca="1" ref="AD11" ca="1">INDIRECT("'"&amp;TEXT($A11,"d日")&amp;"'!E10")</f>
        <v>0</v>
      </c>
      <c r="AE11" s="158">
        <f t="array" aca="1" ref="AE11" ca="1">INDIRECT("'"&amp;TEXT($A11,"d日")&amp;"'!F10")</f>
        <v>0</v>
      </c>
      <c r="AF11" s="158">
        <f t="array" aca="1" ref="AF11" ca="1">INDIRECT("'"&amp;TEXT($A11,"d日")&amp;"'!B11")</f>
        <v>0</v>
      </c>
      <c r="AG11" s="158">
        <f t="array" aca="1" ref="AG11" ca="1">INDIRECT("'"&amp;TEXT($A11,"d日")&amp;"'!C11")</f>
        <v>0</v>
      </c>
      <c r="AH11" s="158">
        <f t="array" aca="1" ref="AH11" ca="1">INDIRECT("'"&amp;TEXT($A11,"d日")&amp;"'!D11")</f>
        <v>0</v>
      </c>
      <c r="AI11" s="158">
        <f t="array" aca="1" ref="AI11" ca="1">INDIRECT("'"&amp;TEXT($A11,"d日")&amp;"'!E11")</f>
        <v>0</v>
      </c>
      <c r="AJ11" s="158">
        <f t="array" aca="1" ref="AJ11" ca="1">INDIRECT("'"&amp;TEXT($A11,"d日")&amp;"'!F11")</f>
        <v>0</v>
      </c>
      <c r="AK11" s="158">
        <f t="array" aca="1" ref="AK11" ca="1">INDIRECT("'"&amp;TEXT($A11,"d日")&amp;"'!B12")</f>
        <v>0</v>
      </c>
      <c r="AL11" s="158">
        <f t="array" aca="1" ref="AL11" ca="1">INDIRECT("'"&amp;TEXT($A11,"d日")&amp;"'!C12")</f>
        <v>0</v>
      </c>
      <c r="AM11" s="158">
        <f t="array" aca="1" ref="AM11" ca="1">INDIRECT("'"&amp;TEXT($A11,"d日")&amp;"'!D12")</f>
        <v>0</v>
      </c>
      <c r="AN11" s="158">
        <f t="array" aca="1" ref="AN11" ca="1">INDIRECT("'"&amp;TEXT($A11,"d日")&amp;"'!E12")</f>
        <v>0</v>
      </c>
      <c r="AO11" s="158">
        <f t="array" aca="1" ref="AO11" ca="1">INDIRECT("'"&amp;TEXT($A11,"d日")&amp;"'!F12")</f>
        <v>0</v>
      </c>
    </row>
    <row r="12" spans="1:41">
      <c r="A12" s="159">
        <f t="shared" si="0"/>
        <v>44598</v>
      </c>
      <c r="B12" s="158">
        <f t="array" aca="1" ref="B12" ca="1">INDIRECT("'"&amp;TEXT($A12,"d日")&amp;"'!B4")</f>
        <v>0</v>
      </c>
      <c r="C12" s="158">
        <f t="array" aca="1" ref="C12" ca="1">INDIRECT("'"&amp;TEXT($A12,"d日")&amp;"'!C4")</f>
        <v>0</v>
      </c>
      <c r="D12" s="158">
        <f t="array" aca="1" ref="D12" ca="1">INDIRECT("'"&amp;TEXT($A12,"d日")&amp;"'!D4")</f>
        <v>0</v>
      </c>
      <c r="E12" s="158">
        <f t="array" aca="1" ref="E12" ca="1">INDIRECT("'"&amp;TEXT($A12,"d日")&amp;"'!E4")</f>
        <v>0</v>
      </c>
      <c r="F12" s="158">
        <f t="array" aca="1" ref="F12" ca="1">INDIRECT("'"&amp;TEXT($A12,"d日")&amp;"'!F4")</f>
        <v>0</v>
      </c>
      <c r="G12" s="158">
        <f t="array" aca="1" ref="G12" ca="1">INDIRECT("'"&amp;TEXT($A12,"d日")&amp;"'!B7")</f>
        <v>0</v>
      </c>
      <c r="H12" s="158">
        <f t="array" aca="1" ref="H12" ca="1">INDIRECT("'"&amp;TEXT($A12,"d日")&amp;"'!C7")</f>
        <v>0</v>
      </c>
      <c r="I12" s="158">
        <f t="array" aca="1" ref="I12" ca="1">INDIRECT("'"&amp;TEXT($A12,"d日")&amp;"'!D7")</f>
        <v>0</v>
      </c>
      <c r="J12" s="158">
        <f t="array" aca="1" ref="J12" ca="1">INDIRECT("'"&amp;TEXT($A12,"d日")&amp;"'!E7")</f>
        <v>0</v>
      </c>
      <c r="K12" s="158">
        <f t="array" aca="1" ref="K12" ca="1">INDIRECT("'"&amp;TEXT($A12,"d日")&amp;"'!F7")</f>
        <v>0</v>
      </c>
      <c r="L12" s="158">
        <f t="array" aca="1" ref="L12" ca="1">INDIRECT("'"&amp;TEXT($A12,"d日")&amp;"'!B8")</f>
        <v>0</v>
      </c>
      <c r="M12" s="158">
        <f t="array" aca="1" ref="M12" ca="1">INDIRECT("'"&amp;TEXT($A12,"d日")&amp;"'!C8")</f>
        <v>0</v>
      </c>
      <c r="N12" s="158">
        <f t="array" aca="1" ref="N12" ca="1">INDIRECT("'"&amp;TEXT($A12,"d日")&amp;"'!D8")</f>
        <v>0</v>
      </c>
      <c r="O12" s="158">
        <f t="array" aca="1" ref="O12" ca="1">INDIRECT("'"&amp;TEXT($A12,"d日")&amp;"'!E8")</f>
        <v>0</v>
      </c>
      <c r="P12" s="158">
        <f t="array" aca="1" ref="P12" ca="1">INDIRECT("'"&amp;TEXT($A12,"d日")&amp;"'!F8")</f>
        <v>0</v>
      </c>
      <c r="Q12" s="158">
        <f t="array" aca="1" ref="Q12" ca="1">INDIRECT("'"&amp;TEXT($A12,"d日")&amp;"'!B18")</f>
        <v>0</v>
      </c>
      <c r="R12" s="158">
        <f t="array" aca="1" ref="R12" ca="1">INDIRECT("'"&amp;TEXT($A12,"d日")&amp;"'!C18")</f>
        <v>0</v>
      </c>
      <c r="S12" s="158">
        <f t="array" aca="1" ref="S12" ca="1">INDIRECT("'"&amp;TEXT($A12,"d日")&amp;"'!D18")</f>
        <v>0</v>
      </c>
      <c r="T12" s="158">
        <f t="array" aca="1" ref="T12" ca="1">INDIRECT("'"&amp;TEXT($A12,"d日")&amp;"'!E18")</f>
        <v>0</v>
      </c>
      <c r="U12" s="158">
        <f t="array" aca="1" ref="U12" ca="1">INDIRECT("'"&amp;TEXT($A12,"d日")&amp;"'!F18")</f>
        <v>0</v>
      </c>
      <c r="V12" s="158">
        <f t="array" aca="1" ref="V12" ca="1">INDIRECT("'"&amp;TEXT($A12,"d日")&amp;"'!B9")</f>
        <v>0</v>
      </c>
      <c r="W12" s="158">
        <f t="array" aca="1" ref="W12" ca="1">INDIRECT("'"&amp;TEXT($A12,"d日")&amp;"'!C9")</f>
        <v>0</v>
      </c>
      <c r="X12" s="158">
        <f t="array" aca="1" ref="X12" ca="1">INDIRECT("'"&amp;TEXT($A12,"d日")&amp;"'!D9")</f>
        <v>0</v>
      </c>
      <c r="Y12" s="158">
        <f t="array" aca="1" ref="Y12" ca="1">INDIRECT("'"&amp;TEXT($A12,"d日")&amp;"'!E9")</f>
        <v>0</v>
      </c>
      <c r="Z12" s="158">
        <f t="array" aca="1" ref="Z12" ca="1">INDIRECT("'"&amp;TEXT($A12,"d日")&amp;"'!F9")</f>
        <v>0</v>
      </c>
      <c r="AA12" s="158">
        <f t="array" aca="1" ref="AA12" ca="1">INDIRECT("'"&amp;TEXT($A12,"d日")&amp;"'!B10")</f>
        <v>0</v>
      </c>
      <c r="AB12" s="158">
        <f t="array" aca="1" ref="AB12" ca="1">INDIRECT("'"&amp;TEXT($A12,"d日")&amp;"'!C10")</f>
        <v>0</v>
      </c>
      <c r="AC12" s="158">
        <f t="array" aca="1" ref="AC12" ca="1">INDIRECT("'"&amp;TEXT($A12,"d日")&amp;"'!D10")</f>
        <v>0</v>
      </c>
      <c r="AD12" s="158">
        <f t="array" aca="1" ref="AD12" ca="1">INDIRECT("'"&amp;TEXT($A12,"d日")&amp;"'!E10")</f>
        <v>0</v>
      </c>
      <c r="AE12" s="158">
        <f t="array" aca="1" ref="AE12" ca="1">INDIRECT("'"&amp;TEXT($A12,"d日")&amp;"'!F10")</f>
        <v>0</v>
      </c>
      <c r="AF12" s="158">
        <f t="array" aca="1" ref="AF12" ca="1">INDIRECT("'"&amp;TEXT($A12,"d日")&amp;"'!B11")</f>
        <v>0</v>
      </c>
      <c r="AG12" s="158">
        <f t="array" aca="1" ref="AG12" ca="1">INDIRECT("'"&amp;TEXT($A12,"d日")&amp;"'!C11")</f>
        <v>0</v>
      </c>
      <c r="AH12" s="158">
        <f t="array" aca="1" ref="AH12" ca="1">INDIRECT("'"&amp;TEXT($A12,"d日")&amp;"'!D11")</f>
        <v>0</v>
      </c>
      <c r="AI12" s="158">
        <f t="array" aca="1" ref="AI12" ca="1">INDIRECT("'"&amp;TEXT($A12,"d日")&amp;"'!E11")</f>
        <v>0</v>
      </c>
      <c r="AJ12" s="158">
        <f t="array" aca="1" ref="AJ12" ca="1">INDIRECT("'"&amp;TEXT($A12,"d日")&amp;"'!F11")</f>
        <v>0</v>
      </c>
      <c r="AK12" s="158">
        <f t="array" aca="1" ref="AK12" ca="1">INDIRECT("'"&amp;TEXT($A12,"d日")&amp;"'!B12")</f>
        <v>0</v>
      </c>
      <c r="AL12" s="158">
        <f t="array" aca="1" ref="AL12" ca="1">INDIRECT("'"&amp;TEXT($A12,"d日")&amp;"'!C12")</f>
        <v>0</v>
      </c>
      <c r="AM12" s="158">
        <f t="array" aca="1" ref="AM12" ca="1">INDIRECT("'"&amp;TEXT($A12,"d日")&amp;"'!D12")</f>
        <v>0</v>
      </c>
      <c r="AN12" s="158">
        <f t="array" aca="1" ref="AN12" ca="1">INDIRECT("'"&amp;TEXT($A12,"d日")&amp;"'!E12")</f>
        <v>0</v>
      </c>
      <c r="AO12" s="158">
        <f t="array" aca="1" ref="AO12" ca="1">INDIRECT("'"&amp;TEXT($A12,"d日")&amp;"'!F12")</f>
        <v>0</v>
      </c>
    </row>
    <row r="13" spans="1:41">
      <c r="A13" s="159">
        <f t="shared" si="0"/>
        <v>44599</v>
      </c>
      <c r="B13" s="158">
        <f t="array" aca="1" ref="B13" ca="1">INDIRECT("'"&amp;TEXT($A13,"d日")&amp;"'!B4")</f>
        <v>0</v>
      </c>
      <c r="C13" s="158">
        <f t="array" aca="1" ref="C13" ca="1">INDIRECT("'"&amp;TEXT($A13,"d日")&amp;"'!C4")</f>
        <v>0</v>
      </c>
      <c r="D13" s="158">
        <f t="array" aca="1" ref="D13" ca="1">INDIRECT("'"&amp;TEXT($A13,"d日")&amp;"'!D4")</f>
        <v>0</v>
      </c>
      <c r="E13" s="158">
        <f t="array" aca="1" ref="E13" ca="1">INDIRECT("'"&amp;TEXT($A13,"d日")&amp;"'!E4")</f>
        <v>0</v>
      </c>
      <c r="F13" s="158">
        <f t="array" aca="1" ref="F13" ca="1">INDIRECT("'"&amp;TEXT($A13,"d日")&amp;"'!F4")</f>
        <v>0</v>
      </c>
      <c r="G13" s="158">
        <f t="array" aca="1" ref="G13" ca="1">INDIRECT("'"&amp;TEXT($A13,"d日")&amp;"'!B7")</f>
        <v>0</v>
      </c>
      <c r="H13" s="158">
        <f t="array" aca="1" ref="H13" ca="1">INDIRECT("'"&amp;TEXT($A13,"d日")&amp;"'!C7")</f>
        <v>0</v>
      </c>
      <c r="I13" s="158">
        <f t="array" aca="1" ref="I13" ca="1">INDIRECT("'"&amp;TEXT($A13,"d日")&amp;"'!D7")</f>
        <v>0</v>
      </c>
      <c r="J13" s="158">
        <f t="array" aca="1" ref="J13" ca="1">INDIRECT("'"&amp;TEXT($A13,"d日")&amp;"'!E7")</f>
        <v>0</v>
      </c>
      <c r="K13" s="158">
        <f t="array" aca="1" ref="K13" ca="1">INDIRECT("'"&amp;TEXT($A13,"d日")&amp;"'!F7")</f>
        <v>0</v>
      </c>
      <c r="L13" s="158">
        <f t="array" aca="1" ref="L13" ca="1">INDIRECT("'"&amp;TEXT($A13,"d日")&amp;"'!B8")</f>
        <v>0</v>
      </c>
      <c r="M13" s="158">
        <f t="array" aca="1" ref="M13" ca="1">INDIRECT("'"&amp;TEXT($A13,"d日")&amp;"'!C8")</f>
        <v>0</v>
      </c>
      <c r="N13" s="158">
        <f t="array" aca="1" ref="N13" ca="1">INDIRECT("'"&amp;TEXT($A13,"d日")&amp;"'!D8")</f>
        <v>0</v>
      </c>
      <c r="O13" s="158">
        <f t="array" aca="1" ref="O13" ca="1">INDIRECT("'"&amp;TEXT($A13,"d日")&amp;"'!E8")</f>
        <v>0</v>
      </c>
      <c r="P13" s="158">
        <f t="array" aca="1" ref="P13" ca="1">INDIRECT("'"&amp;TEXT($A13,"d日")&amp;"'!F8")</f>
        <v>0</v>
      </c>
      <c r="Q13" s="158">
        <f t="array" aca="1" ref="Q13" ca="1">INDIRECT("'"&amp;TEXT($A13,"d日")&amp;"'!B18")</f>
        <v>0</v>
      </c>
      <c r="R13" s="158">
        <f t="array" aca="1" ref="R13" ca="1">INDIRECT("'"&amp;TEXT($A13,"d日")&amp;"'!C18")</f>
        <v>0</v>
      </c>
      <c r="S13" s="158">
        <f t="array" aca="1" ref="S13" ca="1">INDIRECT("'"&amp;TEXT($A13,"d日")&amp;"'!D18")</f>
        <v>0</v>
      </c>
      <c r="T13" s="158">
        <f t="array" aca="1" ref="T13" ca="1">INDIRECT("'"&amp;TEXT($A13,"d日")&amp;"'!E18")</f>
        <v>0</v>
      </c>
      <c r="U13" s="158">
        <f t="array" aca="1" ref="U13" ca="1">INDIRECT("'"&amp;TEXT($A13,"d日")&amp;"'!F18")</f>
        <v>0</v>
      </c>
      <c r="V13" s="158">
        <f t="array" aca="1" ref="V13" ca="1">INDIRECT("'"&amp;TEXT($A13,"d日")&amp;"'!B9")</f>
        <v>0</v>
      </c>
      <c r="W13" s="158">
        <f t="array" aca="1" ref="W13" ca="1">INDIRECT("'"&amp;TEXT($A13,"d日")&amp;"'!C9")</f>
        <v>0</v>
      </c>
      <c r="X13" s="158">
        <f t="array" aca="1" ref="X13" ca="1">INDIRECT("'"&amp;TEXT($A13,"d日")&amp;"'!D9")</f>
        <v>0</v>
      </c>
      <c r="Y13" s="158">
        <f t="array" aca="1" ref="Y13" ca="1">INDIRECT("'"&amp;TEXT($A13,"d日")&amp;"'!E9")</f>
        <v>0</v>
      </c>
      <c r="Z13" s="158">
        <f t="array" aca="1" ref="Z13" ca="1">INDIRECT("'"&amp;TEXT($A13,"d日")&amp;"'!F9")</f>
        <v>0</v>
      </c>
      <c r="AA13" s="158">
        <f t="array" aca="1" ref="AA13" ca="1">INDIRECT("'"&amp;TEXT($A13,"d日")&amp;"'!B10")</f>
        <v>0</v>
      </c>
      <c r="AB13" s="158">
        <f t="array" aca="1" ref="AB13" ca="1">INDIRECT("'"&amp;TEXT($A13,"d日")&amp;"'!C10")</f>
        <v>0</v>
      </c>
      <c r="AC13" s="158">
        <f t="array" aca="1" ref="AC13" ca="1">INDIRECT("'"&amp;TEXT($A13,"d日")&amp;"'!D10")</f>
        <v>0</v>
      </c>
      <c r="AD13" s="158">
        <f t="array" aca="1" ref="AD13" ca="1">INDIRECT("'"&amp;TEXT($A13,"d日")&amp;"'!E10")</f>
        <v>0</v>
      </c>
      <c r="AE13" s="158">
        <f t="array" aca="1" ref="AE13" ca="1">INDIRECT("'"&amp;TEXT($A13,"d日")&amp;"'!F10")</f>
        <v>0</v>
      </c>
      <c r="AF13" s="158">
        <f t="array" aca="1" ref="AF13" ca="1">INDIRECT("'"&amp;TEXT($A13,"d日")&amp;"'!B11")</f>
        <v>0</v>
      </c>
      <c r="AG13" s="158">
        <f t="array" aca="1" ref="AG13" ca="1">INDIRECT("'"&amp;TEXT($A13,"d日")&amp;"'!C11")</f>
        <v>0</v>
      </c>
      <c r="AH13" s="158">
        <f t="array" aca="1" ref="AH13" ca="1">INDIRECT("'"&amp;TEXT($A13,"d日")&amp;"'!D11")</f>
        <v>0</v>
      </c>
      <c r="AI13" s="158">
        <f t="array" aca="1" ref="AI13" ca="1">INDIRECT("'"&amp;TEXT($A13,"d日")&amp;"'!E11")</f>
        <v>0</v>
      </c>
      <c r="AJ13" s="158">
        <f t="array" aca="1" ref="AJ13" ca="1">INDIRECT("'"&amp;TEXT($A13,"d日")&amp;"'!F11")</f>
        <v>0</v>
      </c>
      <c r="AK13" s="158">
        <f t="array" aca="1" ref="AK13" ca="1">INDIRECT("'"&amp;TEXT($A13,"d日")&amp;"'!B12")</f>
        <v>0</v>
      </c>
      <c r="AL13" s="158">
        <f t="array" aca="1" ref="AL13" ca="1">INDIRECT("'"&amp;TEXT($A13,"d日")&amp;"'!C12")</f>
        <v>0</v>
      </c>
      <c r="AM13" s="158">
        <f t="array" aca="1" ref="AM13" ca="1">INDIRECT("'"&amp;TEXT($A13,"d日")&amp;"'!D12")</f>
        <v>0</v>
      </c>
      <c r="AN13" s="158">
        <f t="array" aca="1" ref="AN13" ca="1">INDIRECT("'"&amp;TEXT($A13,"d日")&amp;"'!E12")</f>
        <v>0</v>
      </c>
      <c r="AO13" s="158">
        <f t="array" aca="1" ref="AO13" ca="1">INDIRECT("'"&amp;TEXT($A13,"d日")&amp;"'!F12")</f>
        <v>0</v>
      </c>
    </row>
    <row r="14" spans="1:41">
      <c r="A14" s="159">
        <f t="shared" si="0"/>
        <v>44600</v>
      </c>
      <c r="B14" s="158">
        <f t="array" aca="1" ref="B14" ca="1">INDIRECT("'"&amp;TEXT($A14,"d日")&amp;"'!B4")</f>
        <v>0</v>
      </c>
      <c r="C14" s="158">
        <f t="array" aca="1" ref="C14" ca="1">INDIRECT("'"&amp;TEXT($A14,"d日")&amp;"'!C4")</f>
        <v>0</v>
      </c>
      <c r="D14" s="158">
        <f t="array" aca="1" ref="D14" ca="1">INDIRECT("'"&amp;TEXT($A14,"d日")&amp;"'!D4")</f>
        <v>0</v>
      </c>
      <c r="E14" s="158">
        <f t="array" aca="1" ref="E14" ca="1">INDIRECT("'"&amp;TEXT($A14,"d日")&amp;"'!E4")</f>
        <v>0</v>
      </c>
      <c r="F14" s="158">
        <f t="array" aca="1" ref="F14" ca="1">INDIRECT("'"&amp;TEXT($A14,"d日")&amp;"'!F4")</f>
        <v>0</v>
      </c>
      <c r="G14" s="158">
        <f t="array" aca="1" ref="G14" ca="1">INDIRECT("'"&amp;TEXT($A14,"d日")&amp;"'!B7")</f>
        <v>0</v>
      </c>
      <c r="H14" s="158">
        <f t="array" aca="1" ref="H14" ca="1">INDIRECT("'"&amp;TEXT($A14,"d日")&amp;"'!C7")</f>
        <v>0</v>
      </c>
      <c r="I14" s="158">
        <f t="array" aca="1" ref="I14" ca="1">INDIRECT("'"&amp;TEXT($A14,"d日")&amp;"'!D7")</f>
        <v>0</v>
      </c>
      <c r="J14" s="158">
        <f t="array" aca="1" ref="J14" ca="1">INDIRECT("'"&amp;TEXT($A14,"d日")&amp;"'!E7")</f>
        <v>0</v>
      </c>
      <c r="K14" s="158">
        <f t="array" aca="1" ref="K14" ca="1">INDIRECT("'"&amp;TEXT($A14,"d日")&amp;"'!F7")</f>
        <v>0</v>
      </c>
      <c r="L14" s="158">
        <f t="array" aca="1" ref="L14" ca="1">INDIRECT("'"&amp;TEXT($A14,"d日")&amp;"'!B8")</f>
        <v>0</v>
      </c>
      <c r="M14" s="158">
        <f t="array" aca="1" ref="M14" ca="1">INDIRECT("'"&amp;TEXT($A14,"d日")&amp;"'!C8")</f>
        <v>0</v>
      </c>
      <c r="N14" s="158">
        <f t="array" aca="1" ref="N14" ca="1">INDIRECT("'"&amp;TEXT($A14,"d日")&amp;"'!D8")</f>
        <v>0</v>
      </c>
      <c r="O14" s="158">
        <f t="array" aca="1" ref="O14" ca="1">INDIRECT("'"&amp;TEXT($A14,"d日")&amp;"'!E8")</f>
        <v>0</v>
      </c>
      <c r="P14" s="158">
        <f t="array" aca="1" ref="P14" ca="1">INDIRECT("'"&amp;TEXT($A14,"d日")&amp;"'!F8")</f>
        <v>0</v>
      </c>
      <c r="Q14" s="158">
        <f t="array" aca="1" ref="Q14" ca="1">INDIRECT("'"&amp;TEXT($A14,"d日")&amp;"'!B18")</f>
        <v>0</v>
      </c>
      <c r="R14" s="158">
        <f t="array" aca="1" ref="R14" ca="1">INDIRECT("'"&amp;TEXT($A14,"d日")&amp;"'!C18")</f>
        <v>0</v>
      </c>
      <c r="S14" s="158">
        <f t="array" aca="1" ref="S14" ca="1">INDIRECT("'"&amp;TEXT($A14,"d日")&amp;"'!D18")</f>
        <v>0</v>
      </c>
      <c r="T14" s="158">
        <f t="array" aca="1" ref="T14" ca="1">INDIRECT("'"&amp;TEXT($A14,"d日")&amp;"'!E18")</f>
        <v>0</v>
      </c>
      <c r="U14" s="158">
        <f t="array" aca="1" ref="U14" ca="1">INDIRECT("'"&amp;TEXT($A14,"d日")&amp;"'!F18")</f>
        <v>0</v>
      </c>
      <c r="V14" s="158">
        <f t="array" aca="1" ref="V14" ca="1">INDIRECT("'"&amp;TEXT($A14,"d日")&amp;"'!B9")</f>
        <v>0</v>
      </c>
      <c r="W14" s="158">
        <f t="array" aca="1" ref="W14" ca="1">INDIRECT("'"&amp;TEXT($A14,"d日")&amp;"'!C9")</f>
        <v>0</v>
      </c>
      <c r="X14" s="158">
        <f t="array" aca="1" ref="X14" ca="1">INDIRECT("'"&amp;TEXT($A14,"d日")&amp;"'!D9")</f>
        <v>0</v>
      </c>
      <c r="Y14" s="158">
        <f t="array" aca="1" ref="Y14" ca="1">INDIRECT("'"&amp;TEXT($A14,"d日")&amp;"'!E9")</f>
        <v>0</v>
      </c>
      <c r="Z14" s="158">
        <f t="array" aca="1" ref="Z14" ca="1">INDIRECT("'"&amp;TEXT($A14,"d日")&amp;"'!F9")</f>
        <v>0</v>
      </c>
      <c r="AA14" s="158">
        <f t="array" aca="1" ref="AA14" ca="1">INDIRECT("'"&amp;TEXT($A14,"d日")&amp;"'!B10")</f>
        <v>0</v>
      </c>
      <c r="AB14" s="158">
        <f t="array" aca="1" ref="AB14" ca="1">INDIRECT("'"&amp;TEXT($A14,"d日")&amp;"'!C10")</f>
        <v>0</v>
      </c>
      <c r="AC14" s="158">
        <f t="array" aca="1" ref="AC14" ca="1">INDIRECT("'"&amp;TEXT($A14,"d日")&amp;"'!D10")</f>
        <v>0</v>
      </c>
      <c r="AD14" s="158">
        <f t="array" aca="1" ref="AD14" ca="1">INDIRECT("'"&amp;TEXT($A14,"d日")&amp;"'!E10")</f>
        <v>0</v>
      </c>
      <c r="AE14" s="158">
        <f t="array" aca="1" ref="AE14" ca="1">INDIRECT("'"&amp;TEXT($A14,"d日")&amp;"'!F10")</f>
        <v>0</v>
      </c>
      <c r="AF14" s="158">
        <f t="array" aca="1" ref="AF14" ca="1">INDIRECT("'"&amp;TEXT($A14,"d日")&amp;"'!B11")</f>
        <v>0</v>
      </c>
      <c r="AG14" s="158">
        <f t="array" aca="1" ref="AG14" ca="1">INDIRECT("'"&amp;TEXT($A14,"d日")&amp;"'!C11")</f>
        <v>0</v>
      </c>
      <c r="AH14" s="158">
        <f t="array" aca="1" ref="AH14" ca="1">INDIRECT("'"&amp;TEXT($A14,"d日")&amp;"'!D11")</f>
        <v>0</v>
      </c>
      <c r="AI14" s="158">
        <f t="array" aca="1" ref="AI14" ca="1">INDIRECT("'"&amp;TEXT($A14,"d日")&amp;"'!E11")</f>
        <v>0</v>
      </c>
      <c r="AJ14" s="158">
        <f t="array" aca="1" ref="AJ14" ca="1">INDIRECT("'"&amp;TEXT($A14,"d日")&amp;"'!F11")</f>
        <v>0</v>
      </c>
      <c r="AK14" s="158">
        <f t="array" aca="1" ref="AK14" ca="1">INDIRECT("'"&amp;TEXT($A14,"d日")&amp;"'!B12")</f>
        <v>0</v>
      </c>
      <c r="AL14" s="158">
        <f t="array" aca="1" ref="AL14" ca="1">INDIRECT("'"&amp;TEXT($A14,"d日")&amp;"'!C12")</f>
        <v>0</v>
      </c>
      <c r="AM14" s="158">
        <f t="array" aca="1" ref="AM14" ca="1">INDIRECT("'"&amp;TEXT($A14,"d日")&amp;"'!D12")</f>
        <v>0</v>
      </c>
      <c r="AN14" s="158">
        <f t="array" aca="1" ref="AN14" ca="1">INDIRECT("'"&amp;TEXT($A14,"d日")&amp;"'!E12")</f>
        <v>0</v>
      </c>
      <c r="AO14" s="158">
        <f t="array" aca="1" ref="AO14" ca="1">INDIRECT("'"&amp;TEXT($A14,"d日")&amp;"'!F12")</f>
        <v>0</v>
      </c>
    </row>
    <row r="15" spans="1:41">
      <c r="A15" s="159">
        <f t="shared" si="0"/>
        <v>44601</v>
      </c>
      <c r="B15" s="158">
        <f t="array" aca="1" ref="B15" ca="1">INDIRECT("'"&amp;TEXT($A15,"d日")&amp;"'!B4")</f>
        <v>0</v>
      </c>
      <c r="C15" s="158">
        <f t="array" aca="1" ref="C15" ca="1">INDIRECT("'"&amp;TEXT($A15,"d日")&amp;"'!C4")</f>
        <v>0</v>
      </c>
      <c r="D15" s="158">
        <f t="array" aca="1" ref="D15" ca="1">INDIRECT("'"&amp;TEXT($A15,"d日")&amp;"'!D4")</f>
        <v>0</v>
      </c>
      <c r="E15" s="158">
        <f t="array" aca="1" ref="E15" ca="1">INDIRECT("'"&amp;TEXT($A15,"d日")&amp;"'!E4")</f>
        <v>0</v>
      </c>
      <c r="F15" s="158">
        <f t="array" aca="1" ref="F15" ca="1">INDIRECT("'"&amp;TEXT($A15,"d日")&amp;"'!F4")</f>
        <v>0</v>
      </c>
      <c r="G15" s="158">
        <f t="array" aca="1" ref="G15" ca="1">INDIRECT("'"&amp;TEXT($A15,"d日")&amp;"'!B7")</f>
        <v>0</v>
      </c>
      <c r="H15" s="158">
        <f t="array" aca="1" ref="H15" ca="1">INDIRECT("'"&amp;TEXT($A15,"d日")&amp;"'!C7")</f>
        <v>0</v>
      </c>
      <c r="I15" s="158">
        <f t="array" aca="1" ref="I15" ca="1">INDIRECT("'"&amp;TEXT($A15,"d日")&amp;"'!D7")</f>
        <v>0</v>
      </c>
      <c r="J15" s="158">
        <f t="array" aca="1" ref="J15" ca="1">INDIRECT("'"&amp;TEXT($A15,"d日")&amp;"'!E7")</f>
        <v>0</v>
      </c>
      <c r="K15" s="158">
        <f t="array" aca="1" ref="K15" ca="1">INDIRECT("'"&amp;TEXT($A15,"d日")&amp;"'!F7")</f>
        <v>0</v>
      </c>
      <c r="L15" s="158">
        <f t="array" aca="1" ref="L15" ca="1">INDIRECT("'"&amp;TEXT($A15,"d日")&amp;"'!B8")</f>
        <v>0</v>
      </c>
      <c r="M15" s="158">
        <f t="array" aca="1" ref="M15" ca="1">INDIRECT("'"&amp;TEXT($A15,"d日")&amp;"'!C8")</f>
        <v>0</v>
      </c>
      <c r="N15" s="158">
        <f t="array" aca="1" ref="N15" ca="1">INDIRECT("'"&amp;TEXT($A15,"d日")&amp;"'!D8")</f>
        <v>0</v>
      </c>
      <c r="O15" s="158">
        <f t="array" aca="1" ref="O15" ca="1">INDIRECT("'"&amp;TEXT($A15,"d日")&amp;"'!E8")</f>
        <v>0</v>
      </c>
      <c r="P15" s="158">
        <f t="array" aca="1" ref="P15" ca="1">INDIRECT("'"&amp;TEXT($A15,"d日")&amp;"'!F8")</f>
        <v>0</v>
      </c>
      <c r="Q15" s="158">
        <f t="array" aca="1" ref="Q15" ca="1">INDIRECT("'"&amp;TEXT($A15,"d日")&amp;"'!B18")</f>
        <v>0</v>
      </c>
      <c r="R15" s="158">
        <f t="array" aca="1" ref="R15" ca="1">INDIRECT("'"&amp;TEXT($A15,"d日")&amp;"'!C18")</f>
        <v>0</v>
      </c>
      <c r="S15" s="158">
        <f t="array" aca="1" ref="S15" ca="1">INDIRECT("'"&amp;TEXT($A15,"d日")&amp;"'!D18")</f>
        <v>0</v>
      </c>
      <c r="T15" s="158">
        <f t="array" aca="1" ref="T15" ca="1">INDIRECT("'"&amp;TEXT($A15,"d日")&amp;"'!E18")</f>
        <v>0</v>
      </c>
      <c r="U15" s="158">
        <f t="array" aca="1" ref="U15" ca="1">INDIRECT("'"&amp;TEXT($A15,"d日")&amp;"'!F18")</f>
        <v>0</v>
      </c>
      <c r="V15" s="158">
        <f t="array" aca="1" ref="V15" ca="1">INDIRECT("'"&amp;TEXT($A15,"d日")&amp;"'!B9")</f>
        <v>0</v>
      </c>
      <c r="W15" s="158">
        <f t="array" aca="1" ref="W15" ca="1">INDIRECT("'"&amp;TEXT($A15,"d日")&amp;"'!C9")</f>
        <v>0</v>
      </c>
      <c r="X15" s="158">
        <f t="array" aca="1" ref="X15" ca="1">INDIRECT("'"&amp;TEXT($A15,"d日")&amp;"'!D9")</f>
        <v>0</v>
      </c>
      <c r="Y15" s="158">
        <f t="array" aca="1" ref="Y15" ca="1">INDIRECT("'"&amp;TEXT($A15,"d日")&amp;"'!E9")</f>
        <v>0</v>
      </c>
      <c r="Z15" s="158">
        <f t="array" aca="1" ref="Z15" ca="1">INDIRECT("'"&amp;TEXT($A15,"d日")&amp;"'!F9")</f>
        <v>0</v>
      </c>
      <c r="AA15" s="158">
        <f t="array" aca="1" ref="AA15" ca="1">INDIRECT("'"&amp;TEXT($A15,"d日")&amp;"'!B10")</f>
        <v>0</v>
      </c>
      <c r="AB15" s="158">
        <f t="array" aca="1" ref="AB15" ca="1">INDIRECT("'"&amp;TEXT($A15,"d日")&amp;"'!C10")</f>
        <v>0</v>
      </c>
      <c r="AC15" s="158">
        <f t="array" aca="1" ref="AC15" ca="1">INDIRECT("'"&amp;TEXT($A15,"d日")&amp;"'!D10")</f>
        <v>0</v>
      </c>
      <c r="AD15" s="158">
        <f t="array" aca="1" ref="AD15" ca="1">INDIRECT("'"&amp;TEXT($A15,"d日")&amp;"'!E10")</f>
        <v>0</v>
      </c>
      <c r="AE15" s="158">
        <f t="array" aca="1" ref="AE15" ca="1">INDIRECT("'"&amp;TEXT($A15,"d日")&amp;"'!F10")</f>
        <v>0</v>
      </c>
      <c r="AF15" s="158">
        <f t="array" aca="1" ref="AF15" ca="1">INDIRECT("'"&amp;TEXT($A15,"d日")&amp;"'!B11")</f>
        <v>0</v>
      </c>
      <c r="AG15" s="158">
        <f t="array" aca="1" ref="AG15" ca="1">INDIRECT("'"&amp;TEXT($A15,"d日")&amp;"'!C11")</f>
        <v>0</v>
      </c>
      <c r="AH15" s="158">
        <f t="array" aca="1" ref="AH15" ca="1">INDIRECT("'"&amp;TEXT($A15,"d日")&amp;"'!D11")</f>
        <v>0</v>
      </c>
      <c r="AI15" s="158">
        <f t="array" aca="1" ref="AI15" ca="1">INDIRECT("'"&amp;TEXT($A15,"d日")&amp;"'!E11")</f>
        <v>0</v>
      </c>
      <c r="AJ15" s="158">
        <f t="array" aca="1" ref="AJ15" ca="1">INDIRECT("'"&amp;TEXT($A15,"d日")&amp;"'!F11")</f>
        <v>0</v>
      </c>
      <c r="AK15" s="158">
        <f t="array" aca="1" ref="AK15" ca="1">INDIRECT("'"&amp;TEXT($A15,"d日")&amp;"'!B12")</f>
        <v>0</v>
      </c>
      <c r="AL15" s="158">
        <f t="array" aca="1" ref="AL15" ca="1">INDIRECT("'"&amp;TEXT($A15,"d日")&amp;"'!C12")</f>
        <v>0</v>
      </c>
      <c r="AM15" s="158">
        <f t="array" aca="1" ref="AM15" ca="1">INDIRECT("'"&amp;TEXT($A15,"d日")&amp;"'!D12")</f>
        <v>0</v>
      </c>
      <c r="AN15" s="158">
        <f t="array" aca="1" ref="AN15" ca="1">INDIRECT("'"&amp;TEXT($A15,"d日")&amp;"'!E12")</f>
        <v>0</v>
      </c>
      <c r="AO15" s="158">
        <f t="array" aca="1" ref="AO15" ca="1">INDIRECT("'"&amp;TEXT($A15,"d日")&amp;"'!F12")</f>
        <v>0</v>
      </c>
    </row>
    <row r="16" spans="1:41">
      <c r="A16" s="159">
        <f t="shared" si="0"/>
        <v>44602</v>
      </c>
      <c r="B16" s="158">
        <f t="array" aca="1" ref="B16" ca="1">INDIRECT("'"&amp;TEXT($A16,"d日")&amp;"'!B4")</f>
        <v>0</v>
      </c>
      <c r="C16" s="158">
        <f t="array" aca="1" ref="C16" ca="1">INDIRECT("'"&amp;TEXT($A16,"d日")&amp;"'!C4")</f>
        <v>0</v>
      </c>
      <c r="D16" s="158">
        <f t="array" aca="1" ref="D16" ca="1">INDIRECT("'"&amp;TEXT($A16,"d日")&amp;"'!D4")</f>
        <v>0</v>
      </c>
      <c r="E16" s="158">
        <f t="array" aca="1" ref="E16" ca="1">INDIRECT("'"&amp;TEXT($A16,"d日")&amp;"'!E4")</f>
        <v>0</v>
      </c>
      <c r="F16" s="158">
        <f t="array" aca="1" ref="F16" ca="1">INDIRECT("'"&amp;TEXT($A16,"d日")&amp;"'!F4")</f>
        <v>0</v>
      </c>
      <c r="G16" s="158">
        <f t="array" aca="1" ref="G16" ca="1">INDIRECT("'"&amp;TEXT($A16,"d日")&amp;"'!B7")</f>
        <v>0</v>
      </c>
      <c r="H16" s="158">
        <f t="array" aca="1" ref="H16" ca="1">INDIRECT("'"&amp;TEXT($A16,"d日")&amp;"'!C7")</f>
        <v>0</v>
      </c>
      <c r="I16" s="158">
        <f t="array" aca="1" ref="I16" ca="1">INDIRECT("'"&amp;TEXT($A16,"d日")&amp;"'!D7")</f>
        <v>0</v>
      </c>
      <c r="J16" s="158">
        <f t="array" aca="1" ref="J16" ca="1">INDIRECT("'"&amp;TEXT($A16,"d日")&amp;"'!E7")</f>
        <v>0</v>
      </c>
      <c r="K16" s="158">
        <f t="array" aca="1" ref="K16" ca="1">INDIRECT("'"&amp;TEXT($A16,"d日")&amp;"'!F7")</f>
        <v>0</v>
      </c>
      <c r="L16" s="158">
        <f t="array" aca="1" ref="L16" ca="1">INDIRECT("'"&amp;TEXT($A16,"d日")&amp;"'!B8")</f>
        <v>0</v>
      </c>
      <c r="M16" s="158">
        <f t="array" aca="1" ref="M16" ca="1">INDIRECT("'"&amp;TEXT($A16,"d日")&amp;"'!C8")</f>
        <v>0</v>
      </c>
      <c r="N16" s="158">
        <f t="array" aca="1" ref="N16" ca="1">INDIRECT("'"&amp;TEXT($A16,"d日")&amp;"'!D8")</f>
        <v>0</v>
      </c>
      <c r="O16" s="158">
        <f t="array" aca="1" ref="O16" ca="1">INDIRECT("'"&amp;TEXT($A16,"d日")&amp;"'!E8")</f>
        <v>0</v>
      </c>
      <c r="P16" s="158">
        <f t="array" aca="1" ref="P16" ca="1">INDIRECT("'"&amp;TEXT($A16,"d日")&amp;"'!F8")</f>
        <v>0</v>
      </c>
      <c r="Q16" s="158">
        <f t="array" aca="1" ref="Q16" ca="1">INDIRECT("'"&amp;TEXT($A16,"d日")&amp;"'!B18")</f>
        <v>0</v>
      </c>
      <c r="R16" s="158">
        <f t="array" aca="1" ref="R16" ca="1">INDIRECT("'"&amp;TEXT($A16,"d日")&amp;"'!C18")</f>
        <v>0</v>
      </c>
      <c r="S16" s="158">
        <f t="array" aca="1" ref="S16" ca="1">INDIRECT("'"&amp;TEXT($A16,"d日")&amp;"'!D18")</f>
        <v>0</v>
      </c>
      <c r="T16" s="158">
        <f t="array" aca="1" ref="T16" ca="1">INDIRECT("'"&amp;TEXT($A16,"d日")&amp;"'!E18")</f>
        <v>0</v>
      </c>
      <c r="U16" s="158">
        <f t="array" aca="1" ref="U16" ca="1">INDIRECT("'"&amp;TEXT($A16,"d日")&amp;"'!F18")</f>
        <v>0</v>
      </c>
      <c r="V16" s="158">
        <f t="array" aca="1" ref="V16" ca="1">INDIRECT("'"&amp;TEXT($A16,"d日")&amp;"'!B9")</f>
        <v>0</v>
      </c>
      <c r="W16" s="158">
        <f t="array" aca="1" ref="W16" ca="1">INDIRECT("'"&amp;TEXT($A16,"d日")&amp;"'!C9")</f>
        <v>0</v>
      </c>
      <c r="X16" s="158">
        <f t="array" aca="1" ref="X16" ca="1">INDIRECT("'"&amp;TEXT($A16,"d日")&amp;"'!D9")</f>
        <v>0</v>
      </c>
      <c r="Y16" s="158">
        <f t="array" aca="1" ref="Y16" ca="1">INDIRECT("'"&amp;TEXT($A16,"d日")&amp;"'!E9")</f>
        <v>0</v>
      </c>
      <c r="Z16" s="158">
        <f t="array" aca="1" ref="Z16" ca="1">INDIRECT("'"&amp;TEXT($A16,"d日")&amp;"'!F9")</f>
        <v>0</v>
      </c>
      <c r="AA16" s="158">
        <f t="array" aca="1" ref="AA16" ca="1">INDIRECT("'"&amp;TEXT($A16,"d日")&amp;"'!B10")</f>
        <v>0</v>
      </c>
      <c r="AB16" s="158">
        <f t="array" aca="1" ref="AB16" ca="1">INDIRECT("'"&amp;TEXT($A16,"d日")&amp;"'!C10")</f>
        <v>0</v>
      </c>
      <c r="AC16" s="158">
        <f t="array" aca="1" ref="AC16" ca="1">INDIRECT("'"&amp;TEXT($A16,"d日")&amp;"'!D10")</f>
        <v>0</v>
      </c>
      <c r="AD16" s="158">
        <f t="array" aca="1" ref="AD16" ca="1">INDIRECT("'"&amp;TEXT($A16,"d日")&amp;"'!E10")</f>
        <v>0</v>
      </c>
      <c r="AE16" s="158">
        <f t="array" aca="1" ref="AE16" ca="1">INDIRECT("'"&amp;TEXT($A16,"d日")&amp;"'!F10")</f>
        <v>0</v>
      </c>
      <c r="AF16" s="158">
        <f t="array" aca="1" ref="AF16" ca="1">INDIRECT("'"&amp;TEXT($A16,"d日")&amp;"'!B11")</f>
        <v>0</v>
      </c>
      <c r="AG16" s="158">
        <f t="array" aca="1" ref="AG16" ca="1">INDIRECT("'"&amp;TEXT($A16,"d日")&amp;"'!C11")</f>
        <v>0</v>
      </c>
      <c r="AH16" s="158">
        <f t="array" aca="1" ref="AH16" ca="1">INDIRECT("'"&amp;TEXT($A16,"d日")&amp;"'!D11")</f>
        <v>0</v>
      </c>
      <c r="AI16" s="158">
        <f t="array" aca="1" ref="AI16" ca="1">INDIRECT("'"&amp;TEXT($A16,"d日")&amp;"'!E11")</f>
        <v>0</v>
      </c>
      <c r="AJ16" s="158">
        <f t="array" aca="1" ref="AJ16" ca="1">INDIRECT("'"&amp;TEXT($A16,"d日")&amp;"'!F11")</f>
        <v>0</v>
      </c>
      <c r="AK16" s="158">
        <f t="array" aca="1" ref="AK16" ca="1">INDIRECT("'"&amp;TEXT($A16,"d日")&amp;"'!B12")</f>
        <v>0</v>
      </c>
      <c r="AL16" s="158">
        <f t="array" aca="1" ref="AL16" ca="1">INDIRECT("'"&amp;TEXT($A16,"d日")&amp;"'!C12")</f>
        <v>0</v>
      </c>
      <c r="AM16" s="158">
        <f t="array" aca="1" ref="AM16" ca="1">INDIRECT("'"&amp;TEXT($A16,"d日")&amp;"'!D12")</f>
        <v>0</v>
      </c>
      <c r="AN16" s="158">
        <f t="array" aca="1" ref="AN16" ca="1">INDIRECT("'"&amp;TEXT($A16,"d日")&amp;"'!E12")</f>
        <v>0</v>
      </c>
      <c r="AO16" s="158">
        <f t="array" aca="1" ref="AO16" ca="1">INDIRECT("'"&amp;TEXT($A16,"d日")&amp;"'!F12")</f>
        <v>0</v>
      </c>
    </row>
    <row r="17" spans="1:41">
      <c r="A17" s="159">
        <f t="shared" si="0"/>
        <v>44603</v>
      </c>
      <c r="B17" s="158">
        <f t="array" aca="1" ref="B17" ca="1">INDIRECT("'"&amp;TEXT($A17,"d日")&amp;"'!B4")</f>
        <v>0</v>
      </c>
      <c r="C17" s="158">
        <f t="array" aca="1" ref="C17" ca="1">INDIRECT("'"&amp;TEXT($A17,"d日")&amp;"'!C4")</f>
        <v>0</v>
      </c>
      <c r="D17" s="158">
        <f t="array" aca="1" ref="D17" ca="1">INDIRECT("'"&amp;TEXT($A17,"d日")&amp;"'!D4")</f>
        <v>0</v>
      </c>
      <c r="E17" s="158">
        <f t="array" aca="1" ref="E17" ca="1">INDIRECT("'"&amp;TEXT($A17,"d日")&amp;"'!E4")</f>
        <v>0</v>
      </c>
      <c r="F17" s="158">
        <f t="array" aca="1" ref="F17" ca="1">INDIRECT("'"&amp;TEXT($A17,"d日")&amp;"'!F4")</f>
        <v>0</v>
      </c>
      <c r="G17" s="158">
        <f t="array" aca="1" ref="G17" ca="1">INDIRECT("'"&amp;TEXT($A17,"d日")&amp;"'!B7")</f>
        <v>0</v>
      </c>
      <c r="H17" s="158">
        <f t="array" aca="1" ref="H17" ca="1">INDIRECT("'"&amp;TEXT($A17,"d日")&amp;"'!C7")</f>
        <v>0</v>
      </c>
      <c r="I17" s="158">
        <f t="array" aca="1" ref="I17" ca="1">INDIRECT("'"&amp;TEXT($A17,"d日")&amp;"'!D7")</f>
        <v>0</v>
      </c>
      <c r="J17" s="158">
        <f t="array" aca="1" ref="J17" ca="1">INDIRECT("'"&amp;TEXT($A17,"d日")&amp;"'!E7")</f>
        <v>0</v>
      </c>
      <c r="K17" s="158">
        <f t="array" aca="1" ref="K17" ca="1">INDIRECT("'"&amp;TEXT($A17,"d日")&amp;"'!F7")</f>
        <v>0</v>
      </c>
      <c r="L17" s="158">
        <f t="array" aca="1" ref="L17" ca="1">INDIRECT("'"&amp;TEXT($A17,"d日")&amp;"'!B8")</f>
        <v>0</v>
      </c>
      <c r="M17" s="158">
        <f t="array" aca="1" ref="M17" ca="1">INDIRECT("'"&amp;TEXT($A17,"d日")&amp;"'!C8")</f>
        <v>0</v>
      </c>
      <c r="N17" s="158">
        <f t="array" aca="1" ref="N17" ca="1">INDIRECT("'"&amp;TEXT($A17,"d日")&amp;"'!D8")</f>
        <v>0</v>
      </c>
      <c r="O17" s="158">
        <f t="array" aca="1" ref="O17" ca="1">INDIRECT("'"&amp;TEXT($A17,"d日")&amp;"'!E8")</f>
        <v>0</v>
      </c>
      <c r="P17" s="158">
        <f t="array" aca="1" ref="P17" ca="1">INDIRECT("'"&amp;TEXT($A17,"d日")&amp;"'!F8")</f>
        <v>0</v>
      </c>
      <c r="Q17" s="158">
        <f t="array" aca="1" ref="Q17" ca="1">INDIRECT("'"&amp;TEXT($A17,"d日")&amp;"'!B18")</f>
        <v>0</v>
      </c>
      <c r="R17" s="158">
        <f t="array" aca="1" ref="R17" ca="1">INDIRECT("'"&amp;TEXT($A17,"d日")&amp;"'!C18")</f>
        <v>0</v>
      </c>
      <c r="S17" s="158">
        <f t="array" aca="1" ref="S17" ca="1">INDIRECT("'"&amp;TEXT($A17,"d日")&amp;"'!D18")</f>
        <v>0</v>
      </c>
      <c r="T17" s="158">
        <f t="array" aca="1" ref="T17" ca="1">INDIRECT("'"&amp;TEXT($A17,"d日")&amp;"'!E18")</f>
        <v>0</v>
      </c>
      <c r="U17" s="158">
        <f t="array" aca="1" ref="U17" ca="1">INDIRECT("'"&amp;TEXT($A17,"d日")&amp;"'!F18")</f>
        <v>0</v>
      </c>
      <c r="V17" s="158">
        <f t="array" aca="1" ref="V17" ca="1">INDIRECT("'"&amp;TEXT($A17,"d日")&amp;"'!B9")</f>
        <v>0</v>
      </c>
      <c r="W17" s="158">
        <f t="array" aca="1" ref="W17" ca="1">INDIRECT("'"&amp;TEXT($A17,"d日")&amp;"'!C9")</f>
        <v>0</v>
      </c>
      <c r="X17" s="158">
        <f t="array" aca="1" ref="X17" ca="1">INDIRECT("'"&amp;TEXT($A17,"d日")&amp;"'!D9")</f>
        <v>0</v>
      </c>
      <c r="Y17" s="158">
        <f t="array" aca="1" ref="Y17" ca="1">INDIRECT("'"&amp;TEXT($A17,"d日")&amp;"'!E9")</f>
        <v>0</v>
      </c>
      <c r="Z17" s="158">
        <f t="array" aca="1" ref="Z17" ca="1">INDIRECT("'"&amp;TEXT($A17,"d日")&amp;"'!F9")</f>
        <v>0</v>
      </c>
      <c r="AA17" s="158">
        <f t="array" aca="1" ref="AA17" ca="1">INDIRECT("'"&amp;TEXT($A17,"d日")&amp;"'!B10")</f>
        <v>0</v>
      </c>
      <c r="AB17" s="158">
        <f t="array" aca="1" ref="AB17" ca="1">INDIRECT("'"&amp;TEXT($A17,"d日")&amp;"'!C10")</f>
        <v>0</v>
      </c>
      <c r="AC17" s="158">
        <f t="array" aca="1" ref="AC17" ca="1">INDIRECT("'"&amp;TEXT($A17,"d日")&amp;"'!D10")</f>
        <v>0</v>
      </c>
      <c r="AD17" s="158">
        <f t="array" aca="1" ref="AD17" ca="1">INDIRECT("'"&amp;TEXT($A17,"d日")&amp;"'!E10")</f>
        <v>0</v>
      </c>
      <c r="AE17" s="158">
        <f t="array" aca="1" ref="AE17" ca="1">INDIRECT("'"&amp;TEXT($A17,"d日")&amp;"'!F10")</f>
        <v>0</v>
      </c>
      <c r="AF17" s="158">
        <f t="array" aca="1" ref="AF17" ca="1">INDIRECT("'"&amp;TEXT($A17,"d日")&amp;"'!B11")</f>
        <v>0</v>
      </c>
      <c r="AG17" s="158">
        <f t="array" aca="1" ref="AG17" ca="1">INDIRECT("'"&amp;TEXT($A17,"d日")&amp;"'!C11")</f>
        <v>0</v>
      </c>
      <c r="AH17" s="158">
        <f t="array" aca="1" ref="AH17" ca="1">INDIRECT("'"&amp;TEXT($A17,"d日")&amp;"'!D11")</f>
        <v>0</v>
      </c>
      <c r="AI17" s="158">
        <f t="array" aca="1" ref="AI17" ca="1">INDIRECT("'"&amp;TEXT($A17,"d日")&amp;"'!E11")</f>
        <v>0</v>
      </c>
      <c r="AJ17" s="158">
        <f t="array" aca="1" ref="AJ17" ca="1">INDIRECT("'"&amp;TEXT($A17,"d日")&amp;"'!F11")</f>
        <v>0</v>
      </c>
      <c r="AK17" s="158">
        <f t="array" aca="1" ref="AK17" ca="1">INDIRECT("'"&amp;TEXT($A17,"d日")&amp;"'!B12")</f>
        <v>0</v>
      </c>
      <c r="AL17" s="158">
        <f t="array" aca="1" ref="AL17" ca="1">INDIRECT("'"&amp;TEXT($A17,"d日")&amp;"'!C12")</f>
        <v>0</v>
      </c>
      <c r="AM17" s="158">
        <f t="array" aca="1" ref="AM17" ca="1">INDIRECT("'"&amp;TEXT($A17,"d日")&amp;"'!D12")</f>
        <v>0</v>
      </c>
      <c r="AN17" s="158">
        <f t="array" aca="1" ref="AN17" ca="1">INDIRECT("'"&amp;TEXT($A17,"d日")&amp;"'!E12")</f>
        <v>0</v>
      </c>
      <c r="AO17" s="158">
        <f t="array" aca="1" ref="AO17" ca="1">INDIRECT("'"&amp;TEXT($A17,"d日")&amp;"'!F12")</f>
        <v>0</v>
      </c>
    </row>
    <row r="18" spans="1:41">
      <c r="A18" s="159">
        <f t="shared" si="0"/>
        <v>44604</v>
      </c>
      <c r="B18" s="158">
        <f t="array" aca="1" ref="B18" ca="1">INDIRECT("'"&amp;TEXT($A18,"d日")&amp;"'!B4")</f>
        <v>0</v>
      </c>
      <c r="C18" s="158">
        <f t="array" aca="1" ref="C18" ca="1">INDIRECT("'"&amp;TEXT($A18,"d日")&amp;"'!C4")</f>
        <v>0</v>
      </c>
      <c r="D18" s="158">
        <f t="array" aca="1" ref="D18" ca="1">INDIRECT("'"&amp;TEXT($A18,"d日")&amp;"'!D4")</f>
        <v>0</v>
      </c>
      <c r="E18" s="158">
        <f t="array" aca="1" ref="E18" ca="1">INDIRECT("'"&amp;TEXT($A18,"d日")&amp;"'!E4")</f>
        <v>0</v>
      </c>
      <c r="F18" s="158">
        <f t="array" aca="1" ref="F18" ca="1">INDIRECT("'"&amp;TEXT($A18,"d日")&amp;"'!F4")</f>
        <v>0</v>
      </c>
      <c r="G18" s="158">
        <f t="array" aca="1" ref="G18" ca="1">INDIRECT("'"&amp;TEXT($A18,"d日")&amp;"'!B7")</f>
        <v>0</v>
      </c>
      <c r="H18" s="158">
        <f t="array" aca="1" ref="H18" ca="1">INDIRECT("'"&amp;TEXT($A18,"d日")&amp;"'!C7")</f>
        <v>0</v>
      </c>
      <c r="I18" s="158">
        <f t="array" aca="1" ref="I18" ca="1">INDIRECT("'"&amp;TEXT($A18,"d日")&amp;"'!D7")</f>
        <v>0</v>
      </c>
      <c r="J18" s="158">
        <f t="array" aca="1" ref="J18" ca="1">INDIRECT("'"&amp;TEXT($A18,"d日")&amp;"'!E7")</f>
        <v>0</v>
      </c>
      <c r="K18" s="158">
        <f t="array" aca="1" ref="K18" ca="1">INDIRECT("'"&amp;TEXT($A18,"d日")&amp;"'!F7")</f>
        <v>0</v>
      </c>
      <c r="L18" s="158">
        <f t="array" aca="1" ref="L18" ca="1">INDIRECT("'"&amp;TEXT($A18,"d日")&amp;"'!B8")</f>
        <v>0</v>
      </c>
      <c r="M18" s="158">
        <f t="array" aca="1" ref="M18" ca="1">INDIRECT("'"&amp;TEXT($A18,"d日")&amp;"'!C8")</f>
        <v>0</v>
      </c>
      <c r="N18" s="158">
        <f t="array" aca="1" ref="N18" ca="1">INDIRECT("'"&amp;TEXT($A18,"d日")&amp;"'!D8")</f>
        <v>0</v>
      </c>
      <c r="O18" s="158">
        <f t="array" aca="1" ref="O18" ca="1">INDIRECT("'"&amp;TEXT($A18,"d日")&amp;"'!E8")</f>
        <v>0</v>
      </c>
      <c r="P18" s="158">
        <f t="array" aca="1" ref="P18" ca="1">INDIRECT("'"&amp;TEXT($A18,"d日")&amp;"'!F8")</f>
        <v>0</v>
      </c>
      <c r="Q18" s="158">
        <f t="array" aca="1" ref="Q18" ca="1">INDIRECT("'"&amp;TEXT($A18,"d日")&amp;"'!B18")</f>
        <v>0</v>
      </c>
      <c r="R18" s="158">
        <f t="array" aca="1" ref="R18" ca="1">INDIRECT("'"&amp;TEXT($A18,"d日")&amp;"'!C18")</f>
        <v>0</v>
      </c>
      <c r="S18" s="158">
        <f t="array" aca="1" ref="S18" ca="1">INDIRECT("'"&amp;TEXT($A18,"d日")&amp;"'!D18")</f>
        <v>0</v>
      </c>
      <c r="T18" s="158">
        <f t="array" aca="1" ref="T18" ca="1">INDIRECT("'"&amp;TEXT($A18,"d日")&amp;"'!E18")</f>
        <v>0</v>
      </c>
      <c r="U18" s="158">
        <f t="array" aca="1" ref="U18" ca="1">INDIRECT("'"&amp;TEXT($A18,"d日")&amp;"'!F18")</f>
        <v>0</v>
      </c>
      <c r="V18" s="158">
        <f t="array" aca="1" ref="V18" ca="1">INDIRECT("'"&amp;TEXT($A18,"d日")&amp;"'!B9")</f>
        <v>0</v>
      </c>
      <c r="W18" s="158">
        <f t="array" aca="1" ref="W18" ca="1">INDIRECT("'"&amp;TEXT($A18,"d日")&amp;"'!C9")</f>
        <v>0</v>
      </c>
      <c r="X18" s="158">
        <f t="array" aca="1" ref="X18" ca="1">INDIRECT("'"&amp;TEXT($A18,"d日")&amp;"'!D9")</f>
        <v>0</v>
      </c>
      <c r="Y18" s="158">
        <f t="array" aca="1" ref="Y18" ca="1">INDIRECT("'"&amp;TEXT($A18,"d日")&amp;"'!E9")</f>
        <v>0</v>
      </c>
      <c r="Z18" s="158">
        <f t="array" aca="1" ref="Z18" ca="1">INDIRECT("'"&amp;TEXT($A18,"d日")&amp;"'!F9")</f>
        <v>0</v>
      </c>
      <c r="AA18" s="158">
        <f t="array" aca="1" ref="AA18" ca="1">INDIRECT("'"&amp;TEXT($A18,"d日")&amp;"'!B10")</f>
        <v>0</v>
      </c>
      <c r="AB18" s="158">
        <f t="array" aca="1" ref="AB18" ca="1">INDIRECT("'"&amp;TEXT($A18,"d日")&amp;"'!C10")</f>
        <v>0</v>
      </c>
      <c r="AC18" s="158">
        <f t="array" aca="1" ref="AC18" ca="1">INDIRECT("'"&amp;TEXT($A18,"d日")&amp;"'!D10")</f>
        <v>0</v>
      </c>
      <c r="AD18" s="158">
        <f t="array" aca="1" ref="AD18" ca="1">INDIRECT("'"&amp;TEXT($A18,"d日")&amp;"'!E10")</f>
        <v>0</v>
      </c>
      <c r="AE18" s="158">
        <f t="array" aca="1" ref="AE18" ca="1">INDIRECT("'"&amp;TEXT($A18,"d日")&amp;"'!F10")</f>
        <v>0</v>
      </c>
      <c r="AF18" s="158">
        <f t="array" aca="1" ref="AF18" ca="1">INDIRECT("'"&amp;TEXT($A18,"d日")&amp;"'!B11")</f>
        <v>0</v>
      </c>
      <c r="AG18" s="158">
        <f t="array" aca="1" ref="AG18" ca="1">INDIRECT("'"&amp;TEXT($A18,"d日")&amp;"'!C11")</f>
        <v>0</v>
      </c>
      <c r="AH18" s="158">
        <f t="array" aca="1" ref="AH18" ca="1">INDIRECT("'"&amp;TEXT($A18,"d日")&amp;"'!D11")</f>
        <v>0</v>
      </c>
      <c r="AI18" s="158">
        <f t="array" aca="1" ref="AI18" ca="1">INDIRECT("'"&amp;TEXT($A18,"d日")&amp;"'!E11")</f>
        <v>0</v>
      </c>
      <c r="AJ18" s="158">
        <f t="array" aca="1" ref="AJ18" ca="1">INDIRECT("'"&amp;TEXT($A18,"d日")&amp;"'!F11")</f>
        <v>0</v>
      </c>
      <c r="AK18" s="158">
        <f t="array" aca="1" ref="AK18" ca="1">INDIRECT("'"&amp;TEXT($A18,"d日")&amp;"'!B12")</f>
        <v>0</v>
      </c>
      <c r="AL18" s="158">
        <f t="array" aca="1" ref="AL18" ca="1">INDIRECT("'"&amp;TEXT($A18,"d日")&amp;"'!C12")</f>
        <v>0</v>
      </c>
      <c r="AM18" s="158">
        <f t="array" aca="1" ref="AM18" ca="1">INDIRECT("'"&amp;TEXT($A18,"d日")&amp;"'!D12")</f>
        <v>0</v>
      </c>
      <c r="AN18" s="158">
        <f t="array" aca="1" ref="AN18" ca="1">INDIRECT("'"&amp;TEXT($A18,"d日")&amp;"'!E12")</f>
        <v>0</v>
      </c>
      <c r="AO18" s="158">
        <f t="array" aca="1" ref="AO18" ca="1">INDIRECT("'"&amp;TEXT($A18,"d日")&amp;"'!F12")</f>
        <v>0</v>
      </c>
    </row>
    <row r="19" spans="1:41">
      <c r="A19" s="159">
        <f t="shared" si="0"/>
        <v>44605</v>
      </c>
      <c r="B19" s="158">
        <f t="array" aca="1" ref="B19" ca="1">INDIRECT("'"&amp;TEXT($A19,"d日")&amp;"'!B4")</f>
        <v>0</v>
      </c>
      <c r="C19" s="158">
        <f t="array" aca="1" ref="C19" ca="1">INDIRECT("'"&amp;TEXT($A19,"d日")&amp;"'!C4")</f>
        <v>0</v>
      </c>
      <c r="D19" s="158">
        <f t="array" aca="1" ref="D19" ca="1">INDIRECT("'"&amp;TEXT($A19,"d日")&amp;"'!D4")</f>
        <v>0</v>
      </c>
      <c r="E19" s="158">
        <f t="array" aca="1" ref="E19" ca="1">INDIRECT("'"&amp;TEXT($A19,"d日")&amp;"'!E4")</f>
        <v>0</v>
      </c>
      <c r="F19" s="158">
        <f t="array" aca="1" ref="F19" ca="1">INDIRECT("'"&amp;TEXT($A19,"d日")&amp;"'!F4")</f>
        <v>0</v>
      </c>
      <c r="G19" s="158">
        <f t="array" aca="1" ref="G19" ca="1">INDIRECT("'"&amp;TEXT($A19,"d日")&amp;"'!B7")</f>
        <v>0</v>
      </c>
      <c r="H19" s="158">
        <f t="array" aca="1" ref="H19" ca="1">INDIRECT("'"&amp;TEXT($A19,"d日")&amp;"'!C7")</f>
        <v>0</v>
      </c>
      <c r="I19" s="158">
        <f t="array" aca="1" ref="I19" ca="1">INDIRECT("'"&amp;TEXT($A19,"d日")&amp;"'!D7")</f>
        <v>0</v>
      </c>
      <c r="J19" s="158">
        <f t="array" aca="1" ref="J19" ca="1">INDIRECT("'"&amp;TEXT($A19,"d日")&amp;"'!E7")</f>
        <v>0</v>
      </c>
      <c r="K19" s="158">
        <f t="array" aca="1" ref="K19" ca="1">INDIRECT("'"&amp;TEXT($A19,"d日")&amp;"'!F7")</f>
        <v>0</v>
      </c>
      <c r="L19" s="158">
        <f t="array" aca="1" ref="L19" ca="1">INDIRECT("'"&amp;TEXT($A19,"d日")&amp;"'!B8")</f>
        <v>0</v>
      </c>
      <c r="M19" s="158">
        <f t="array" aca="1" ref="M19" ca="1">INDIRECT("'"&amp;TEXT($A19,"d日")&amp;"'!C8")</f>
        <v>0</v>
      </c>
      <c r="N19" s="158">
        <f t="array" aca="1" ref="N19" ca="1">INDIRECT("'"&amp;TEXT($A19,"d日")&amp;"'!D8")</f>
        <v>0</v>
      </c>
      <c r="O19" s="158">
        <f t="array" aca="1" ref="O19" ca="1">INDIRECT("'"&amp;TEXT($A19,"d日")&amp;"'!E8")</f>
        <v>0</v>
      </c>
      <c r="P19" s="158">
        <f t="array" aca="1" ref="P19" ca="1">INDIRECT("'"&amp;TEXT($A19,"d日")&amp;"'!F8")</f>
        <v>0</v>
      </c>
      <c r="Q19" s="158">
        <f t="array" aca="1" ref="Q19" ca="1">INDIRECT("'"&amp;TEXT($A19,"d日")&amp;"'!B18")</f>
        <v>0</v>
      </c>
      <c r="R19" s="158">
        <f t="array" aca="1" ref="R19" ca="1">INDIRECT("'"&amp;TEXT($A19,"d日")&amp;"'!C18")</f>
        <v>0</v>
      </c>
      <c r="S19" s="158">
        <f t="array" aca="1" ref="S19" ca="1">INDIRECT("'"&amp;TEXT($A19,"d日")&amp;"'!D18")</f>
        <v>0</v>
      </c>
      <c r="T19" s="158">
        <f t="array" aca="1" ref="T19" ca="1">INDIRECT("'"&amp;TEXT($A19,"d日")&amp;"'!E18")</f>
        <v>0</v>
      </c>
      <c r="U19" s="158">
        <f t="array" aca="1" ref="U19" ca="1">INDIRECT("'"&amp;TEXT($A19,"d日")&amp;"'!F18")</f>
        <v>0</v>
      </c>
      <c r="V19" s="158">
        <f t="array" aca="1" ref="V19" ca="1">INDIRECT("'"&amp;TEXT($A19,"d日")&amp;"'!B9")</f>
        <v>0</v>
      </c>
      <c r="W19" s="158">
        <f t="array" aca="1" ref="W19" ca="1">INDIRECT("'"&amp;TEXT($A19,"d日")&amp;"'!C9")</f>
        <v>0</v>
      </c>
      <c r="X19" s="158">
        <f t="array" aca="1" ref="X19" ca="1">INDIRECT("'"&amp;TEXT($A19,"d日")&amp;"'!D9")</f>
        <v>0</v>
      </c>
      <c r="Y19" s="158">
        <f t="array" aca="1" ref="Y19" ca="1">INDIRECT("'"&amp;TEXT($A19,"d日")&amp;"'!E9")</f>
        <v>0</v>
      </c>
      <c r="Z19" s="158">
        <f t="array" aca="1" ref="Z19" ca="1">INDIRECT("'"&amp;TEXT($A19,"d日")&amp;"'!F9")</f>
        <v>0</v>
      </c>
      <c r="AA19" s="158">
        <f t="array" aca="1" ref="AA19" ca="1">INDIRECT("'"&amp;TEXT($A19,"d日")&amp;"'!B10")</f>
        <v>0</v>
      </c>
      <c r="AB19" s="158">
        <f t="array" aca="1" ref="AB19" ca="1">INDIRECT("'"&amp;TEXT($A19,"d日")&amp;"'!C10")</f>
        <v>0</v>
      </c>
      <c r="AC19" s="158">
        <f t="array" aca="1" ref="AC19" ca="1">INDIRECT("'"&amp;TEXT($A19,"d日")&amp;"'!D10")</f>
        <v>0</v>
      </c>
      <c r="AD19" s="158">
        <f t="array" aca="1" ref="AD19" ca="1">INDIRECT("'"&amp;TEXT($A19,"d日")&amp;"'!E10")</f>
        <v>0</v>
      </c>
      <c r="AE19" s="158">
        <f t="array" aca="1" ref="AE19" ca="1">INDIRECT("'"&amp;TEXT($A19,"d日")&amp;"'!F10")</f>
        <v>0</v>
      </c>
      <c r="AF19" s="158">
        <f t="array" aca="1" ref="AF19" ca="1">INDIRECT("'"&amp;TEXT($A19,"d日")&amp;"'!B11")</f>
        <v>0</v>
      </c>
      <c r="AG19" s="158">
        <f t="array" aca="1" ref="AG19" ca="1">INDIRECT("'"&amp;TEXT($A19,"d日")&amp;"'!C11")</f>
        <v>0</v>
      </c>
      <c r="AH19" s="158">
        <f t="array" aca="1" ref="AH19" ca="1">INDIRECT("'"&amp;TEXT($A19,"d日")&amp;"'!D11")</f>
        <v>0</v>
      </c>
      <c r="AI19" s="158">
        <f t="array" aca="1" ref="AI19" ca="1">INDIRECT("'"&amp;TEXT($A19,"d日")&amp;"'!E11")</f>
        <v>0</v>
      </c>
      <c r="AJ19" s="158">
        <f t="array" aca="1" ref="AJ19" ca="1">INDIRECT("'"&amp;TEXT($A19,"d日")&amp;"'!F11")</f>
        <v>0</v>
      </c>
      <c r="AK19" s="158">
        <f t="array" aca="1" ref="AK19" ca="1">INDIRECT("'"&amp;TEXT($A19,"d日")&amp;"'!B12")</f>
        <v>0</v>
      </c>
      <c r="AL19" s="158">
        <f t="array" aca="1" ref="AL19" ca="1">INDIRECT("'"&amp;TEXT($A19,"d日")&amp;"'!C12")</f>
        <v>0</v>
      </c>
      <c r="AM19" s="158">
        <f t="array" aca="1" ref="AM19" ca="1">INDIRECT("'"&amp;TEXT($A19,"d日")&amp;"'!D12")</f>
        <v>0</v>
      </c>
      <c r="AN19" s="158">
        <f t="array" aca="1" ref="AN19" ca="1">INDIRECT("'"&amp;TEXT($A19,"d日")&amp;"'!E12")</f>
        <v>0</v>
      </c>
      <c r="AO19" s="158">
        <f t="array" aca="1" ref="AO19" ca="1">INDIRECT("'"&amp;TEXT($A19,"d日")&amp;"'!F12")</f>
        <v>0</v>
      </c>
    </row>
    <row r="20" spans="1:41">
      <c r="A20" s="159">
        <f t="shared" si="0"/>
        <v>44606</v>
      </c>
      <c r="B20" s="158">
        <f t="array" aca="1" ref="B20" ca="1">INDIRECT("'"&amp;TEXT($A20,"d日")&amp;"'!B4")</f>
        <v>0</v>
      </c>
      <c r="C20" s="158">
        <f t="array" aca="1" ref="C20" ca="1">INDIRECT("'"&amp;TEXT($A20,"d日")&amp;"'!C4")</f>
        <v>0</v>
      </c>
      <c r="D20" s="158">
        <f t="array" aca="1" ref="D20" ca="1">INDIRECT("'"&amp;TEXT($A20,"d日")&amp;"'!D4")</f>
        <v>0</v>
      </c>
      <c r="E20" s="158">
        <f t="array" aca="1" ref="E20" ca="1">INDIRECT("'"&amp;TEXT($A20,"d日")&amp;"'!E4")</f>
        <v>0</v>
      </c>
      <c r="F20" s="158">
        <f t="array" aca="1" ref="F20" ca="1">INDIRECT("'"&amp;TEXT($A20,"d日")&amp;"'!F4")</f>
        <v>0</v>
      </c>
      <c r="G20" s="158">
        <f t="array" aca="1" ref="G20" ca="1">INDIRECT("'"&amp;TEXT($A20,"d日")&amp;"'!B7")</f>
        <v>0</v>
      </c>
      <c r="H20" s="158">
        <f t="array" aca="1" ref="H20" ca="1">INDIRECT("'"&amp;TEXT($A20,"d日")&amp;"'!C7")</f>
        <v>0</v>
      </c>
      <c r="I20" s="158">
        <f t="array" aca="1" ref="I20" ca="1">INDIRECT("'"&amp;TEXT($A20,"d日")&amp;"'!D7")</f>
        <v>0</v>
      </c>
      <c r="J20" s="158">
        <f t="array" aca="1" ref="J20" ca="1">INDIRECT("'"&amp;TEXT($A20,"d日")&amp;"'!E7")</f>
        <v>0</v>
      </c>
      <c r="K20" s="158">
        <f t="array" aca="1" ref="K20" ca="1">INDIRECT("'"&amp;TEXT($A20,"d日")&amp;"'!F7")</f>
        <v>0</v>
      </c>
      <c r="L20" s="158">
        <f t="array" aca="1" ref="L20" ca="1">INDIRECT("'"&amp;TEXT($A20,"d日")&amp;"'!B8")</f>
        <v>0</v>
      </c>
      <c r="M20" s="158">
        <f t="array" aca="1" ref="M20" ca="1">INDIRECT("'"&amp;TEXT($A20,"d日")&amp;"'!C8")</f>
        <v>0</v>
      </c>
      <c r="N20" s="158">
        <f t="array" aca="1" ref="N20" ca="1">INDIRECT("'"&amp;TEXT($A20,"d日")&amp;"'!D8")</f>
        <v>0</v>
      </c>
      <c r="O20" s="158">
        <f t="array" aca="1" ref="O20" ca="1">INDIRECT("'"&amp;TEXT($A20,"d日")&amp;"'!E8")</f>
        <v>0</v>
      </c>
      <c r="P20" s="158">
        <f t="array" aca="1" ref="P20" ca="1">INDIRECT("'"&amp;TEXT($A20,"d日")&amp;"'!F8")</f>
        <v>0</v>
      </c>
      <c r="Q20" s="158">
        <f t="array" aca="1" ref="Q20" ca="1">INDIRECT("'"&amp;TEXT($A20,"d日")&amp;"'!B18")</f>
        <v>0</v>
      </c>
      <c r="R20" s="158">
        <f t="array" aca="1" ref="R20" ca="1">INDIRECT("'"&amp;TEXT($A20,"d日")&amp;"'!C18")</f>
        <v>0</v>
      </c>
      <c r="S20" s="158">
        <f t="array" aca="1" ref="S20" ca="1">INDIRECT("'"&amp;TEXT($A20,"d日")&amp;"'!D18")</f>
        <v>0</v>
      </c>
      <c r="T20" s="158">
        <f t="array" aca="1" ref="T20" ca="1">INDIRECT("'"&amp;TEXT($A20,"d日")&amp;"'!E18")</f>
        <v>0</v>
      </c>
      <c r="U20" s="158">
        <f t="array" aca="1" ref="U20" ca="1">INDIRECT("'"&amp;TEXT($A20,"d日")&amp;"'!F18")</f>
        <v>0</v>
      </c>
      <c r="V20" s="158">
        <f t="array" aca="1" ref="V20" ca="1">INDIRECT("'"&amp;TEXT($A20,"d日")&amp;"'!B9")</f>
        <v>0</v>
      </c>
      <c r="W20" s="158">
        <f t="array" aca="1" ref="W20" ca="1">INDIRECT("'"&amp;TEXT($A20,"d日")&amp;"'!C9")</f>
        <v>0</v>
      </c>
      <c r="X20" s="158">
        <f t="array" aca="1" ref="X20" ca="1">INDIRECT("'"&amp;TEXT($A20,"d日")&amp;"'!D9")</f>
        <v>0</v>
      </c>
      <c r="Y20" s="158">
        <f t="array" aca="1" ref="Y20" ca="1">INDIRECT("'"&amp;TEXT($A20,"d日")&amp;"'!E9")</f>
        <v>0</v>
      </c>
      <c r="Z20" s="158">
        <f t="array" aca="1" ref="Z20" ca="1">INDIRECT("'"&amp;TEXT($A20,"d日")&amp;"'!F9")</f>
        <v>0</v>
      </c>
      <c r="AA20" s="158">
        <f t="array" aca="1" ref="AA20" ca="1">INDIRECT("'"&amp;TEXT($A20,"d日")&amp;"'!B10")</f>
        <v>0</v>
      </c>
      <c r="AB20" s="158">
        <f t="array" aca="1" ref="AB20" ca="1">INDIRECT("'"&amp;TEXT($A20,"d日")&amp;"'!C10")</f>
        <v>0</v>
      </c>
      <c r="AC20" s="158">
        <f t="array" aca="1" ref="AC20" ca="1">INDIRECT("'"&amp;TEXT($A20,"d日")&amp;"'!D10")</f>
        <v>0</v>
      </c>
      <c r="AD20" s="158">
        <f t="array" aca="1" ref="AD20" ca="1">INDIRECT("'"&amp;TEXT($A20,"d日")&amp;"'!E10")</f>
        <v>0</v>
      </c>
      <c r="AE20" s="158">
        <f t="array" aca="1" ref="AE20" ca="1">INDIRECT("'"&amp;TEXT($A20,"d日")&amp;"'!F10")</f>
        <v>0</v>
      </c>
      <c r="AF20" s="158">
        <f t="array" aca="1" ref="AF20" ca="1">INDIRECT("'"&amp;TEXT($A20,"d日")&amp;"'!B11")</f>
        <v>0</v>
      </c>
      <c r="AG20" s="158">
        <f t="array" aca="1" ref="AG20" ca="1">INDIRECT("'"&amp;TEXT($A20,"d日")&amp;"'!C11")</f>
        <v>0</v>
      </c>
      <c r="AH20" s="158">
        <f t="array" aca="1" ref="AH20" ca="1">INDIRECT("'"&amp;TEXT($A20,"d日")&amp;"'!D11")</f>
        <v>0</v>
      </c>
      <c r="AI20" s="158">
        <f t="array" aca="1" ref="AI20" ca="1">INDIRECT("'"&amp;TEXT($A20,"d日")&amp;"'!E11")</f>
        <v>0</v>
      </c>
      <c r="AJ20" s="158">
        <f t="array" aca="1" ref="AJ20" ca="1">INDIRECT("'"&amp;TEXT($A20,"d日")&amp;"'!F11")</f>
        <v>0</v>
      </c>
      <c r="AK20" s="158">
        <f t="array" aca="1" ref="AK20" ca="1">INDIRECT("'"&amp;TEXT($A20,"d日")&amp;"'!B12")</f>
        <v>0</v>
      </c>
      <c r="AL20" s="158">
        <f t="array" aca="1" ref="AL20" ca="1">INDIRECT("'"&amp;TEXT($A20,"d日")&amp;"'!C12")</f>
        <v>0</v>
      </c>
      <c r="AM20" s="158">
        <f t="array" aca="1" ref="AM20" ca="1">INDIRECT("'"&amp;TEXT($A20,"d日")&amp;"'!D12")</f>
        <v>0</v>
      </c>
      <c r="AN20" s="158">
        <f t="array" aca="1" ref="AN20" ca="1">INDIRECT("'"&amp;TEXT($A20,"d日")&amp;"'!E12")</f>
        <v>0</v>
      </c>
      <c r="AO20" s="158">
        <f t="array" aca="1" ref="AO20" ca="1">INDIRECT("'"&amp;TEXT($A20,"d日")&amp;"'!F12")</f>
        <v>0</v>
      </c>
    </row>
    <row r="21" spans="1:41">
      <c r="A21" s="159">
        <f t="shared" si="0"/>
        <v>44607</v>
      </c>
      <c r="B21" s="158">
        <f t="array" aca="1" ref="B21" ca="1">INDIRECT("'"&amp;TEXT($A21,"d日")&amp;"'!B4")</f>
        <v>0</v>
      </c>
      <c r="C21" s="158">
        <f t="array" aca="1" ref="C21" ca="1">INDIRECT("'"&amp;TEXT($A21,"d日")&amp;"'!C4")</f>
        <v>0</v>
      </c>
      <c r="D21" s="158">
        <f t="array" aca="1" ref="D21" ca="1">INDIRECT("'"&amp;TEXT($A21,"d日")&amp;"'!D4")</f>
        <v>0</v>
      </c>
      <c r="E21" s="158">
        <f t="array" aca="1" ref="E21" ca="1">INDIRECT("'"&amp;TEXT($A21,"d日")&amp;"'!E4")</f>
        <v>0</v>
      </c>
      <c r="F21" s="158">
        <f t="array" aca="1" ref="F21" ca="1">INDIRECT("'"&amp;TEXT($A21,"d日")&amp;"'!F4")</f>
        <v>0</v>
      </c>
      <c r="G21" s="158">
        <f t="array" aca="1" ref="G21" ca="1">INDIRECT("'"&amp;TEXT($A21,"d日")&amp;"'!B7")</f>
        <v>0</v>
      </c>
      <c r="H21" s="158">
        <f t="array" aca="1" ref="H21" ca="1">INDIRECT("'"&amp;TEXT($A21,"d日")&amp;"'!C7")</f>
        <v>0</v>
      </c>
      <c r="I21" s="158">
        <f t="array" aca="1" ref="I21" ca="1">INDIRECT("'"&amp;TEXT($A21,"d日")&amp;"'!D7")</f>
        <v>0</v>
      </c>
      <c r="J21" s="158">
        <f t="array" aca="1" ref="J21" ca="1">INDIRECT("'"&amp;TEXT($A21,"d日")&amp;"'!E7")</f>
        <v>0</v>
      </c>
      <c r="K21" s="158">
        <f t="array" aca="1" ref="K21" ca="1">INDIRECT("'"&amp;TEXT($A21,"d日")&amp;"'!F7")</f>
        <v>0</v>
      </c>
      <c r="L21" s="158">
        <f t="array" aca="1" ref="L21" ca="1">INDIRECT("'"&amp;TEXT($A21,"d日")&amp;"'!B8")</f>
        <v>0</v>
      </c>
      <c r="M21" s="158">
        <f t="array" aca="1" ref="M21" ca="1">INDIRECT("'"&amp;TEXT($A21,"d日")&amp;"'!C8")</f>
        <v>0</v>
      </c>
      <c r="N21" s="158">
        <f t="array" aca="1" ref="N21" ca="1">INDIRECT("'"&amp;TEXT($A21,"d日")&amp;"'!D8")</f>
        <v>0</v>
      </c>
      <c r="O21" s="158">
        <f t="array" aca="1" ref="O21" ca="1">INDIRECT("'"&amp;TEXT($A21,"d日")&amp;"'!E8")</f>
        <v>0</v>
      </c>
      <c r="P21" s="158">
        <f t="array" aca="1" ref="P21" ca="1">INDIRECT("'"&amp;TEXT($A21,"d日")&amp;"'!F8")</f>
        <v>0</v>
      </c>
      <c r="Q21" s="158">
        <f t="array" aca="1" ref="Q21" ca="1">INDIRECT("'"&amp;TEXT($A21,"d日")&amp;"'!B18")</f>
        <v>0</v>
      </c>
      <c r="R21" s="158">
        <f t="array" aca="1" ref="R21" ca="1">INDIRECT("'"&amp;TEXT($A21,"d日")&amp;"'!C18")</f>
        <v>0</v>
      </c>
      <c r="S21" s="158">
        <f t="array" aca="1" ref="S21" ca="1">INDIRECT("'"&amp;TEXT($A21,"d日")&amp;"'!D18")</f>
        <v>0</v>
      </c>
      <c r="T21" s="158">
        <f t="array" aca="1" ref="T21" ca="1">INDIRECT("'"&amp;TEXT($A21,"d日")&amp;"'!E18")</f>
        <v>0</v>
      </c>
      <c r="U21" s="158">
        <f t="array" aca="1" ref="U21" ca="1">INDIRECT("'"&amp;TEXT($A21,"d日")&amp;"'!F18")</f>
        <v>0</v>
      </c>
      <c r="V21" s="158">
        <f t="array" aca="1" ref="V21" ca="1">INDIRECT("'"&amp;TEXT($A21,"d日")&amp;"'!B9")</f>
        <v>0</v>
      </c>
      <c r="W21" s="158">
        <f t="array" aca="1" ref="W21" ca="1">INDIRECT("'"&amp;TEXT($A21,"d日")&amp;"'!C9")</f>
        <v>0</v>
      </c>
      <c r="X21" s="158">
        <f t="array" aca="1" ref="X21" ca="1">INDIRECT("'"&amp;TEXT($A21,"d日")&amp;"'!D9")</f>
        <v>0</v>
      </c>
      <c r="Y21" s="158">
        <f t="array" aca="1" ref="Y21" ca="1">INDIRECT("'"&amp;TEXT($A21,"d日")&amp;"'!E9")</f>
        <v>0</v>
      </c>
      <c r="Z21" s="158">
        <f t="array" aca="1" ref="Z21" ca="1">INDIRECT("'"&amp;TEXT($A21,"d日")&amp;"'!F9")</f>
        <v>0</v>
      </c>
      <c r="AA21" s="158">
        <f t="array" aca="1" ref="AA21" ca="1">INDIRECT("'"&amp;TEXT($A21,"d日")&amp;"'!B10")</f>
        <v>0</v>
      </c>
      <c r="AB21" s="158">
        <f t="array" aca="1" ref="AB21" ca="1">INDIRECT("'"&amp;TEXT($A21,"d日")&amp;"'!C10")</f>
        <v>0</v>
      </c>
      <c r="AC21" s="158">
        <f t="array" aca="1" ref="AC21" ca="1">INDIRECT("'"&amp;TEXT($A21,"d日")&amp;"'!D10")</f>
        <v>0</v>
      </c>
      <c r="AD21" s="158">
        <f t="array" aca="1" ref="AD21" ca="1">INDIRECT("'"&amp;TEXT($A21,"d日")&amp;"'!E10")</f>
        <v>0</v>
      </c>
      <c r="AE21" s="158">
        <f t="array" aca="1" ref="AE21" ca="1">INDIRECT("'"&amp;TEXT($A21,"d日")&amp;"'!F10")</f>
        <v>0</v>
      </c>
      <c r="AF21" s="158">
        <f t="array" aca="1" ref="AF21" ca="1">INDIRECT("'"&amp;TEXT($A21,"d日")&amp;"'!B11")</f>
        <v>0</v>
      </c>
      <c r="AG21" s="158">
        <f t="array" aca="1" ref="AG21" ca="1">INDIRECT("'"&amp;TEXT($A21,"d日")&amp;"'!C11")</f>
        <v>0</v>
      </c>
      <c r="AH21" s="158">
        <f t="array" aca="1" ref="AH21" ca="1">INDIRECT("'"&amp;TEXT($A21,"d日")&amp;"'!D11")</f>
        <v>0</v>
      </c>
      <c r="AI21" s="158">
        <f t="array" aca="1" ref="AI21" ca="1">INDIRECT("'"&amp;TEXT($A21,"d日")&amp;"'!E11")</f>
        <v>0</v>
      </c>
      <c r="AJ21" s="158">
        <f t="array" aca="1" ref="AJ21" ca="1">INDIRECT("'"&amp;TEXT($A21,"d日")&amp;"'!F11")</f>
        <v>0</v>
      </c>
      <c r="AK21" s="158">
        <f t="array" aca="1" ref="AK21" ca="1">INDIRECT("'"&amp;TEXT($A21,"d日")&amp;"'!B12")</f>
        <v>0</v>
      </c>
      <c r="AL21" s="158">
        <f t="array" aca="1" ref="AL21" ca="1">INDIRECT("'"&amp;TEXT($A21,"d日")&amp;"'!C12")</f>
        <v>0</v>
      </c>
      <c r="AM21" s="158">
        <f t="array" aca="1" ref="AM21" ca="1">INDIRECT("'"&amp;TEXT($A21,"d日")&amp;"'!D12")</f>
        <v>0</v>
      </c>
      <c r="AN21" s="158">
        <f t="array" aca="1" ref="AN21" ca="1">INDIRECT("'"&amp;TEXT($A21,"d日")&amp;"'!E12")</f>
        <v>0</v>
      </c>
      <c r="AO21" s="158">
        <f t="array" aca="1" ref="AO21" ca="1">INDIRECT("'"&amp;TEXT($A21,"d日")&amp;"'!F12")</f>
        <v>0</v>
      </c>
    </row>
    <row r="22" spans="1:41">
      <c r="A22" s="159">
        <f t="shared" si="0"/>
        <v>44608</v>
      </c>
      <c r="B22" s="158">
        <f t="array" aca="1" ref="B22" ca="1">INDIRECT("'"&amp;TEXT($A22,"d日")&amp;"'!B4")</f>
        <v>0</v>
      </c>
      <c r="C22" s="158">
        <f t="array" aca="1" ref="C22" ca="1">INDIRECT("'"&amp;TEXT($A22,"d日")&amp;"'!C4")</f>
        <v>0</v>
      </c>
      <c r="D22" s="158">
        <f t="array" aca="1" ref="D22" ca="1">INDIRECT("'"&amp;TEXT($A22,"d日")&amp;"'!D4")</f>
        <v>0</v>
      </c>
      <c r="E22" s="158">
        <f t="array" aca="1" ref="E22" ca="1">INDIRECT("'"&amp;TEXT($A22,"d日")&amp;"'!E4")</f>
        <v>0</v>
      </c>
      <c r="F22" s="158">
        <f t="array" aca="1" ref="F22" ca="1">INDIRECT("'"&amp;TEXT($A22,"d日")&amp;"'!F4")</f>
        <v>0</v>
      </c>
      <c r="G22" s="158">
        <f t="array" aca="1" ref="G22" ca="1">INDIRECT("'"&amp;TEXT($A22,"d日")&amp;"'!B7")</f>
        <v>0</v>
      </c>
      <c r="H22" s="158">
        <f t="array" aca="1" ref="H22" ca="1">INDIRECT("'"&amp;TEXT($A22,"d日")&amp;"'!C7")</f>
        <v>0</v>
      </c>
      <c r="I22" s="158">
        <f t="array" aca="1" ref="I22" ca="1">INDIRECT("'"&amp;TEXT($A22,"d日")&amp;"'!D7")</f>
        <v>0</v>
      </c>
      <c r="J22" s="158">
        <f t="array" aca="1" ref="J22" ca="1">INDIRECT("'"&amp;TEXT($A22,"d日")&amp;"'!E7")</f>
        <v>0</v>
      </c>
      <c r="K22" s="158">
        <f t="array" aca="1" ref="K22" ca="1">INDIRECT("'"&amp;TEXT($A22,"d日")&amp;"'!F7")</f>
        <v>0</v>
      </c>
      <c r="L22" s="158">
        <f t="array" aca="1" ref="L22" ca="1">INDIRECT("'"&amp;TEXT($A22,"d日")&amp;"'!B8")</f>
        <v>0</v>
      </c>
      <c r="M22" s="158">
        <f t="array" aca="1" ref="M22" ca="1">INDIRECT("'"&amp;TEXT($A22,"d日")&amp;"'!C8")</f>
        <v>0</v>
      </c>
      <c r="N22" s="158">
        <f t="array" aca="1" ref="N22" ca="1">INDIRECT("'"&amp;TEXT($A22,"d日")&amp;"'!D8")</f>
        <v>0</v>
      </c>
      <c r="O22" s="158">
        <f t="array" aca="1" ref="O22" ca="1">INDIRECT("'"&amp;TEXT($A22,"d日")&amp;"'!E8")</f>
        <v>0</v>
      </c>
      <c r="P22" s="158">
        <f t="array" aca="1" ref="P22" ca="1">INDIRECT("'"&amp;TEXT($A22,"d日")&amp;"'!F8")</f>
        <v>0</v>
      </c>
      <c r="Q22" s="158">
        <f t="array" aca="1" ref="Q22" ca="1">INDIRECT("'"&amp;TEXT($A22,"d日")&amp;"'!B18")</f>
        <v>0</v>
      </c>
      <c r="R22" s="158">
        <f t="array" aca="1" ref="R22" ca="1">INDIRECT("'"&amp;TEXT($A22,"d日")&amp;"'!C18")</f>
        <v>0</v>
      </c>
      <c r="S22" s="158">
        <f t="array" aca="1" ref="S22" ca="1">INDIRECT("'"&amp;TEXT($A22,"d日")&amp;"'!D18")</f>
        <v>0</v>
      </c>
      <c r="T22" s="158">
        <f t="array" aca="1" ref="T22" ca="1">INDIRECT("'"&amp;TEXT($A22,"d日")&amp;"'!E18")</f>
        <v>0</v>
      </c>
      <c r="U22" s="158">
        <f t="array" aca="1" ref="U22" ca="1">INDIRECT("'"&amp;TEXT($A22,"d日")&amp;"'!F18")</f>
        <v>0</v>
      </c>
      <c r="V22" s="158">
        <f t="array" aca="1" ref="V22" ca="1">INDIRECT("'"&amp;TEXT($A22,"d日")&amp;"'!B9")</f>
        <v>0</v>
      </c>
      <c r="W22" s="158">
        <f t="array" aca="1" ref="W22" ca="1">INDIRECT("'"&amp;TEXT($A22,"d日")&amp;"'!C9")</f>
        <v>0</v>
      </c>
      <c r="X22" s="158">
        <f t="array" aca="1" ref="X22" ca="1">INDIRECT("'"&amp;TEXT($A22,"d日")&amp;"'!D9")</f>
        <v>0</v>
      </c>
      <c r="Y22" s="158">
        <f t="array" aca="1" ref="Y22" ca="1">INDIRECT("'"&amp;TEXT($A22,"d日")&amp;"'!E9")</f>
        <v>0</v>
      </c>
      <c r="Z22" s="158">
        <f t="array" aca="1" ref="Z22" ca="1">INDIRECT("'"&amp;TEXT($A22,"d日")&amp;"'!F9")</f>
        <v>0</v>
      </c>
      <c r="AA22" s="158">
        <f t="array" aca="1" ref="AA22" ca="1">INDIRECT("'"&amp;TEXT($A22,"d日")&amp;"'!B10")</f>
        <v>0</v>
      </c>
      <c r="AB22" s="158">
        <f t="array" aca="1" ref="AB22" ca="1">INDIRECT("'"&amp;TEXT($A22,"d日")&amp;"'!C10")</f>
        <v>0</v>
      </c>
      <c r="AC22" s="158">
        <f t="array" aca="1" ref="AC22" ca="1">INDIRECT("'"&amp;TEXT($A22,"d日")&amp;"'!D10")</f>
        <v>0</v>
      </c>
      <c r="AD22" s="158">
        <f t="array" aca="1" ref="AD22" ca="1">INDIRECT("'"&amp;TEXT($A22,"d日")&amp;"'!E10")</f>
        <v>0</v>
      </c>
      <c r="AE22" s="158">
        <f t="array" aca="1" ref="AE22" ca="1">INDIRECT("'"&amp;TEXT($A22,"d日")&amp;"'!F10")</f>
        <v>0</v>
      </c>
      <c r="AF22" s="158">
        <f t="array" aca="1" ref="AF22" ca="1">INDIRECT("'"&amp;TEXT($A22,"d日")&amp;"'!B11")</f>
        <v>0</v>
      </c>
      <c r="AG22" s="158">
        <f t="array" aca="1" ref="AG22" ca="1">INDIRECT("'"&amp;TEXT($A22,"d日")&amp;"'!C11")</f>
        <v>0</v>
      </c>
      <c r="AH22" s="158">
        <f t="array" aca="1" ref="AH22" ca="1">INDIRECT("'"&amp;TEXT($A22,"d日")&amp;"'!D11")</f>
        <v>0</v>
      </c>
      <c r="AI22" s="158">
        <f t="array" aca="1" ref="AI22" ca="1">INDIRECT("'"&amp;TEXT($A22,"d日")&amp;"'!E11")</f>
        <v>0</v>
      </c>
      <c r="AJ22" s="158">
        <f t="array" aca="1" ref="AJ22" ca="1">INDIRECT("'"&amp;TEXT($A22,"d日")&amp;"'!F11")</f>
        <v>0</v>
      </c>
      <c r="AK22" s="158">
        <f t="array" aca="1" ref="AK22" ca="1">INDIRECT("'"&amp;TEXT($A22,"d日")&amp;"'!B12")</f>
        <v>0</v>
      </c>
      <c r="AL22" s="158">
        <f t="array" aca="1" ref="AL22" ca="1">INDIRECT("'"&amp;TEXT($A22,"d日")&amp;"'!C12")</f>
        <v>0</v>
      </c>
      <c r="AM22" s="158">
        <f t="array" aca="1" ref="AM22" ca="1">INDIRECT("'"&amp;TEXT($A22,"d日")&amp;"'!D12")</f>
        <v>0</v>
      </c>
      <c r="AN22" s="158">
        <f t="array" aca="1" ref="AN22" ca="1">INDIRECT("'"&amp;TEXT($A22,"d日")&amp;"'!E12")</f>
        <v>0</v>
      </c>
      <c r="AO22" s="158">
        <f t="array" aca="1" ref="AO22" ca="1">INDIRECT("'"&amp;TEXT($A22,"d日")&amp;"'!F12")</f>
        <v>0</v>
      </c>
    </row>
    <row r="23" spans="1:41">
      <c r="A23" s="159">
        <f t="shared" si="0"/>
        <v>44609</v>
      </c>
      <c r="B23" s="158">
        <f t="array" aca="1" ref="B23" ca="1">INDIRECT("'"&amp;TEXT($A23,"d日")&amp;"'!B4")</f>
        <v>0</v>
      </c>
      <c r="C23" s="158">
        <f t="array" aca="1" ref="C23" ca="1">INDIRECT("'"&amp;TEXT($A23,"d日")&amp;"'!C4")</f>
        <v>0</v>
      </c>
      <c r="D23" s="158">
        <f t="array" aca="1" ref="D23" ca="1">INDIRECT("'"&amp;TEXT($A23,"d日")&amp;"'!D4")</f>
        <v>0</v>
      </c>
      <c r="E23" s="158">
        <f t="array" aca="1" ref="E23" ca="1">INDIRECT("'"&amp;TEXT($A23,"d日")&amp;"'!E4")</f>
        <v>0</v>
      </c>
      <c r="F23" s="158">
        <f t="array" aca="1" ref="F23" ca="1">INDIRECT("'"&amp;TEXT($A23,"d日")&amp;"'!F4")</f>
        <v>0</v>
      </c>
      <c r="G23" s="158">
        <f t="array" aca="1" ref="G23" ca="1">INDIRECT("'"&amp;TEXT($A23,"d日")&amp;"'!B7")</f>
        <v>0</v>
      </c>
      <c r="H23" s="158">
        <f t="array" aca="1" ref="H23" ca="1">INDIRECT("'"&amp;TEXT($A23,"d日")&amp;"'!C7")</f>
        <v>0</v>
      </c>
      <c r="I23" s="158">
        <f t="array" aca="1" ref="I23" ca="1">INDIRECT("'"&amp;TEXT($A23,"d日")&amp;"'!D7")</f>
        <v>0</v>
      </c>
      <c r="J23" s="158">
        <f t="array" aca="1" ref="J23" ca="1">INDIRECT("'"&amp;TEXT($A23,"d日")&amp;"'!E7")</f>
        <v>0</v>
      </c>
      <c r="K23" s="158">
        <f t="array" aca="1" ref="K23" ca="1">INDIRECT("'"&amp;TEXT($A23,"d日")&amp;"'!F7")</f>
        <v>0</v>
      </c>
      <c r="L23" s="158">
        <f t="array" aca="1" ref="L23" ca="1">INDIRECT("'"&amp;TEXT($A23,"d日")&amp;"'!B8")</f>
        <v>0</v>
      </c>
      <c r="M23" s="158">
        <f t="array" aca="1" ref="M23" ca="1">INDIRECT("'"&amp;TEXT($A23,"d日")&amp;"'!C8")</f>
        <v>0</v>
      </c>
      <c r="N23" s="158">
        <f t="array" aca="1" ref="N23" ca="1">INDIRECT("'"&amp;TEXT($A23,"d日")&amp;"'!D8")</f>
        <v>0</v>
      </c>
      <c r="O23" s="158">
        <f t="array" aca="1" ref="O23" ca="1">INDIRECT("'"&amp;TEXT($A23,"d日")&amp;"'!E8")</f>
        <v>0</v>
      </c>
      <c r="P23" s="158">
        <f t="array" aca="1" ref="P23" ca="1">INDIRECT("'"&amp;TEXT($A23,"d日")&amp;"'!F8")</f>
        <v>0</v>
      </c>
      <c r="Q23" s="158">
        <f t="array" aca="1" ref="Q23" ca="1">INDIRECT("'"&amp;TEXT($A23,"d日")&amp;"'!B18")</f>
        <v>0</v>
      </c>
      <c r="R23" s="158">
        <f t="array" aca="1" ref="R23" ca="1">INDIRECT("'"&amp;TEXT($A23,"d日")&amp;"'!C18")</f>
        <v>0</v>
      </c>
      <c r="S23" s="158">
        <f t="array" aca="1" ref="S23" ca="1">INDIRECT("'"&amp;TEXT($A23,"d日")&amp;"'!D18")</f>
        <v>0</v>
      </c>
      <c r="T23" s="158">
        <f t="array" aca="1" ref="T23" ca="1">INDIRECT("'"&amp;TEXT($A23,"d日")&amp;"'!E18")</f>
        <v>0</v>
      </c>
      <c r="U23" s="158">
        <f t="array" aca="1" ref="U23" ca="1">INDIRECT("'"&amp;TEXT($A23,"d日")&amp;"'!F18")</f>
        <v>0</v>
      </c>
      <c r="V23" s="158">
        <f t="array" aca="1" ref="V23" ca="1">INDIRECT("'"&amp;TEXT($A23,"d日")&amp;"'!B9")</f>
        <v>0</v>
      </c>
      <c r="W23" s="158">
        <f t="array" aca="1" ref="W23" ca="1">INDIRECT("'"&amp;TEXT($A23,"d日")&amp;"'!C9")</f>
        <v>0</v>
      </c>
      <c r="X23" s="158">
        <f t="array" aca="1" ref="X23" ca="1">INDIRECT("'"&amp;TEXT($A23,"d日")&amp;"'!D9")</f>
        <v>0</v>
      </c>
      <c r="Y23" s="158">
        <f t="array" aca="1" ref="Y23" ca="1">INDIRECT("'"&amp;TEXT($A23,"d日")&amp;"'!E9")</f>
        <v>0</v>
      </c>
      <c r="Z23" s="158">
        <f t="array" aca="1" ref="Z23" ca="1">INDIRECT("'"&amp;TEXT($A23,"d日")&amp;"'!F9")</f>
        <v>0</v>
      </c>
      <c r="AA23" s="158">
        <f t="array" aca="1" ref="AA23" ca="1">INDIRECT("'"&amp;TEXT($A23,"d日")&amp;"'!B10")</f>
        <v>0</v>
      </c>
      <c r="AB23" s="158">
        <f t="array" aca="1" ref="AB23" ca="1">INDIRECT("'"&amp;TEXT($A23,"d日")&amp;"'!C10")</f>
        <v>0</v>
      </c>
      <c r="AC23" s="158">
        <f t="array" aca="1" ref="AC23" ca="1">INDIRECT("'"&amp;TEXT($A23,"d日")&amp;"'!D10")</f>
        <v>0</v>
      </c>
      <c r="AD23" s="158">
        <f t="array" aca="1" ref="AD23" ca="1">INDIRECT("'"&amp;TEXT($A23,"d日")&amp;"'!E10")</f>
        <v>0</v>
      </c>
      <c r="AE23" s="158">
        <f t="array" aca="1" ref="AE23" ca="1">INDIRECT("'"&amp;TEXT($A23,"d日")&amp;"'!F10")</f>
        <v>0</v>
      </c>
      <c r="AF23" s="158">
        <f t="array" aca="1" ref="AF23" ca="1">INDIRECT("'"&amp;TEXT($A23,"d日")&amp;"'!B11")</f>
        <v>0</v>
      </c>
      <c r="AG23" s="158">
        <f t="array" aca="1" ref="AG23" ca="1">INDIRECT("'"&amp;TEXT($A23,"d日")&amp;"'!C11")</f>
        <v>0</v>
      </c>
      <c r="AH23" s="158">
        <f t="array" aca="1" ref="AH23" ca="1">INDIRECT("'"&amp;TEXT($A23,"d日")&amp;"'!D11")</f>
        <v>0</v>
      </c>
      <c r="AI23" s="158">
        <f t="array" aca="1" ref="AI23" ca="1">INDIRECT("'"&amp;TEXT($A23,"d日")&amp;"'!E11")</f>
        <v>0</v>
      </c>
      <c r="AJ23" s="158">
        <f t="array" aca="1" ref="AJ23" ca="1">INDIRECT("'"&amp;TEXT($A23,"d日")&amp;"'!F11")</f>
        <v>0</v>
      </c>
      <c r="AK23" s="158">
        <f t="array" aca="1" ref="AK23" ca="1">INDIRECT("'"&amp;TEXT($A23,"d日")&amp;"'!B12")</f>
        <v>0</v>
      </c>
      <c r="AL23" s="158">
        <f t="array" aca="1" ref="AL23" ca="1">INDIRECT("'"&amp;TEXT($A23,"d日")&amp;"'!C12")</f>
        <v>0</v>
      </c>
      <c r="AM23" s="158">
        <f t="array" aca="1" ref="AM23" ca="1">INDIRECT("'"&amp;TEXT($A23,"d日")&amp;"'!D12")</f>
        <v>0</v>
      </c>
      <c r="AN23" s="158">
        <f t="array" aca="1" ref="AN23" ca="1">INDIRECT("'"&amp;TEXT($A23,"d日")&amp;"'!E12")</f>
        <v>0</v>
      </c>
      <c r="AO23" s="158">
        <f t="array" aca="1" ref="AO23" ca="1">INDIRECT("'"&amp;TEXT($A23,"d日")&amp;"'!F12")</f>
        <v>0</v>
      </c>
    </row>
    <row r="24" spans="1:41">
      <c r="A24" s="159">
        <f t="shared" si="0"/>
        <v>44610</v>
      </c>
      <c r="B24" s="158">
        <f t="array" aca="1" ref="B24" ca="1">INDIRECT("'"&amp;TEXT($A24,"d日")&amp;"'!B4")</f>
        <v>0</v>
      </c>
      <c r="C24" s="158">
        <f t="array" aca="1" ref="C24" ca="1">INDIRECT("'"&amp;TEXT($A24,"d日")&amp;"'!C4")</f>
        <v>0</v>
      </c>
      <c r="D24" s="158">
        <f t="array" aca="1" ref="D24" ca="1">INDIRECT("'"&amp;TEXT($A24,"d日")&amp;"'!D4")</f>
        <v>0</v>
      </c>
      <c r="E24" s="158">
        <f t="array" aca="1" ref="E24" ca="1">INDIRECT("'"&amp;TEXT($A24,"d日")&amp;"'!E4")</f>
        <v>0</v>
      </c>
      <c r="F24" s="158">
        <f t="array" aca="1" ref="F24" ca="1">INDIRECT("'"&amp;TEXT($A24,"d日")&amp;"'!F4")</f>
        <v>0</v>
      </c>
      <c r="G24" s="158">
        <f t="array" aca="1" ref="G24" ca="1">INDIRECT("'"&amp;TEXT($A24,"d日")&amp;"'!B7")</f>
        <v>0</v>
      </c>
      <c r="H24" s="158">
        <f t="array" aca="1" ref="H24" ca="1">INDIRECT("'"&amp;TEXT($A24,"d日")&amp;"'!C7")</f>
        <v>0</v>
      </c>
      <c r="I24" s="158">
        <f t="array" aca="1" ref="I24" ca="1">INDIRECT("'"&amp;TEXT($A24,"d日")&amp;"'!D7")</f>
        <v>0</v>
      </c>
      <c r="J24" s="158">
        <f t="array" aca="1" ref="J24" ca="1">INDIRECT("'"&amp;TEXT($A24,"d日")&amp;"'!E7")</f>
        <v>0</v>
      </c>
      <c r="K24" s="158">
        <f t="array" aca="1" ref="K24" ca="1">INDIRECT("'"&amp;TEXT($A24,"d日")&amp;"'!F7")</f>
        <v>0</v>
      </c>
      <c r="L24" s="158">
        <f t="array" aca="1" ref="L24" ca="1">INDIRECT("'"&amp;TEXT($A24,"d日")&amp;"'!B8")</f>
        <v>0</v>
      </c>
      <c r="M24" s="158">
        <f t="array" aca="1" ref="M24" ca="1">INDIRECT("'"&amp;TEXT($A24,"d日")&amp;"'!C8")</f>
        <v>0</v>
      </c>
      <c r="N24" s="158">
        <f t="array" aca="1" ref="N24" ca="1">INDIRECT("'"&amp;TEXT($A24,"d日")&amp;"'!D8")</f>
        <v>0</v>
      </c>
      <c r="O24" s="158">
        <f t="array" aca="1" ref="O24" ca="1">INDIRECT("'"&amp;TEXT($A24,"d日")&amp;"'!E8")</f>
        <v>0</v>
      </c>
      <c r="P24" s="158">
        <f t="array" aca="1" ref="P24" ca="1">INDIRECT("'"&amp;TEXT($A24,"d日")&amp;"'!F8")</f>
        <v>0</v>
      </c>
      <c r="Q24" s="158">
        <f t="array" aca="1" ref="Q24" ca="1">INDIRECT("'"&amp;TEXT($A24,"d日")&amp;"'!B18")</f>
        <v>0</v>
      </c>
      <c r="R24" s="158">
        <f t="array" aca="1" ref="R24" ca="1">INDIRECT("'"&amp;TEXT($A24,"d日")&amp;"'!C18")</f>
        <v>0</v>
      </c>
      <c r="S24" s="158">
        <f t="array" aca="1" ref="S24" ca="1">INDIRECT("'"&amp;TEXT($A24,"d日")&amp;"'!D18")</f>
        <v>0</v>
      </c>
      <c r="T24" s="158">
        <f t="array" aca="1" ref="T24" ca="1">INDIRECT("'"&amp;TEXT($A24,"d日")&amp;"'!E18")</f>
        <v>0</v>
      </c>
      <c r="U24" s="158">
        <f t="array" aca="1" ref="U24" ca="1">INDIRECT("'"&amp;TEXT($A24,"d日")&amp;"'!F18")</f>
        <v>0</v>
      </c>
      <c r="V24" s="158">
        <f t="array" aca="1" ref="V24" ca="1">INDIRECT("'"&amp;TEXT($A24,"d日")&amp;"'!B9")</f>
        <v>0</v>
      </c>
      <c r="W24" s="158">
        <f t="array" aca="1" ref="W24" ca="1">INDIRECT("'"&amp;TEXT($A24,"d日")&amp;"'!C9")</f>
        <v>0</v>
      </c>
      <c r="X24" s="158">
        <f t="array" aca="1" ref="X24" ca="1">INDIRECT("'"&amp;TEXT($A24,"d日")&amp;"'!D9")</f>
        <v>0</v>
      </c>
      <c r="Y24" s="158">
        <f t="array" aca="1" ref="Y24" ca="1">INDIRECT("'"&amp;TEXT($A24,"d日")&amp;"'!E9")</f>
        <v>0</v>
      </c>
      <c r="Z24" s="158">
        <f t="array" aca="1" ref="Z24" ca="1">INDIRECT("'"&amp;TEXT($A24,"d日")&amp;"'!F9")</f>
        <v>0</v>
      </c>
      <c r="AA24" s="158">
        <f t="array" aca="1" ref="AA24" ca="1">INDIRECT("'"&amp;TEXT($A24,"d日")&amp;"'!B10")</f>
        <v>0</v>
      </c>
      <c r="AB24" s="158">
        <f t="array" aca="1" ref="AB24" ca="1">INDIRECT("'"&amp;TEXT($A24,"d日")&amp;"'!C10")</f>
        <v>0</v>
      </c>
      <c r="AC24" s="158">
        <f t="array" aca="1" ref="AC24" ca="1">INDIRECT("'"&amp;TEXT($A24,"d日")&amp;"'!D10")</f>
        <v>0</v>
      </c>
      <c r="AD24" s="158">
        <f t="array" aca="1" ref="AD24" ca="1">INDIRECT("'"&amp;TEXT($A24,"d日")&amp;"'!E10")</f>
        <v>0</v>
      </c>
      <c r="AE24" s="158">
        <f t="array" aca="1" ref="AE24" ca="1">INDIRECT("'"&amp;TEXT($A24,"d日")&amp;"'!F10")</f>
        <v>0</v>
      </c>
      <c r="AF24" s="158">
        <f t="array" aca="1" ref="AF24" ca="1">INDIRECT("'"&amp;TEXT($A24,"d日")&amp;"'!B11")</f>
        <v>0</v>
      </c>
      <c r="AG24" s="158">
        <f t="array" aca="1" ref="AG24" ca="1">INDIRECT("'"&amp;TEXT($A24,"d日")&amp;"'!C11")</f>
        <v>0</v>
      </c>
      <c r="AH24" s="158">
        <f t="array" aca="1" ref="AH24" ca="1">INDIRECT("'"&amp;TEXT($A24,"d日")&amp;"'!D11")</f>
        <v>0</v>
      </c>
      <c r="AI24" s="158">
        <f t="array" aca="1" ref="AI24" ca="1">INDIRECT("'"&amp;TEXT($A24,"d日")&amp;"'!E11")</f>
        <v>0</v>
      </c>
      <c r="AJ24" s="158">
        <f t="array" aca="1" ref="AJ24" ca="1">INDIRECT("'"&amp;TEXT($A24,"d日")&amp;"'!F11")</f>
        <v>0</v>
      </c>
      <c r="AK24" s="158">
        <f t="array" aca="1" ref="AK24" ca="1">INDIRECT("'"&amp;TEXT($A24,"d日")&amp;"'!B12")</f>
        <v>0</v>
      </c>
      <c r="AL24" s="158">
        <f t="array" aca="1" ref="AL24" ca="1">INDIRECT("'"&amp;TEXT($A24,"d日")&amp;"'!C12")</f>
        <v>0</v>
      </c>
      <c r="AM24" s="158">
        <f t="array" aca="1" ref="AM24" ca="1">INDIRECT("'"&amp;TEXT($A24,"d日")&amp;"'!D12")</f>
        <v>0</v>
      </c>
      <c r="AN24" s="158">
        <f t="array" aca="1" ref="AN24" ca="1">INDIRECT("'"&amp;TEXT($A24,"d日")&amp;"'!E12")</f>
        <v>0</v>
      </c>
      <c r="AO24" s="158">
        <f t="array" aca="1" ref="AO24" ca="1">INDIRECT("'"&amp;TEXT($A24,"d日")&amp;"'!F12")</f>
        <v>0</v>
      </c>
    </row>
    <row r="25" spans="1:41">
      <c r="A25" s="159">
        <f t="shared" si="0"/>
        <v>44611</v>
      </c>
      <c r="B25" s="158">
        <f t="array" aca="1" ref="B25" ca="1">INDIRECT("'"&amp;TEXT($A25,"d日")&amp;"'!B4")</f>
        <v>0</v>
      </c>
      <c r="C25" s="158">
        <f t="array" aca="1" ref="C25" ca="1">INDIRECT("'"&amp;TEXT($A25,"d日")&amp;"'!C4")</f>
        <v>0</v>
      </c>
      <c r="D25" s="158">
        <f t="array" aca="1" ref="D25" ca="1">INDIRECT("'"&amp;TEXT($A25,"d日")&amp;"'!D4")</f>
        <v>0</v>
      </c>
      <c r="E25" s="158">
        <f t="array" aca="1" ref="E25" ca="1">INDIRECT("'"&amp;TEXT($A25,"d日")&amp;"'!E4")</f>
        <v>0</v>
      </c>
      <c r="F25" s="158">
        <f t="array" aca="1" ref="F25" ca="1">INDIRECT("'"&amp;TEXT($A25,"d日")&amp;"'!F4")</f>
        <v>0</v>
      </c>
      <c r="G25" s="158">
        <f t="array" aca="1" ref="G25" ca="1">INDIRECT("'"&amp;TEXT($A25,"d日")&amp;"'!B7")</f>
        <v>0</v>
      </c>
      <c r="H25" s="158">
        <f t="array" aca="1" ref="H25" ca="1">INDIRECT("'"&amp;TEXT($A25,"d日")&amp;"'!C7")</f>
        <v>0</v>
      </c>
      <c r="I25" s="158">
        <f t="array" aca="1" ref="I25" ca="1">INDIRECT("'"&amp;TEXT($A25,"d日")&amp;"'!D7")</f>
        <v>0</v>
      </c>
      <c r="J25" s="158">
        <f t="array" aca="1" ref="J25" ca="1">INDIRECT("'"&amp;TEXT($A25,"d日")&amp;"'!E7")</f>
        <v>0</v>
      </c>
      <c r="K25" s="158">
        <f t="array" aca="1" ref="K25" ca="1">INDIRECT("'"&amp;TEXT($A25,"d日")&amp;"'!F7")</f>
        <v>0</v>
      </c>
      <c r="L25" s="158">
        <f t="array" aca="1" ref="L25" ca="1">INDIRECT("'"&amp;TEXT($A25,"d日")&amp;"'!B8")</f>
        <v>0</v>
      </c>
      <c r="M25" s="158">
        <f t="array" aca="1" ref="M25" ca="1">INDIRECT("'"&amp;TEXT($A25,"d日")&amp;"'!C8")</f>
        <v>0</v>
      </c>
      <c r="N25" s="158">
        <f t="array" aca="1" ref="N25" ca="1">INDIRECT("'"&amp;TEXT($A25,"d日")&amp;"'!D8")</f>
        <v>0</v>
      </c>
      <c r="O25" s="158">
        <f t="array" aca="1" ref="O25" ca="1">INDIRECT("'"&amp;TEXT($A25,"d日")&amp;"'!E8")</f>
        <v>0</v>
      </c>
      <c r="P25" s="158">
        <f t="array" aca="1" ref="P25" ca="1">INDIRECT("'"&amp;TEXT($A25,"d日")&amp;"'!F8")</f>
        <v>0</v>
      </c>
      <c r="Q25" s="158">
        <f t="array" aca="1" ref="Q25" ca="1">INDIRECT("'"&amp;TEXT($A25,"d日")&amp;"'!B18")</f>
        <v>0</v>
      </c>
      <c r="R25" s="158">
        <f t="array" aca="1" ref="R25" ca="1">INDIRECT("'"&amp;TEXT($A25,"d日")&amp;"'!C18")</f>
        <v>0</v>
      </c>
      <c r="S25" s="158">
        <f t="array" aca="1" ref="S25" ca="1">INDIRECT("'"&amp;TEXT($A25,"d日")&amp;"'!D18")</f>
        <v>0</v>
      </c>
      <c r="T25" s="158">
        <f t="array" aca="1" ref="T25" ca="1">INDIRECT("'"&amp;TEXT($A25,"d日")&amp;"'!E18")</f>
        <v>0</v>
      </c>
      <c r="U25" s="158">
        <f t="array" aca="1" ref="U25" ca="1">INDIRECT("'"&amp;TEXT($A25,"d日")&amp;"'!F18")</f>
        <v>0</v>
      </c>
      <c r="V25" s="158">
        <f t="array" aca="1" ref="V25" ca="1">INDIRECT("'"&amp;TEXT($A25,"d日")&amp;"'!B9")</f>
        <v>0</v>
      </c>
      <c r="W25" s="158">
        <f t="array" aca="1" ref="W25" ca="1">INDIRECT("'"&amp;TEXT($A25,"d日")&amp;"'!C9")</f>
        <v>0</v>
      </c>
      <c r="X25" s="158">
        <f t="array" aca="1" ref="X25" ca="1">INDIRECT("'"&amp;TEXT($A25,"d日")&amp;"'!D9")</f>
        <v>0</v>
      </c>
      <c r="Y25" s="158">
        <f t="array" aca="1" ref="Y25" ca="1">INDIRECT("'"&amp;TEXT($A25,"d日")&amp;"'!E9")</f>
        <v>0</v>
      </c>
      <c r="Z25" s="158">
        <f t="array" aca="1" ref="Z25" ca="1">INDIRECT("'"&amp;TEXT($A25,"d日")&amp;"'!F9")</f>
        <v>0</v>
      </c>
      <c r="AA25" s="158">
        <f t="array" aca="1" ref="AA25" ca="1">INDIRECT("'"&amp;TEXT($A25,"d日")&amp;"'!B10")</f>
        <v>0</v>
      </c>
      <c r="AB25" s="158">
        <f t="array" aca="1" ref="AB25" ca="1">INDIRECT("'"&amp;TEXT($A25,"d日")&amp;"'!C10")</f>
        <v>0</v>
      </c>
      <c r="AC25" s="158">
        <f t="array" aca="1" ref="AC25" ca="1">INDIRECT("'"&amp;TEXT($A25,"d日")&amp;"'!D10")</f>
        <v>0</v>
      </c>
      <c r="AD25" s="158">
        <f t="array" aca="1" ref="AD25" ca="1">INDIRECT("'"&amp;TEXT($A25,"d日")&amp;"'!E10")</f>
        <v>0</v>
      </c>
      <c r="AE25" s="158">
        <f t="array" aca="1" ref="AE25" ca="1">INDIRECT("'"&amp;TEXT($A25,"d日")&amp;"'!F10")</f>
        <v>0</v>
      </c>
      <c r="AF25" s="158">
        <f t="array" aca="1" ref="AF25" ca="1">INDIRECT("'"&amp;TEXT($A25,"d日")&amp;"'!B11")</f>
        <v>0</v>
      </c>
      <c r="AG25" s="158">
        <f t="array" aca="1" ref="AG25" ca="1">INDIRECT("'"&amp;TEXT($A25,"d日")&amp;"'!C11")</f>
        <v>0</v>
      </c>
      <c r="AH25" s="158">
        <f t="array" aca="1" ref="AH25" ca="1">INDIRECT("'"&amp;TEXT($A25,"d日")&amp;"'!D11")</f>
        <v>0</v>
      </c>
      <c r="AI25" s="158">
        <f t="array" aca="1" ref="AI25" ca="1">INDIRECT("'"&amp;TEXT($A25,"d日")&amp;"'!E11")</f>
        <v>0</v>
      </c>
      <c r="AJ25" s="158">
        <f t="array" aca="1" ref="AJ25" ca="1">INDIRECT("'"&amp;TEXT($A25,"d日")&amp;"'!F11")</f>
        <v>0</v>
      </c>
      <c r="AK25" s="158">
        <f t="array" aca="1" ref="AK25" ca="1">INDIRECT("'"&amp;TEXT($A25,"d日")&amp;"'!B12")</f>
        <v>0</v>
      </c>
      <c r="AL25" s="158">
        <f t="array" aca="1" ref="AL25" ca="1">INDIRECT("'"&amp;TEXT($A25,"d日")&amp;"'!C12")</f>
        <v>0</v>
      </c>
      <c r="AM25" s="158">
        <f t="array" aca="1" ref="AM25" ca="1">INDIRECT("'"&amp;TEXT($A25,"d日")&amp;"'!D12")</f>
        <v>0</v>
      </c>
      <c r="AN25" s="158">
        <f t="array" aca="1" ref="AN25" ca="1">INDIRECT("'"&amp;TEXT($A25,"d日")&amp;"'!E12")</f>
        <v>0</v>
      </c>
      <c r="AO25" s="158">
        <f t="array" aca="1" ref="AO25" ca="1">INDIRECT("'"&amp;TEXT($A25,"d日")&amp;"'!F12")</f>
        <v>0</v>
      </c>
    </row>
    <row r="26" spans="1:41">
      <c r="A26" s="159">
        <f t="shared" si="0"/>
        <v>44612</v>
      </c>
      <c r="B26" s="158">
        <f t="array" aca="1" ref="B26" ca="1">INDIRECT("'"&amp;TEXT($A26,"d日")&amp;"'!B4")</f>
        <v>0</v>
      </c>
      <c r="C26" s="158">
        <f t="array" aca="1" ref="C26" ca="1">INDIRECT("'"&amp;TEXT($A26,"d日")&amp;"'!C4")</f>
        <v>0</v>
      </c>
      <c r="D26" s="158">
        <f t="array" aca="1" ref="D26" ca="1">INDIRECT("'"&amp;TEXT($A26,"d日")&amp;"'!D4")</f>
        <v>0</v>
      </c>
      <c r="E26" s="158">
        <f t="array" aca="1" ref="E26" ca="1">INDIRECT("'"&amp;TEXT($A26,"d日")&amp;"'!E4")</f>
        <v>0</v>
      </c>
      <c r="F26" s="158">
        <f t="array" aca="1" ref="F26" ca="1">INDIRECT("'"&amp;TEXT($A26,"d日")&amp;"'!F4")</f>
        <v>0</v>
      </c>
      <c r="G26" s="158">
        <f t="array" aca="1" ref="G26" ca="1">INDIRECT("'"&amp;TEXT($A26,"d日")&amp;"'!B7")</f>
        <v>0</v>
      </c>
      <c r="H26" s="158">
        <f t="array" aca="1" ref="H26" ca="1">INDIRECT("'"&amp;TEXT($A26,"d日")&amp;"'!C7")</f>
        <v>0</v>
      </c>
      <c r="I26" s="158">
        <f t="array" aca="1" ref="I26" ca="1">INDIRECT("'"&amp;TEXT($A26,"d日")&amp;"'!D7")</f>
        <v>0</v>
      </c>
      <c r="J26" s="158">
        <f t="array" aca="1" ref="J26" ca="1">INDIRECT("'"&amp;TEXT($A26,"d日")&amp;"'!E7")</f>
        <v>0</v>
      </c>
      <c r="K26" s="158">
        <f t="array" aca="1" ref="K26" ca="1">INDIRECT("'"&amp;TEXT($A26,"d日")&amp;"'!F7")</f>
        <v>0</v>
      </c>
      <c r="L26" s="158">
        <f t="array" aca="1" ref="L26" ca="1">INDIRECT("'"&amp;TEXT($A26,"d日")&amp;"'!B8")</f>
        <v>0</v>
      </c>
      <c r="M26" s="158">
        <f t="array" aca="1" ref="M26" ca="1">INDIRECT("'"&amp;TEXT($A26,"d日")&amp;"'!C8")</f>
        <v>0</v>
      </c>
      <c r="N26" s="158">
        <f t="array" aca="1" ref="N26" ca="1">INDIRECT("'"&amp;TEXT($A26,"d日")&amp;"'!D8")</f>
        <v>0</v>
      </c>
      <c r="O26" s="158">
        <f t="array" aca="1" ref="O26" ca="1">INDIRECT("'"&amp;TEXT($A26,"d日")&amp;"'!E8")</f>
        <v>0</v>
      </c>
      <c r="P26" s="158">
        <f t="array" aca="1" ref="P26" ca="1">INDIRECT("'"&amp;TEXT($A26,"d日")&amp;"'!F8")</f>
        <v>0</v>
      </c>
      <c r="Q26" s="158">
        <f t="array" aca="1" ref="Q26" ca="1">INDIRECT("'"&amp;TEXT($A26,"d日")&amp;"'!B18")</f>
        <v>0</v>
      </c>
      <c r="R26" s="158">
        <f t="array" aca="1" ref="R26" ca="1">INDIRECT("'"&amp;TEXT($A26,"d日")&amp;"'!C18")</f>
        <v>0</v>
      </c>
      <c r="S26" s="158">
        <f t="array" aca="1" ref="S26" ca="1">INDIRECT("'"&amp;TEXT($A26,"d日")&amp;"'!D18")</f>
        <v>0</v>
      </c>
      <c r="T26" s="158">
        <f t="array" aca="1" ref="T26" ca="1">INDIRECT("'"&amp;TEXT($A26,"d日")&amp;"'!E18")</f>
        <v>0</v>
      </c>
      <c r="U26" s="158">
        <f t="array" aca="1" ref="U26" ca="1">INDIRECT("'"&amp;TEXT($A26,"d日")&amp;"'!F18")</f>
        <v>0</v>
      </c>
      <c r="V26" s="158">
        <f t="array" aca="1" ref="V26" ca="1">INDIRECT("'"&amp;TEXT($A26,"d日")&amp;"'!B9")</f>
        <v>0</v>
      </c>
      <c r="W26" s="158">
        <f t="array" aca="1" ref="W26" ca="1">INDIRECT("'"&amp;TEXT($A26,"d日")&amp;"'!C9")</f>
        <v>0</v>
      </c>
      <c r="X26" s="158">
        <f t="array" aca="1" ref="X26" ca="1">INDIRECT("'"&amp;TEXT($A26,"d日")&amp;"'!D9")</f>
        <v>0</v>
      </c>
      <c r="Y26" s="158">
        <f t="array" aca="1" ref="Y26" ca="1">INDIRECT("'"&amp;TEXT($A26,"d日")&amp;"'!E9")</f>
        <v>0</v>
      </c>
      <c r="Z26" s="158">
        <f t="array" aca="1" ref="Z26" ca="1">INDIRECT("'"&amp;TEXT($A26,"d日")&amp;"'!F9")</f>
        <v>0</v>
      </c>
      <c r="AA26" s="158">
        <f t="array" aca="1" ref="AA26" ca="1">INDIRECT("'"&amp;TEXT($A26,"d日")&amp;"'!B10")</f>
        <v>0</v>
      </c>
      <c r="AB26" s="158">
        <f t="array" aca="1" ref="AB26" ca="1">INDIRECT("'"&amp;TEXT($A26,"d日")&amp;"'!C10")</f>
        <v>0</v>
      </c>
      <c r="AC26" s="158">
        <f t="array" aca="1" ref="AC26" ca="1">INDIRECT("'"&amp;TEXT($A26,"d日")&amp;"'!D10")</f>
        <v>0</v>
      </c>
      <c r="AD26" s="158">
        <f t="array" aca="1" ref="AD26" ca="1">INDIRECT("'"&amp;TEXT($A26,"d日")&amp;"'!E10")</f>
        <v>0</v>
      </c>
      <c r="AE26" s="158">
        <f t="array" aca="1" ref="AE26" ca="1">INDIRECT("'"&amp;TEXT($A26,"d日")&amp;"'!F10")</f>
        <v>0</v>
      </c>
      <c r="AF26" s="158">
        <f t="array" aca="1" ref="AF26" ca="1">INDIRECT("'"&amp;TEXT($A26,"d日")&amp;"'!B11")</f>
        <v>0</v>
      </c>
      <c r="AG26" s="158">
        <f t="array" aca="1" ref="AG26" ca="1">INDIRECT("'"&amp;TEXT($A26,"d日")&amp;"'!C11")</f>
        <v>0</v>
      </c>
      <c r="AH26" s="158">
        <f t="array" aca="1" ref="AH26" ca="1">INDIRECT("'"&amp;TEXT($A26,"d日")&amp;"'!D11")</f>
        <v>0</v>
      </c>
      <c r="AI26" s="158">
        <f t="array" aca="1" ref="AI26" ca="1">INDIRECT("'"&amp;TEXT($A26,"d日")&amp;"'!E11")</f>
        <v>0</v>
      </c>
      <c r="AJ26" s="158">
        <f t="array" aca="1" ref="AJ26" ca="1">INDIRECT("'"&amp;TEXT($A26,"d日")&amp;"'!F11")</f>
        <v>0</v>
      </c>
      <c r="AK26" s="158">
        <f t="array" aca="1" ref="AK26" ca="1">INDIRECT("'"&amp;TEXT($A26,"d日")&amp;"'!B12")</f>
        <v>0</v>
      </c>
      <c r="AL26" s="158">
        <f t="array" aca="1" ref="AL26" ca="1">INDIRECT("'"&amp;TEXT($A26,"d日")&amp;"'!C12")</f>
        <v>0</v>
      </c>
      <c r="AM26" s="158">
        <f t="array" aca="1" ref="AM26" ca="1">INDIRECT("'"&amp;TEXT($A26,"d日")&amp;"'!D12")</f>
        <v>0</v>
      </c>
      <c r="AN26" s="158">
        <f t="array" aca="1" ref="AN26" ca="1">INDIRECT("'"&amp;TEXT($A26,"d日")&amp;"'!E12")</f>
        <v>0</v>
      </c>
      <c r="AO26" s="158">
        <f t="array" aca="1" ref="AO26" ca="1">INDIRECT("'"&amp;TEXT($A26,"d日")&amp;"'!F12")</f>
        <v>0</v>
      </c>
    </row>
    <row r="27" spans="1:41">
      <c r="A27" s="159">
        <f t="shared" si="0"/>
        <v>44613</v>
      </c>
      <c r="B27" s="158">
        <f t="array" aca="1" ref="B27" ca="1">INDIRECT("'"&amp;TEXT($A27,"d日")&amp;"'!B4")</f>
        <v>0</v>
      </c>
      <c r="C27" s="158">
        <f t="array" aca="1" ref="C27" ca="1">INDIRECT("'"&amp;TEXT($A27,"d日")&amp;"'!C4")</f>
        <v>0</v>
      </c>
      <c r="D27" s="158">
        <f t="array" aca="1" ref="D27" ca="1">INDIRECT("'"&amp;TEXT($A27,"d日")&amp;"'!D4")</f>
        <v>0</v>
      </c>
      <c r="E27" s="158">
        <f t="array" aca="1" ref="E27" ca="1">INDIRECT("'"&amp;TEXT($A27,"d日")&amp;"'!E4")</f>
        <v>0</v>
      </c>
      <c r="F27" s="158">
        <f t="array" aca="1" ref="F27" ca="1">INDIRECT("'"&amp;TEXT($A27,"d日")&amp;"'!F4")</f>
        <v>0</v>
      </c>
      <c r="G27" s="158">
        <f t="array" aca="1" ref="G27" ca="1">INDIRECT("'"&amp;TEXT($A27,"d日")&amp;"'!B7")</f>
        <v>0</v>
      </c>
      <c r="H27" s="158">
        <f t="array" aca="1" ref="H27" ca="1">INDIRECT("'"&amp;TEXT($A27,"d日")&amp;"'!C7")</f>
        <v>0</v>
      </c>
      <c r="I27" s="158">
        <f t="array" aca="1" ref="I27" ca="1">INDIRECT("'"&amp;TEXT($A27,"d日")&amp;"'!D7")</f>
        <v>0</v>
      </c>
      <c r="J27" s="158">
        <f t="array" aca="1" ref="J27" ca="1">INDIRECT("'"&amp;TEXT($A27,"d日")&amp;"'!E7")</f>
        <v>0</v>
      </c>
      <c r="K27" s="158">
        <f t="array" aca="1" ref="K27" ca="1">INDIRECT("'"&amp;TEXT($A27,"d日")&amp;"'!F7")</f>
        <v>0</v>
      </c>
      <c r="L27" s="158">
        <f t="array" aca="1" ref="L27" ca="1">INDIRECT("'"&amp;TEXT($A27,"d日")&amp;"'!B8")</f>
        <v>0</v>
      </c>
      <c r="M27" s="158">
        <f t="array" aca="1" ref="M27" ca="1">INDIRECT("'"&amp;TEXT($A27,"d日")&amp;"'!C8")</f>
        <v>0</v>
      </c>
      <c r="N27" s="158">
        <f t="array" aca="1" ref="N27" ca="1">INDIRECT("'"&amp;TEXT($A27,"d日")&amp;"'!D8")</f>
        <v>0</v>
      </c>
      <c r="O27" s="158">
        <f t="array" aca="1" ref="O27" ca="1">INDIRECT("'"&amp;TEXT($A27,"d日")&amp;"'!E8")</f>
        <v>0</v>
      </c>
      <c r="P27" s="158">
        <f t="array" aca="1" ref="P27" ca="1">INDIRECT("'"&amp;TEXT($A27,"d日")&amp;"'!F8")</f>
        <v>0</v>
      </c>
      <c r="Q27" s="158">
        <f t="array" aca="1" ref="Q27" ca="1">INDIRECT("'"&amp;TEXT($A27,"d日")&amp;"'!B18")</f>
        <v>0</v>
      </c>
      <c r="R27" s="158">
        <f t="array" aca="1" ref="R27" ca="1">INDIRECT("'"&amp;TEXT($A27,"d日")&amp;"'!C18")</f>
        <v>0</v>
      </c>
      <c r="S27" s="158">
        <f t="array" aca="1" ref="S27" ca="1">INDIRECT("'"&amp;TEXT($A27,"d日")&amp;"'!D18")</f>
        <v>0</v>
      </c>
      <c r="T27" s="158">
        <f t="array" aca="1" ref="T27" ca="1">INDIRECT("'"&amp;TEXT($A27,"d日")&amp;"'!E18")</f>
        <v>0</v>
      </c>
      <c r="U27" s="158">
        <f t="array" aca="1" ref="U27" ca="1">INDIRECT("'"&amp;TEXT($A27,"d日")&amp;"'!F18")</f>
        <v>0</v>
      </c>
      <c r="V27" s="158">
        <f t="array" aca="1" ref="V27" ca="1">INDIRECT("'"&amp;TEXT($A27,"d日")&amp;"'!B9")</f>
        <v>0</v>
      </c>
      <c r="W27" s="158">
        <f t="array" aca="1" ref="W27" ca="1">INDIRECT("'"&amp;TEXT($A27,"d日")&amp;"'!C9")</f>
        <v>0</v>
      </c>
      <c r="X27" s="158">
        <f t="array" aca="1" ref="X27" ca="1">INDIRECT("'"&amp;TEXT($A27,"d日")&amp;"'!D9")</f>
        <v>0</v>
      </c>
      <c r="Y27" s="158">
        <f t="array" aca="1" ref="Y27" ca="1">INDIRECT("'"&amp;TEXT($A27,"d日")&amp;"'!E9")</f>
        <v>0</v>
      </c>
      <c r="Z27" s="158">
        <f t="array" aca="1" ref="Z27" ca="1">INDIRECT("'"&amp;TEXT($A27,"d日")&amp;"'!F9")</f>
        <v>0</v>
      </c>
      <c r="AA27" s="158">
        <f t="array" aca="1" ref="AA27" ca="1">INDIRECT("'"&amp;TEXT($A27,"d日")&amp;"'!B10")</f>
        <v>0</v>
      </c>
      <c r="AB27" s="158">
        <f t="array" aca="1" ref="AB27" ca="1">INDIRECT("'"&amp;TEXT($A27,"d日")&amp;"'!C10")</f>
        <v>0</v>
      </c>
      <c r="AC27" s="158">
        <f t="array" aca="1" ref="AC27" ca="1">INDIRECT("'"&amp;TEXT($A27,"d日")&amp;"'!D10")</f>
        <v>0</v>
      </c>
      <c r="AD27" s="158">
        <f t="array" aca="1" ref="AD27" ca="1">INDIRECT("'"&amp;TEXT($A27,"d日")&amp;"'!E10")</f>
        <v>0</v>
      </c>
      <c r="AE27" s="158">
        <f t="array" aca="1" ref="AE27" ca="1">INDIRECT("'"&amp;TEXT($A27,"d日")&amp;"'!F10")</f>
        <v>0</v>
      </c>
      <c r="AF27" s="158">
        <f t="array" aca="1" ref="AF27" ca="1">INDIRECT("'"&amp;TEXT($A27,"d日")&amp;"'!B11")</f>
        <v>0</v>
      </c>
      <c r="AG27" s="158">
        <f t="array" aca="1" ref="AG27" ca="1">INDIRECT("'"&amp;TEXT($A27,"d日")&amp;"'!C11")</f>
        <v>0</v>
      </c>
      <c r="AH27" s="158">
        <f t="array" aca="1" ref="AH27" ca="1">INDIRECT("'"&amp;TEXT($A27,"d日")&amp;"'!D11")</f>
        <v>0</v>
      </c>
      <c r="AI27" s="158">
        <f t="array" aca="1" ref="AI27" ca="1">INDIRECT("'"&amp;TEXT($A27,"d日")&amp;"'!E11")</f>
        <v>0</v>
      </c>
      <c r="AJ27" s="158">
        <f t="array" aca="1" ref="AJ27" ca="1">INDIRECT("'"&amp;TEXT($A27,"d日")&amp;"'!F11")</f>
        <v>0</v>
      </c>
      <c r="AK27" s="158">
        <f t="array" aca="1" ref="AK27" ca="1">INDIRECT("'"&amp;TEXT($A27,"d日")&amp;"'!B12")</f>
        <v>0</v>
      </c>
      <c r="AL27" s="158">
        <f t="array" aca="1" ref="AL27" ca="1">INDIRECT("'"&amp;TEXT($A27,"d日")&amp;"'!C12")</f>
        <v>0</v>
      </c>
      <c r="AM27" s="158">
        <f t="array" aca="1" ref="AM27" ca="1">INDIRECT("'"&amp;TEXT($A27,"d日")&amp;"'!D12")</f>
        <v>0</v>
      </c>
      <c r="AN27" s="158">
        <f t="array" aca="1" ref="AN27" ca="1">INDIRECT("'"&amp;TEXT($A27,"d日")&amp;"'!E12")</f>
        <v>0</v>
      </c>
      <c r="AO27" s="158">
        <f t="array" aca="1" ref="AO27" ca="1">INDIRECT("'"&amp;TEXT($A27,"d日")&amp;"'!F12")</f>
        <v>0</v>
      </c>
    </row>
    <row r="28" spans="1:41">
      <c r="A28" s="159">
        <f t="shared" si="0"/>
        <v>44614</v>
      </c>
      <c r="B28" s="158">
        <f t="array" aca="1" ref="B28" ca="1">INDIRECT("'"&amp;TEXT($A28,"d日")&amp;"'!B4")</f>
        <v>0</v>
      </c>
      <c r="C28" s="158">
        <f t="array" aca="1" ref="C28" ca="1">INDIRECT("'"&amp;TEXT($A28,"d日")&amp;"'!C4")</f>
        <v>0</v>
      </c>
      <c r="D28" s="158">
        <f t="array" aca="1" ref="D28" ca="1">INDIRECT("'"&amp;TEXT($A28,"d日")&amp;"'!D4")</f>
        <v>0</v>
      </c>
      <c r="E28" s="158">
        <f t="array" aca="1" ref="E28" ca="1">INDIRECT("'"&amp;TEXT($A28,"d日")&amp;"'!E4")</f>
        <v>0</v>
      </c>
      <c r="F28" s="158">
        <f t="array" aca="1" ref="F28" ca="1">INDIRECT("'"&amp;TEXT($A28,"d日")&amp;"'!F4")</f>
        <v>0</v>
      </c>
      <c r="G28" s="158">
        <f t="array" aca="1" ref="G28" ca="1">INDIRECT("'"&amp;TEXT($A28,"d日")&amp;"'!B7")</f>
        <v>0</v>
      </c>
      <c r="H28" s="158">
        <f t="array" aca="1" ref="H28" ca="1">INDIRECT("'"&amp;TEXT($A28,"d日")&amp;"'!C7")</f>
        <v>0</v>
      </c>
      <c r="I28" s="158">
        <f t="array" aca="1" ref="I28" ca="1">INDIRECT("'"&amp;TEXT($A28,"d日")&amp;"'!D7")</f>
        <v>0</v>
      </c>
      <c r="J28" s="158">
        <f t="array" aca="1" ref="J28" ca="1">INDIRECT("'"&amp;TEXT($A28,"d日")&amp;"'!E7")</f>
        <v>0</v>
      </c>
      <c r="K28" s="158">
        <f t="array" aca="1" ref="K28" ca="1">INDIRECT("'"&amp;TEXT($A28,"d日")&amp;"'!F7")</f>
        <v>0</v>
      </c>
      <c r="L28" s="158">
        <f t="array" aca="1" ref="L28" ca="1">INDIRECT("'"&amp;TEXT($A28,"d日")&amp;"'!B8")</f>
        <v>0</v>
      </c>
      <c r="M28" s="158">
        <f t="array" aca="1" ref="M28" ca="1">INDIRECT("'"&amp;TEXT($A28,"d日")&amp;"'!C8")</f>
        <v>0</v>
      </c>
      <c r="N28" s="158">
        <f t="array" aca="1" ref="N28" ca="1">INDIRECT("'"&amp;TEXT($A28,"d日")&amp;"'!D8")</f>
        <v>0</v>
      </c>
      <c r="O28" s="158">
        <f t="array" aca="1" ref="O28" ca="1">INDIRECT("'"&amp;TEXT($A28,"d日")&amp;"'!E8")</f>
        <v>0</v>
      </c>
      <c r="P28" s="158">
        <f t="array" aca="1" ref="P28" ca="1">INDIRECT("'"&amp;TEXT($A28,"d日")&amp;"'!F8")</f>
        <v>0</v>
      </c>
      <c r="Q28" s="158">
        <f t="array" aca="1" ref="Q28" ca="1">INDIRECT("'"&amp;TEXT($A28,"d日")&amp;"'!B18")</f>
        <v>0</v>
      </c>
      <c r="R28" s="158">
        <f t="array" aca="1" ref="R28" ca="1">INDIRECT("'"&amp;TEXT($A28,"d日")&amp;"'!C18")</f>
        <v>0</v>
      </c>
      <c r="S28" s="158">
        <f t="array" aca="1" ref="S28" ca="1">INDIRECT("'"&amp;TEXT($A28,"d日")&amp;"'!D18")</f>
        <v>0</v>
      </c>
      <c r="T28" s="158">
        <f t="array" aca="1" ref="T28" ca="1">INDIRECT("'"&amp;TEXT($A28,"d日")&amp;"'!E18")</f>
        <v>0</v>
      </c>
      <c r="U28" s="158">
        <f t="array" aca="1" ref="U28" ca="1">INDIRECT("'"&amp;TEXT($A28,"d日")&amp;"'!F18")</f>
        <v>0</v>
      </c>
      <c r="V28" s="158">
        <f t="array" aca="1" ref="V28" ca="1">INDIRECT("'"&amp;TEXT($A28,"d日")&amp;"'!B9")</f>
        <v>0</v>
      </c>
      <c r="W28" s="158">
        <f t="array" aca="1" ref="W28" ca="1">INDIRECT("'"&amp;TEXT($A28,"d日")&amp;"'!C9")</f>
        <v>0</v>
      </c>
      <c r="X28" s="158">
        <f t="array" aca="1" ref="X28" ca="1">INDIRECT("'"&amp;TEXT($A28,"d日")&amp;"'!D9")</f>
        <v>0</v>
      </c>
      <c r="Y28" s="158">
        <f t="array" aca="1" ref="Y28" ca="1">INDIRECT("'"&amp;TEXT($A28,"d日")&amp;"'!E9")</f>
        <v>0</v>
      </c>
      <c r="Z28" s="158">
        <f t="array" aca="1" ref="Z28" ca="1">INDIRECT("'"&amp;TEXT($A28,"d日")&amp;"'!F9")</f>
        <v>0</v>
      </c>
      <c r="AA28" s="158">
        <f t="array" aca="1" ref="AA28" ca="1">INDIRECT("'"&amp;TEXT($A28,"d日")&amp;"'!B10")</f>
        <v>0</v>
      </c>
      <c r="AB28" s="158">
        <f t="array" aca="1" ref="AB28" ca="1">INDIRECT("'"&amp;TEXT($A28,"d日")&amp;"'!C10")</f>
        <v>0</v>
      </c>
      <c r="AC28" s="158">
        <f t="array" aca="1" ref="AC28" ca="1">INDIRECT("'"&amp;TEXT($A28,"d日")&amp;"'!D10")</f>
        <v>0</v>
      </c>
      <c r="AD28" s="158">
        <f t="array" aca="1" ref="AD28" ca="1">INDIRECT("'"&amp;TEXT($A28,"d日")&amp;"'!E10")</f>
        <v>0</v>
      </c>
      <c r="AE28" s="158">
        <f t="array" aca="1" ref="AE28" ca="1">INDIRECT("'"&amp;TEXT($A28,"d日")&amp;"'!F10")</f>
        <v>0</v>
      </c>
      <c r="AF28" s="158">
        <f t="array" aca="1" ref="AF28" ca="1">INDIRECT("'"&amp;TEXT($A28,"d日")&amp;"'!B11")</f>
        <v>0</v>
      </c>
      <c r="AG28" s="158">
        <f t="array" aca="1" ref="AG28" ca="1">INDIRECT("'"&amp;TEXT($A28,"d日")&amp;"'!C11")</f>
        <v>0</v>
      </c>
      <c r="AH28" s="158">
        <f t="array" aca="1" ref="AH28" ca="1">INDIRECT("'"&amp;TEXT($A28,"d日")&amp;"'!D11")</f>
        <v>0</v>
      </c>
      <c r="AI28" s="158">
        <f t="array" aca="1" ref="AI28" ca="1">INDIRECT("'"&amp;TEXT($A28,"d日")&amp;"'!E11")</f>
        <v>0</v>
      </c>
      <c r="AJ28" s="158">
        <f t="array" aca="1" ref="AJ28" ca="1">INDIRECT("'"&amp;TEXT($A28,"d日")&amp;"'!F11")</f>
        <v>0</v>
      </c>
      <c r="AK28" s="158">
        <f t="array" aca="1" ref="AK28" ca="1">INDIRECT("'"&amp;TEXT($A28,"d日")&amp;"'!B12")</f>
        <v>0</v>
      </c>
      <c r="AL28" s="158">
        <f t="array" aca="1" ref="AL28" ca="1">INDIRECT("'"&amp;TEXT($A28,"d日")&amp;"'!C12")</f>
        <v>0</v>
      </c>
      <c r="AM28" s="158">
        <f t="array" aca="1" ref="AM28" ca="1">INDIRECT("'"&amp;TEXT($A28,"d日")&amp;"'!D12")</f>
        <v>0</v>
      </c>
      <c r="AN28" s="158">
        <f t="array" aca="1" ref="AN28" ca="1">INDIRECT("'"&amp;TEXT($A28,"d日")&amp;"'!E12")</f>
        <v>0</v>
      </c>
      <c r="AO28" s="158">
        <f t="array" aca="1" ref="AO28" ca="1">INDIRECT("'"&amp;TEXT($A28,"d日")&amp;"'!F12")</f>
        <v>0</v>
      </c>
    </row>
    <row r="29" spans="1:41">
      <c r="A29" s="159">
        <f t="shared" si="0"/>
        <v>44615</v>
      </c>
      <c r="B29" s="158">
        <f t="array" aca="1" ref="B29" ca="1">INDIRECT("'"&amp;TEXT($A29,"d日")&amp;"'!B4")</f>
        <v>0</v>
      </c>
      <c r="C29" s="158">
        <f t="array" aca="1" ref="C29" ca="1">INDIRECT("'"&amp;TEXT($A29,"d日")&amp;"'!C4")</f>
        <v>0</v>
      </c>
      <c r="D29" s="158">
        <f t="array" aca="1" ref="D29" ca="1">INDIRECT("'"&amp;TEXT($A29,"d日")&amp;"'!D4")</f>
        <v>0</v>
      </c>
      <c r="E29" s="158">
        <f t="array" aca="1" ref="E29" ca="1">INDIRECT("'"&amp;TEXT($A29,"d日")&amp;"'!E4")</f>
        <v>0</v>
      </c>
      <c r="F29" s="158">
        <f t="array" aca="1" ref="F29" ca="1">INDIRECT("'"&amp;TEXT($A29,"d日")&amp;"'!F4")</f>
        <v>0</v>
      </c>
      <c r="G29" s="158">
        <f t="array" aca="1" ref="G29" ca="1">INDIRECT("'"&amp;TEXT($A29,"d日")&amp;"'!B7")</f>
        <v>0</v>
      </c>
      <c r="H29" s="158">
        <f t="array" aca="1" ref="H29" ca="1">INDIRECT("'"&amp;TEXT($A29,"d日")&amp;"'!C7")</f>
        <v>0</v>
      </c>
      <c r="I29" s="158">
        <f t="array" aca="1" ref="I29" ca="1">INDIRECT("'"&amp;TEXT($A29,"d日")&amp;"'!D7")</f>
        <v>0</v>
      </c>
      <c r="J29" s="158">
        <f t="array" aca="1" ref="J29" ca="1">INDIRECT("'"&amp;TEXT($A29,"d日")&amp;"'!E7")</f>
        <v>0</v>
      </c>
      <c r="K29" s="158">
        <f t="array" aca="1" ref="K29" ca="1">INDIRECT("'"&amp;TEXT($A29,"d日")&amp;"'!F7")</f>
        <v>0</v>
      </c>
      <c r="L29" s="158">
        <f t="array" aca="1" ref="L29" ca="1">INDIRECT("'"&amp;TEXT($A29,"d日")&amp;"'!B8")</f>
        <v>0</v>
      </c>
      <c r="M29" s="158">
        <f t="array" aca="1" ref="M29" ca="1">INDIRECT("'"&amp;TEXT($A29,"d日")&amp;"'!C8")</f>
        <v>0</v>
      </c>
      <c r="N29" s="158">
        <f t="array" aca="1" ref="N29" ca="1">INDIRECT("'"&amp;TEXT($A29,"d日")&amp;"'!D8")</f>
        <v>0</v>
      </c>
      <c r="O29" s="158">
        <f t="array" aca="1" ref="O29" ca="1">INDIRECT("'"&amp;TEXT($A29,"d日")&amp;"'!E8")</f>
        <v>0</v>
      </c>
      <c r="P29" s="158">
        <f t="array" aca="1" ref="P29" ca="1">INDIRECT("'"&amp;TEXT($A29,"d日")&amp;"'!F8")</f>
        <v>0</v>
      </c>
      <c r="Q29" s="158">
        <f t="array" aca="1" ref="Q29" ca="1">INDIRECT("'"&amp;TEXT($A29,"d日")&amp;"'!B18")</f>
        <v>0</v>
      </c>
      <c r="R29" s="158">
        <f t="array" aca="1" ref="R29" ca="1">INDIRECT("'"&amp;TEXT($A29,"d日")&amp;"'!C18")</f>
        <v>0</v>
      </c>
      <c r="S29" s="158">
        <f t="array" aca="1" ref="S29" ca="1">INDIRECT("'"&amp;TEXT($A29,"d日")&amp;"'!D18")</f>
        <v>0</v>
      </c>
      <c r="T29" s="158">
        <f t="array" aca="1" ref="T29" ca="1">INDIRECT("'"&amp;TEXT($A29,"d日")&amp;"'!E18")</f>
        <v>0</v>
      </c>
      <c r="U29" s="158">
        <f t="array" aca="1" ref="U29" ca="1">INDIRECT("'"&amp;TEXT($A29,"d日")&amp;"'!F18")</f>
        <v>0</v>
      </c>
      <c r="V29" s="158">
        <f t="array" aca="1" ref="V29" ca="1">INDIRECT("'"&amp;TEXT($A29,"d日")&amp;"'!B9")</f>
        <v>0</v>
      </c>
      <c r="W29" s="158">
        <f t="array" aca="1" ref="W29" ca="1">INDIRECT("'"&amp;TEXT($A29,"d日")&amp;"'!C9")</f>
        <v>0</v>
      </c>
      <c r="X29" s="158">
        <f t="array" aca="1" ref="X29" ca="1">INDIRECT("'"&amp;TEXT($A29,"d日")&amp;"'!D9")</f>
        <v>0</v>
      </c>
      <c r="Y29" s="158">
        <f t="array" aca="1" ref="Y29" ca="1">INDIRECT("'"&amp;TEXT($A29,"d日")&amp;"'!E9")</f>
        <v>0</v>
      </c>
      <c r="Z29" s="158">
        <f t="array" aca="1" ref="Z29" ca="1">INDIRECT("'"&amp;TEXT($A29,"d日")&amp;"'!F9")</f>
        <v>0</v>
      </c>
      <c r="AA29" s="158">
        <f t="array" aca="1" ref="AA29" ca="1">INDIRECT("'"&amp;TEXT($A29,"d日")&amp;"'!B10")</f>
        <v>0</v>
      </c>
      <c r="AB29" s="158">
        <f t="array" aca="1" ref="AB29" ca="1">INDIRECT("'"&amp;TEXT($A29,"d日")&amp;"'!C10")</f>
        <v>0</v>
      </c>
      <c r="AC29" s="158">
        <f t="array" aca="1" ref="AC29" ca="1">INDIRECT("'"&amp;TEXT($A29,"d日")&amp;"'!D10")</f>
        <v>0</v>
      </c>
      <c r="AD29" s="158">
        <f t="array" aca="1" ref="AD29" ca="1">INDIRECT("'"&amp;TEXT($A29,"d日")&amp;"'!E10")</f>
        <v>0</v>
      </c>
      <c r="AE29" s="158">
        <f t="array" aca="1" ref="AE29" ca="1">INDIRECT("'"&amp;TEXT($A29,"d日")&amp;"'!F10")</f>
        <v>0</v>
      </c>
      <c r="AF29" s="158">
        <f t="array" aca="1" ref="AF29" ca="1">INDIRECT("'"&amp;TEXT($A29,"d日")&amp;"'!B11")</f>
        <v>0</v>
      </c>
      <c r="AG29" s="158">
        <f t="array" aca="1" ref="AG29" ca="1">INDIRECT("'"&amp;TEXT($A29,"d日")&amp;"'!C11")</f>
        <v>0</v>
      </c>
      <c r="AH29" s="158">
        <f t="array" aca="1" ref="AH29" ca="1">INDIRECT("'"&amp;TEXT($A29,"d日")&amp;"'!D11")</f>
        <v>0</v>
      </c>
      <c r="AI29" s="158">
        <f t="array" aca="1" ref="AI29" ca="1">INDIRECT("'"&amp;TEXT($A29,"d日")&amp;"'!E11")</f>
        <v>0</v>
      </c>
      <c r="AJ29" s="158">
        <f t="array" aca="1" ref="AJ29" ca="1">INDIRECT("'"&amp;TEXT($A29,"d日")&amp;"'!F11")</f>
        <v>0</v>
      </c>
      <c r="AK29" s="158">
        <f t="array" aca="1" ref="AK29" ca="1">INDIRECT("'"&amp;TEXT($A29,"d日")&amp;"'!B12")</f>
        <v>0</v>
      </c>
      <c r="AL29" s="158">
        <f t="array" aca="1" ref="AL29" ca="1">INDIRECT("'"&amp;TEXT($A29,"d日")&amp;"'!C12")</f>
        <v>0</v>
      </c>
      <c r="AM29" s="158">
        <f t="array" aca="1" ref="AM29" ca="1">INDIRECT("'"&amp;TEXT($A29,"d日")&amp;"'!D12")</f>
        <v>0</v>
      </c>
      <c r="AN29" s="158">
        <f t="array" aca="1" ref="AN29" ca="1">INDIRECT("'"&amp;TEXT($A29,"d日")&amp;"'!E12")</f>
        <v>0</v>
      </c>
      <c r="AO29" s="158">
        <f t="array" aca="1" ref="AO29" ca="1">INDIRECT("'"&amp;TEXT($A29,"d日")&amp;"'!F12")</f>
        <v>0</v>
      </c>
    </row>
    <row r="30" spans="1:41">
      <c r="A30" s="159">
        <f t="shared" si="0"/>
        <v>44616</v>
      </c>
      <c r="B30" s="158">
        <f t="array" aca="1" ref="B30" ca="1">INDIRECT("'"&amp;TEXT($A30,"d日")&amp;"'!B4")</f>
        <v>0</v>
      </c>
      <c r="C30" s="158">
        <f t="array" aca="1" ref="C30" ca="1">INDIRECT("'"&amp;TEXT($A30,"d日")&amp;"'!C4")</f>
        <v>0</v>
      </c>
      <c r="D30" s="158">
        <f t="array" aca="1" ref="D30" ca="1">INDIRECT("'"&amp;TEXT($A30,"d日")&amp;"'!D4")</f>
        <v>0</v>
      </c>
      <c r="E30" s="158">
        <f t="array" aca="1" ref="E30" ca="1">INDIRECT("'"&amp;TEXT($A30,"d日")&amp;"'!E4")</f>
        <v>0</v>
      </c>
      <c r="F30" s="158">
        <f t="array" aca="1" ref="F30" ca="1">INDIRECT("'"&amp;TEXT($A30,"d日")&amp;"'!F4")</f>
        <v>0</v>
      </c>
      <c r="G30" s="158">
        <f t="array" aca="1" ref="G30" ca="1">INDIRECT("'"&amp;TEXT($A30,"d日")&amp;"'!B7")</f>
        <v>0</v>
      </c>
      <c r="H30" s="158">
        <f t="array" aca="1" ref="H30" ca="1">INDIRECT("'"&amp;TEXT($A30,"d日")&amp;"'!C7")</f>
        <v>0</v>
      </c>
      <c r="I30" s="158">
        <f t="array" aca="1" ref="I30" ca="1">INDIRECT("'"&amp;TEXT($A30,"d日")&amp;"'!D7")</f>
        <v>0</v>
      </c>
      <c r="J30" s="158">
        <f t="array" aca="1" ref="J30" ca="1">INDIRECT("'"&amp;TEXT($A30,"d日")&amp;"'!E7")</f>
        <v>0</v>
      </c>
      <c r="K30" s="158">
        <f t="array" aca="1" ref="K30" ca="1">INDIRECT("'"&amp;TEXT($A30,"d日")&amp;"'!F7")</f>
        <v>0</v>
      </c>
      <c r="L30" s="158">
        <f t="array" aca="1" ref="L30" ca="1">INDIRECT("'"&amp;TEXT($A30,"d日")&amp;"'!B8")</f>
        <v>0</v>
      </c>
      <c r="M30" s="158">
        <f t="array" aca="1" ref="M30" ca="1">INDIRECT("'"&amp;TEXT($A30,"d日")&amp;"'!C8")</f>
        <v>0</v>
      </c>
      <c r="N30" s="158">
        <f t="array" aca="1" ref="N30" ca="1">INDIRECT("'"&amp;TEXT($A30,"d日")&amp;"'!D8")</f>
        <v>0</v>
      </c>
      <c r="O30" s="158">
        <f t="array" aca="1" ref="O30" ca="1">INDIRECT("'"&amp;TEXT($A30,"d日")&amp;"'!E8")</f>
        <v>0</v>
      </c>
      <c r="P30" s="158">
        <f t="array" aca="1" ref="P30" ca="1">INDIRECT("'"&amp;TEXT($A30,"d日")&amp;"'!F8")</f>
        <v>0</v>
      </c>
      <c r="Q30" s="158">
        <f t="array" aca="1" ref="Q30" ca="1">INDIRECT("'"&amp;TEXT($A30,"d日")&amp;"'!B18")</f>
        <v>0</v>
      </c>
      <c r="R30" s="158">
        <f t="array" aca="1" ref="R30" ca="1">INDIRECT("'"&amp;TEXT($A30,"d日")&amp;"'!C18")</f>
        <v>0</v>
      </c>
      <c r="S30" s="158">
        <f t="array" aca="1" ref="S30" ca="1">INDIRECT("'"&amp;TEXT($A30,"d日")&amp;"'!D18")</f>
        <v>0</v>
      </c>
      <c r="T30" s="158">
        <f t="array" aca="1" ref="T30" ca="1">INDIRECT("'"&amp;TEXT($A30,"d日")&amp;"'!E18")</f>
        <v>0</v>
      </c>
      <c r="U30" s="158">
        <f t="array" aca="1" ref="U30" ca="1">INDIRECT("'"&amp;TEXT($A30,"d日")&amp;"'!F18")</f>
        <v>0</v>
      </c>
      <c r="V30" s="158">
        <f t="array" aca="1" ref="V30" ca="1">INDIRECT("'"&amp;TEXT($A30,"d日")&amp;"'!B9")</f>
        <v>0</v>
      </c>
      <c r="W30" s="158">
        <f t="array" aca="1" ref="W30" ca="1">INDIRECT("'"&amp;TEXT($A30,"d日")&amp;"'!C9")</f>
        <v>0</v>
      </c>
      <c r="X30" s="158">
        <f t="array" aca="1" ref="X30" ca="1">INDIRECT("'"&amp;TEXT($A30,"d日")&amp;"'!D9")</f>
        <v>0</v>
      </c>
      <c r="Y30" s="158">
        <f t="array" aca="1" ref="Y30" ca="1">INDIRECT("'"&amp;TEXT($A30,"d日")&amp;"'!E9")</f>
        <v>0</v>
      </c>
      <c r="Z30" s="158">
        <f t="array" aca="1" ref="Z30" ca="1">INDIRECT("'"&amp;TEXT($A30,"d日")&amp;"'!F9")</f>
        <v>0</v>
      </c>
      <c r="AA30" s="158">
        <f t="array" aca="1" ref="AA30" ca="1">INDIRECT("'"&amp;TEXT($A30,"d日")&amp;"'!B10")</f>
        <v>0</v>
      </c>
      <c r="AB30" s="158">
        <f t="array" aca="1" ref="AB30" ca="1">INDIRECT("'"&amp;TEXT($A30,"d日")&amp;"'!C10")</f>
        <v>0</v>
      </c>
      <c r="AC30" s="158">
        <f t="array" aca="1" ref="AC30" ca="1">INDIRECT("'"&amp;TEXT($A30,"d日")&amp;"'!D10")</f>
        <v>0</v>
      </c>
      <c r="AD30" s="158">
        <f t="array" aca="1" ref="AD30" ca="1">INDIRECT("'"&amp;TEXT($A30,"d日")&amp;"'!E10")</f>
        <v>0</v>
      </c>
      <c r="AE30" s="158">
        <f t="array" aca="1" ref="AE30" ca="1">INDIRECT("'"&amp;TEXT($A30,"d日")&amp;"'!F10")</f>
        <v>0</v>
      </c>
      <c r="AF30" s="158">
        <f t="array" aca="1" ref="AF30" ca="1">INDIRECT("'"&amp;TEXT($A30,"d日")&amp;"'!B11")</f>
        <v>0</v>
      </c>
      <c r="AG30" s="158">
        <f t="array" aca="1" ref="AG30" ca="1">INDIRECT("'"&amp;TEXT($A30,"d日")&amp;"'!C11")</f>
        <v>0</v>
      </c>
      <c r="AH30" s="158">
        <f t="array" aca="1" ref="AH30" ca="1">INDIRECT("'"&amp;TEXT($A30,"d日")&amp;"'!D11")</f>
        <v>0</v>
      </c>
      <c r="AI30" s="158">
        <f t="array" aca="1" ref="AI30" ca="1">INDIRECT("'"&amp;TEXT($A30,"d日")&amp;"'!E11")</f>
        <v>0</v>
      </c>
      <c r="AJ30" s="158">
        <f t="array" aca="1" ref="AJ30" ca="1">INDIRECT("'"&amp;TEXT($A30,"d日")&amp;"'!F11")</f>
        <v>0</v>
      </c>
      <c r="AK30" s="158">
        <f t="array" aca="1" ref="AK30" ca="1">INDIRECT("'"&amp;TEXT($A30,"d日")&amp;"'!B12")</f>
        <v>0</v>
      </c>
      <c r="AL30" s="158">
        <f t="array" aca="1" ref="AL30" ca="1">INDIRECT("'"&amp;TEXT($A30,"d日")&amp;"'!C12")</f>
        <v>0</v>
      </c>
      <c r="AM30" s="158">
        <f t="array" aca="1" ref="AM30" ca="1">INDIRECT("'"&amp;TEXT($A30,"d日")&amp;"'!D12")</f>
        <v>0</v>
      </c>
      <c r="AN30" s="158">
        <f t="array" aca="1" ref="AN30" ca="1">INDIRECT("'"&amp;TEXT($A30,"d日")&amp;"'!E12")</f>
        <v>0</v>
      </c>
      <c r="AO30" s="158">
        <f t="array" aca="1" ref="AO30" ca="1">INDIRECT("'"&amp;TEXT($A30,"d日")&amp;"'!F12")</f>
        <v>0</v>
      </c>
    </row>
    <row r="31" spans="1:41">
      <c r="A31" s="159">
        <f t="shared" si="0"/>
        <v>44617</v>
      </c>
      <c r="B31" s="158">
        <f t="array" aca="1" ref="B31" ca="1">INDIRECT("'"&amp;TEXT($A31,"d日")&amp;"'!B4")</f>
        <v>0</v>
      </c>
      <c r="C31" s="158">
        <f t="array" aca="1" ref="C31" ca="1">INDIRECT("'"&amp;TEXT($A31,"d日")&amp;"'!C4")</f>
        <v>0</v>
      </c>
      <c r="D31" s="158">
        <f t="array" aca="1" ref="D31" ca="1">INDIRECT("'"&amp;TEXT($A31,"d日")&amp;"'!D4")</f>
        <v>0</v>
      </c>
      <c r="E31" s="158">
        <f t="array" aca="1" ref="E31" ca="1">INDIRECT("'"&amp;TEXT($A31,"d日")&amp;"'!E4")</f>
        <v>0</v>
      </c>
      <c r="F31" s="158">
        <f t="array" aca="1" ref="F31" ca="1">INDIRECT("'"&amp;TEXT($A31,"d日")&amp;"'!F4")</f>
        <v>0</v>
      </c>
      <c r="G31" s="158">
        <f t="array" aca="1" ref="G31" ca="1">INDIRECT("'"&amp;TEXT($A31,"d日")&amp;"'!B7")</f>
        <v>0</v>
      </c>
      <c r="H31" s="158">
        <f t="array" aca="1" ref="H31" ca="1">INDIRECT("'"&amp;TEXT($A31,"d日")&amp;"'!C7")</f>
        <v>0</v>
      </c>
      <c r="I31" s="158">
        <f t="array" aca="1" ref="I31" ca="1">INDIRECT("'"&amp;TEXT($A31,"d日")&amp;"'!D7")</f>
        <v>0</v>
      </c>
      <c r="J31" s="158">
        <f t="array" aca="1" ref="J31" ca="1">INDIRECT("'"&amp;TEXT($A31,"d日")&amp;"'!E7")</f>
        <v>0</v>
      </c>
      <c r="K31" s="158">
        <f t="array" aca="1" ref="K31" ca="1">INDIRECT("'"&amp;TEXT($A31,"d日")&amp;"'!F7")</f>
        <v>0</v>
      </c>
      <c r="L31" s="158">
        <f t="array" aca="1" ref="L31" ca="1">INDIRECT("'"&amp;TEXT($A31,"d日")&amp;"'!B8")</f>
        <v>0</v>
      </c>
      <c r="M31" s="158">
        <f t="array" aca="1" ref="M31" ca="1">INDIRECT("'"&amp;TEXT($A31,"d日")&amp;"'!C8")</f>
        <v>0</v>
      </c>
      <c r="N31" s="158">
        <f t="array" aca="1" ref="N31" ca="1">INDIRECT("'"&amp;TEXT($A31,"d日")&amp;"'!D8")</f>
        <v>0</v>
      </c>
      <c r="O31" s="158">
        <f t="array" aca="1" ref="O31" ca="1">INDIRECT("'"&amp;TEXT($A31,"d日")&amp;"'!E8")</f>
        <v>0</v>
      </c>
      <c r="P31" s="158">
        <f t="array" aca="1" ref="P31" ca="1">INDIRECT("'"&amp;TEXT($A31,"d日")&amp;"'!F8")</f>
        <v>0</v>
      </c>
      <c r="Q31" s="158">
        <f t="array" aca="1" ref="Q31" ca="1">INDIRECT("'"&amp;TEXT($A31,"d日")&amp;"'!B18")</f>
        <v>0</v>
      </c>
      <c r="R31" s="158">
        <f t="array" aca="1" ref="R31" ca="1">INDIRECT("'"&amp;TEXT($A31,"d日")&amp;"'!C18")</f>
        <v>0</v>
      </c>
      <c r="S31" s="158">
        <f t="array" aca="1" ref="S31" ca="1">INDIRECT("'"&amp;TEXT($A31,"d日")&amp;"'!D18")</f>
        <v>0</v>
      </c>
      <c r="T31" s="158">
        <f t="array" aca="1" ref="T31" ca="1">INDIRECT("'"&amp;TEXT($A31,"d日")&amp;"'!E18")</f>
        <v>0</v>
      </c>
      <c r="U31" s="158">
        <f t="array" aca="1" ref="U31" ca="1">INDIRECT("'"&amp;TEXT($A31,"d日")&amp;"'!F18")</f>
        <v>0</v>
      </c>
      <c r="V31" s="158">
        <f t="array" aca="1" ref="V31" ca="1">INDIRECT("'"&amp;TEXT($A31,"d日")&amp;"'!B9")</f>
        <v>0</v>
      </c>
      <c r="W31" s="158">
        <f t="array" aca="1" ref="W31" ca="1">INDIRECT("'"&amp;TEXT($A31,"d日")&amp;"'!C9")</f>
        <v>0</v>
      </c>
      <c r="X31" s="158">
        <f t="array" aca="1" ref="X31" ca="1">INDIRECT("'"&amp;TEXT($A31,"d日")&amp;"'!D9")</f>
        <v>0</v>
      </c>
      <c r="Y31" s="158">
        <f t="array" aca="1" ref="Y31" ca="1">INDIRECT("'"&amp;TEXT($A31,"d日")&amp;"'!E9")</f>
        <v>0</v>
      </c>
      <c r="Z31" s="158">
        <f t="array" aca="1" ref="Z31" ca="1">INDIRECT("'"&amp;TEXT($A31,"d日")&amp;"'!F9")</f>
        <v>0</v>
      </c>
      <c r="AA31" s="158">
        <f t="array" aca="1" ref="AA31" ca="1">INDIRECT("'"&amp;TEXT($A31,"d日")&amp;"'!B10")</f>
        <v>0</v>
      </c>
      <c r="AB31" s="158">
        <f t="array" aca="1" ref="AB31" ca="1">INDIRECT("'"&amp;TEXT($A31,"d日")&amp;"'!C10")</f>
        <v>0</v>
      </c>
      <c r="AC31" s="158">
        <f t="array" aca="1" ref="AC31" ca="1">INDIRECT("'"&amp;TEXT($A31,"d日")&amp;"'!D10")</f>
        <v>0</v>
      </c>
      <c r="AD31" s="158">
        <f t="array" aca="1" ref="AD31" ca="1">INDIRECT("'"&amp;TEXT($A31,"d日")&amp;"'!E10")</f>
        <v>0</v>
      </c>
      <c r="AE31" s="158">
        <f t="array" aca="1" ref="AE31" ca="1">INDIRECT("'"&amp;TEXT($A31,"d日")&amp;"'!F10")</f>
        <v>0</v>
      </c>
      <c r="AF31" s="158">
        <f t="array" aca="1" ref="AF31" ca="1">INDIRECT("'"&amp;TEXT($A31,"d日")&amp;"'!B11")</f>
        <v>0</v>
      </c>
      <c r="AG31" s="158">
        <f t="array" aca="1" ref="AG31" ca="1">INDIRECT("'"&amp;TEXT($A31,"d日")&amp;"'!C11")</f>
        <v>0</v>
      </c>
      <c r="AH31" s="158">
        <f t="array" aca="1" ref="AH31" ca="1">INDIRECT("'"&amp;TEXT($A31,"d日")&amp;"'!D11")</f>
        <v>0</v>
      </c>
      <c r="AI31" s="158">
        <f t="array" aca="1" ref="AI31" ca="1">INDIRECT("'"&amp;TEXT($A31,"d日")&amp;"'!E11")</f>
        <v>0</v>
      </c>
      <c r="AJ31" s="158">
        <f t="array" aca="1" ref="AJ31" ca="1">INDIRECT("'"&amp;TEXT($A31,"d日")&amp;"'!F11")</f>
        <v>0</v>
      </c>
      <c r="AK31" s="158">
        <f t="array" aca="1" ref="AK31" ca="1">INDIRECT("'"&amp;TEXT($A31,"d日")&amp;"'!B12")</f>
        <v>0</v>
      </c>
      <c r="AL31" s="158">
        <f t="array" aca="1" ref="AL31" ca="1">INDIRECT("'"&amp;TEXT($A31,"d日")&amp;"'!C12")</f>
        <v>0</v>
      </c>
      <c r="AM31" s="158">
        <f t="array" aca="1" ref="AM31" ca="1">INDIRECT("'"&amp;TEXT($A31,"d日")&amp;"'!D12")</f>
        <v>0</v>
      </c>
      <c r="AN31" s="158">
        <f t="array" aca="1" ref="AN31" ca="1">INDIRECT("'"&amp;TEXT($A31,"d日")&amp;"'!E12")</f>
        <v>0</v>
      </c>
      <c r="AO31" s="158">
        <f t="array" aca="1" ref="AO31" ca="1">INDIRECT("'"&amp;TEXT($A31,"d日")&amp;"'!F12")</f>
        <v>0</v>
      </c>
    </row>
    <row r="32" spans="1:41">
      <c r="A32" s="159">
        <f t="shared" si="0"/>
        <v>44618</v>
      </c>
      <c r="B32" s="158" cm="1">
        <f t="array" aca="1" ref="B32" ca="1">INDIRECT("'"&amp;TEXT($A32,"d日")&amp;"'!B4")</f>
        <v>0</v>
      </c>
      <c r="C32" s="158">
        <f t="array" aca="1" ref="C32" ca="1">INDIRECT("'"&amp;TEXT($A32,"d日")&amp;"'!C4")</f>
        <v>0</v>
      </c>
      <c r="D32" s="158">
        <f t="array" aca="1" ref="D32" ca="1">INDIRECT("'"&amp;TEXT($A32,"d日")&amp;"'!D4")</f>
        <v>0</v>
      </c>
      <c r="E32" s="158">
        <f t="array" aca="1" ref="E32" ca="1">INDIRECT("'"&amp;TEXT($A32,"d日")&amp;"'!E4")</f>
        <v>0</v>
      </c>
      <c r="F32" s="158">
        <f t="array" aca="1" ref="F32" ca="1">INDIRECT("'"&amp;TEXT($A32,"d日")&amp;"'!F4")</f>
        <v>0</v>
      </c>
      <c r="G32" s="158">
        <f t="array" aca="1" ref="G32" ca="1">INDIRECT("'"&amp;TEXT($A32,"d日")&amp;"'!B7")</f>
        <v>0</v>
      </c>
      <c r="H32" s="158">
        <f t="array" aca="1" ref="H32" ca="1">INDIRECT("'"&amp;TEXT($A32,"d日")&amp;"'!C7")</f>
        <v>0</v>
      </c>
      <c r="I32" s="158">
        <f t="array" aca="1" ref="I32" ca="1">INDIRECT("'"&amp;TEXT($A32,"d日")&amp;"'!D7")</f>
        <v>0</v>
      </c>
      <c r="J32" s="158">
        <f t="array" aca="1" ref="J32" ca="1">INDIRECT("'"&amp;TEXT($A32,"d日")&amp;"'!E7")</f>
        <v>0</v>
      </c>
      <c r="K32" s="158">
        <f t="array" aca="1" ref="K32" ca="1">INDIRECT("'"&amp;TEXT($A32,"d日")&amp;"'!F7")</f>
        <v>0</v>
      </c>
      <c r="L32" s="158">
        <f t="array" aca="1" ref="L32" ca="1">INDIRECT("'"&amp;TEXT($A32,"d日")&amp;"'!B8")</f>
        <v>0</v>
      </c>
      <c r="M32" s="158">
        <f t="array" aca="1" ref="M32" ca="1">INDIRECT("'"&amp;TEXT($A32,"d日")&amp;"'!C8")</f>
        <v>0</v>
      </c>
      <c r="N32" s="158">
        <f t="array" aca="1" ref="N32" ca="1">INDIRECT("'"&amp;TEXT($A32,"d日")&amp;"'!D8")</f>
        <v>0</v>
      </c>
      <c r="O32" s="158">
        <f t="array" aca="1" ref="O32" ca="1">INDIRECT("'"&amp;TEXT($A32,"d日")&amp;"'!E8")</f>
        <v>0</v>
      </c>
      <c r="P32" s="158">
        <f t="array" aca="1" ref="P32" ca="1">INDIRECT("'"&amp;TEXT($A32,"d日")&amp;"'!F8")</f>
        <v>0</v>
      </c>
      <c r="Q32" s="158">
        <f t="array" aca="1" ref="Q32" ca="1">INDIRECT("'"&amp;TEXT($A32,"d日")&amp;"'!B18")</f>
        <v>0</v>
      </c>
      <c r="R32" s="158">
        <f t="array" aca="1" ref="R32" ca="1">INDIRECT("'"&amp;TEXT($A32,"d日")&amp;"'!C18")</f>
        <v>0</v>
      </c>
      <c r="S32" s="158">
        <f t="array" aca="1" ref="S32" ca="1">INDIRECT("'"&amp;TEXT($A32,"d日")&amp;"'!D18")</f>
        <v>0</v>
      </c>
      <c r="T32" s="158">
        <f t="array" aca="1" ref="T32" ca="1">INDIRECT("'"&amp;TEXT($A32,"d日")&amp;"'!E18")</f>
        <v>0</v>
      </c>
      <c r="U32" s="158">
        <f t="array" aca="1" ref="U32" ca="1">INDIRECT("'"&amp;TEXT($A32,"d日")&amp;"'!F18")</f>
        <v>0</v>
      </c>
      <c r="V32" s="158">
        <f t="array" aca="1" ref="V32" ca="1">INDIRECT("'"&amp;TEXT($A32,"d日")&amp;"'!B9")</f>
        <v>0</v>
      </c>
      <c r="W32" s="158">
        <f t="array" aca="1" ref="W32" ca="1">INDIRECT("'"&amp;TEXT($A32,"d日")&amp;"'!C9")</f>
        <v>0</v>
      </c>
      <c r="X32" s="158">
        <f t="array" aca="1" ref="X32" ca="1">INDIRECT("'"&amp;TEXT($A32,"d日")&amp;"'!D9")</f>
        <v>0</v>
      </c>
      <c r="Y32" s="158">
        <f t="array" aca="1" ref="Y32" ca="1">INDIRECT("'"&amp;TEXT($A32,"d日")&amp;"'!E9")</f>
        <v>0</v>
      </c>
      <c r="Z32" s="158">
        <f t="array" aca="1" ref="Z32" ca="1">INDIRECT("'"&amp;TEXT($A32,"d日")&amp;"'!F9")</f>
        <v>0</v>
      </c>
      <c r="AA32" s="158">
        <f t="array" aca="1" ref="AA32" ca="1">INDIRECT("'"&amp;TEXT($A32,"d日")&amp;"'!B10")</f>
        <v>0</v>
      </c>
      <c r="AB32" s="158">
        <f t="array" aca="1" ref="AB32" ca="1">INDIRECT("'"&amp;TEXT($A32,"d日")&amp;"'!C10")</f>
        <v>0</v>
      </c>
      <c r="AC32" s="158">
        <f t="array" aca="1" ref="AC32" ca="1">INDIRECT("'"&amp;TEXT($A32,"d日")&amp;"'!D10")</f>
        <v>0</v>
      </c>
      <c r="AD32" s="158">
        <f t="array" aca="1" ref="AD32" ca="1">INDIRECT("'"&amp;TEXT($A32,"d日")&amp;"'!E10")</f>
        <v>0</v>
      </c>
      <c r="AE32" s="158">
        <f t="array" aca="1" ref="AE32" ca="1">INDIRECT("'"&amp;TEXT($A32,"d日")&amp;"'!F10")</f>
        <v>0</v>
      </c>
      <c r="AF32" s="158">
        <f t="array" aca="1" ref="AF32" ca="1">INDIRECT("'"&amp;TEXT($A32,"d日")&amp;"'!B11")</f>
        <v>0</v>
      </c>
      <c r="AG32" s="158">
        <f t="array" aca="1" ref="AG32" ca="1">INDIRECT("'"&amp;TEXT($A32,"d日")&amp;"'!C11")</f>
        <v>0</v>
      </c>
      <c r="AH32" s="158">
        <f t="array" aca="1" ref="AH32" ca="1">INDIRECT("'"&amp;TEXT($A32,"d日")&amp;"'!D11")</f>
        <v>0</v>
      </c>
      <c r="AI32" s="158">
        <f t="array" aca="1" ref="AI32" ca="1">INDIRECT("'"&amp;TEXT($A32,"d日")&amp;"'!E11")</f>
        <v>0</v>
      </c>
      <c r="AJ32" s="158">
        <f t="array" aca="1" ref="AJ32" ca="1">INDIRECT("'"&amp;TEXT($A32,"d日")&amp;"'!F11")</f>
        <v>0</v>
      </c>
      <c r="AK32" s="158">
        <f t="array" aca="1" ref="AK32" ca="1">INDIRECT("'"&amp;TEXT($A32,"d日")&amp;"'!B12")</f>
        <v>0</v>
      </c>
      <c r="AL32" s="158">
        <f t="array" aca="1" ref="AL32" ca="1">INDIRECT("'"&amp;TEXT($A32,"d日")&amp;"'!C12")</f>
        <v>0</v>
      </c>
      <c r="AM32" s="158">
        <f t="array" aca="1" ref="AM32" ca="1">INDIRECT("'"&amp;TEXT($A32,"d日")&amp;"'!D12")</f>
        <v>0</v>
      </c>
      <c r="AN32" s="158">
        <f t="array" aca="1" ref="AN32" ca="1">INDIRECT("'"&amp;TEXT($A32,"d日")&amp;"'!E12")</f>
        <v>0</v>
      </c>
      <c r="AO32" s="158">
        <f t="array" aca="1" ref="AO32" ca="1">INDIRECT("'"&amp;TEXT($A32,"d日")&amp;"'!F12")</f>
        <v>0</v>
      </c>
    </row>
  </sheetData>
  <sheetProtection sheet="1" objects="1" scenarios="1"/>
  <phoneticPr fontId="23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N38"/>
  <sheetViews>
    <sheetView workbookViewId="0">
      <selection activeCell="M31" sqref="M31"/>
    </sheetView>
  </sheetViews>
  <sheetFormatPr defaultColWidth="9" defaultRowHeight="13.5"/>
  <cols>
    <col min="1" max="1" width="10.5" style="77" customWidth="1"/>
    <col min="2" max="2" width="4.125" style="77" customWidth="1"/>
    <col min="3" max="3" width="13.25" style="78" customWidth="1"/>
    <col min="4" max="4" width="10.75" style="78" customWidth="1"/>
    <col min="5" max="5" width="10.125" style="78" customWidth="1"/>
    <col min="6" max="6" width="14.625" style="78" customWidth="1"/>
    <col min="7" max="7" width="9.875" style="78" customWidth="1"/>
    <col min="8" max="8" width="13.25" customWidth="1"/>
    <col min="9" max="9" width="15.875" customWidth="1"/>
    <col min="10" max="10" width="14.75" style="78" customWidth="1"/>
    <col min="11" max="11" width="4.25" customWidth="1"/>
    <col min="12" max="13" width="16.125" bestFit="1" customWidth="1"/>
    <col min="14" max="14" width="14.875" bestFit="1" customWidth="1"/>
  </cols>
  <sheetData>
    <row r="1" spans="1:14">
      <c r="A1" s="87" t="s">
        <v>6</v>
      </c>
      <c r="B1" s="168" t="s">
        <v>89</v>
      </c>
      <c r="C1" s="80" t="s">
        <v>7</v>
      </c>
      <c r="D1" s="111" t="s">
        <v>69</v>
      </c>
      <c r="E1" s="111" t="s">
        <v>70</v>
      </c>
      <c r="F1" s="80" t="s">
        <v>8</v>
      </c>
      <c r="G1" s="80" t="s">
        <v>1</v>
      </c>
      <c r="H1" s="120" t="s">
        <v>75</v>
      </c>
      <c r="I1" s="120" t="s">
        <v>78</v>
      </c>
      <c r="J1" s="80" t="s">
        <v>9</v>
      </c>
      <c r="L1" s="183" t="s">
        <v>96</v>
      </c>
      <c r="M1" t="s">
        <v>95</v>
      </c>
      <c r="N1" t="s">
        <v>93</v>
      </c>
    </row>
    <row r="2" spans="1:14">
      <c r="A2" s="159">
        <f>Sheet1!A2</f>
        <v>44588</v>
      </c>
      <c r="B2" s="169" t="s">
        <v>90</v>
      </c>
      <c r="C2" s="78" t="s">
        <v>59</v>
      </c>
      <c r="D2" s="134">
        <v>670</v>
      </c>
      <c r="E2" s="163">
        <f ca="1">Sheet1!B2</f>
        <v>300</v>
      </c>
      <c r="F2" s="164">
        <f ca="1">Sheet1!G2</f>
        <v>120</v>
      </c>
      <c r="G2" s="165">
        <f ca="1">Sheet1!L2</f>
        <v>2400</v>
      </c>
      <c r="H2" s="165">
        <f ca="1">Sheet1!V2</f>
        <v>8</v>
      </c>
      <c r="I2" s="166">
        <f ca="1">IFERROR(テーブル1345[[#This Row],[作成数（pc）]]/(テーブル1345[[#This Row],[作業時間合計(分）]]/60),)</f>
        <v>150</v>
      </c>
      <c r="J2" s="165">
        <f ca="1">Sheet1!Q2</f>
        <v>0</v>
      </c>
      <c r="L2" s="184" t="s">
        <v>12</v>
      </c>
      <c r="M2" s="78">
        <v>610</v>
      </c>
      <c r="N2" s="78">
        <v>610</v>
      </c>
    </row>
    <row r="3" spans="1:14">
      <c r="A3" s="159">
        <f>Sheet1!A3</f>
        <v>44589</v>
      </c>
      <c r="B3" s="169" t="s">
        <v>17</v>
      </c>
      <c r="C3" s="78" t="s">
        <v>59</v>
      </c>
      <c r="D3" s="134">
        <v>240</v>
      </c>
      <c r="E3" s="163">
        <f ca="1">Sheet1!B3</f>
        <v>500</v>
      </c>
      <c r="F3" s="164">
        <f ca="1">Sheet1!G3</f>
        <v>270</v>
      </c>
      <c r="G3" s="165">
        <f ca="1">Sheet1!L3</f>
        <v>5400</v>
      </c>
      <c r="H3" s="165">
        <f ca="1">Sheet1!V3</f>
        <v>10.8</v>
      </c>
      <c r="I3" s="166">
        <f ca="1">IFERROR(テーブル1345[[#This Row],[作成数（pc）]]/(テーブル1345[[#This Row],[作業時間合計(分）]]/60),)</f>
        <v>111.11111111111111</v>
      </c>
      <c r="J3" s="165">
        <f ca="1">Sheet1!Q3</f>
        <v>0</v>
      </c>
      <c r="L3" s="184" t="s">
        <v>13</v>
      </c>
      <c r="M3" s="78">
        <v>730</v>
      </c>
      <c r="N3" s="78">
        <v>730</v>
      </c>
    </row>
    <row r="4" spans="1:14">
      <c r="A4" s="159">
        <f>Sheet1!A4</f>
        <v>44590</v>
      </c>
      <c r="B4" s="169" t="s">
        <v>11</v>
      </c>
      <c r="C4" s="78" t="s">
        <v>59</v>
      </c>
      <c r="D4" s="134">
        <v>410</v>
      </c>
      <c r="E4" s="163">
        <f ca="1">Sheet1!B4</f>
        <v>0</v>
      </c>
      <c r="F4" s="164">
        <f ca="1">Sheet1!G4</f>
        <v>0</v>
      </c>
      <c r="G4" s="165">
        <f ca="1">Sheet1!L4</f>
        <v>0</v>
      </c>
      <c r="H4" s="165">
        <f ca="1">Sheet1!V4</f>
        <v>0</v>
      </c>
      <c r="I4" s="166">
        <f ca="1">IFERROR(テーブル1345[[#This Row],[作成数（pc）]]/(テーブル1345[[#This Row],[作業時間合計(分）]]/60),)</f>
        <v>0</v>
      </c>
      <c r="J4" s="165">
        <f ca="1">Sheet1!Q4</f>
        <v>0</v>
      </c>
      <c r="L4" s="184" t="s">
        <v>14</v>
      </c>
      <c r="M4" s="78">
        <v>1310</v>
      </c>
      <c r="N4" s="78">
        <v>1310</v>
      </c>
    </row>
    <row r="5" spans="1:14">
      <c r="A5" s="159">
        <f>Sheet1!A5</f>
        <v>44591</v>
      </c>
      <c r="B5" s="169" t="s">
        <v>12</v>
      </c>
      <c r="C5" s="78" t="s">
        <v>59</v>
      </c>
      <c r="D5" s="134">
        <v>610</v>
      </c>
      <c r="E5" s="163">
        <f ca="1">Sheet1!B5</f>
        <v>400</v>
      </c>
      <c r="F5" s="164">
        <f ca="1">Sheet1!G5</f>
        <v>240</v>
      </c>
      <c r="G5" s="165">
        <f ca="1">Sheet1!L5</f>
        <v>4800</v>
      </c>
      <c r="H5" s="165">
        <f ca="1">Sheet1!V5</f>
        <v>12</v>
      </c>
      <c r="I5" s="166">
        <f ca="1">IFERROR(テーブル1345[[#This Row],[作成数（pc）]]/(テーブル1345[[#This Row],[作業時間合計(分）]]/60),)</f>
        <v>100</v>
      </c>
      <c r="J5" s="165">
        <f ca="1">Sheet1!Q5</f>
        <v>0</v>
      </c>
      <c r="L5" s="184" t="s">
        <v>15</v>
      </c>
      <c r="M5" s="78">
        <v>360</v>
      </c>
      <c r="N5" s="78">
        <v>360</v>
      </c>
    </row>
    <row r="6" spans="1:14">
      <c r="A6" s="159">
        <f>Sheet1!A6</f>
        <v>44592</v>
      </c>
      <c r="B6" s="169" t="s">
        <v>13</v>
      </c>
      <c r="C6" s="78" t="s">
        <v>59</v>
      </c>
      <c r="D6" s="134">
        <v>730</v>
      </c>
      <c r="E6" s="163">
        <f ca="1">Sheet1!B6</f>
        <v>480</v>
      </c>
      <c r="F6" s="164">
        <f ca="1">Sheet1!G6</f>
        <v>270</v>
      </c>
      <c r="G6" s="165">
        <f ca="1">Sheet1!L6</f>
        <v>5400</v>
      </c>
      <c r="H6" s="165">
        <f ca="1">Sheet1!V6</f>
        <v>11.25</v>
      </c>
      <c r="I6" s="166">
        <f ca="1">IFERROR(テーブル1345[[#This Row],[作成数（pc）]]/(テーブル1345[[#This Row],[作業時間合計(分）]]/60),)</f>
        <v>106.66666666666667</v>
      </c>
      <c r="J6" s="165">
        <f ca="1">Sheet1!Q6</f>
        <v>0</v>
      </c>
      <c r="L6" s="184" t="s">
        <v>16</v>
      </c>
      <c r="M6" s="78">
        <v>750</v>
      </c>
      <c r="N6" s="78">
        <v>1500</v>
      </c>
    </row>
    <row r="7" spans="1:14">
      <c r="A7" s="159">
        <f>Sheet1!A7</f>
        <v>44593</v>
      </c>
      <c r="B7" s="169" t="s">
        <v>14</v>
      </c>
      <c r="C7" s="78" t="s">
        <v>59</v>
      </c>
      <c r="D7" s="134">
        <v>1310</v>
      </c>
      <c r="E7" s="163">
        <f ca="1">Sheet1!B7</f>
        <v>400</v>
      </c>
      <c r="F7" s="164">
        <f ca="1">Sheet1!G7</f>
        <v>270</v>
      </c>
      <c r="G7" s="165">
        <f ca="1">Sheet1!L7</f>
        <v>5400</v>
      </c>
      <c r="H7" s="165">
        <f ca="1">Sheet1!V7</f>
        <v>13.5</v>
      </c>
      <c r="I7" s="166">
        <f ca="1">IFERROR(テーブル1345[[#This Row],[作成数（pc）]]/(テーブル1345[[#This Row],[作業時間合計(分）]]/60),)</f>
        <v>88.888888888888886</v>
      </c>
      <c r="J7" s="165">
        <f ca="1">Sheet1!Q7</f>
        <v>0</v>
      </c>
      <c r="L7" s="184" t="s">
        <v>17</v>
      </c>
      <c r="M7" s="78">
        <v>440</v>
      </c>
      <c r="N7" s="78">
        <v>880</v>
      </c>
    </row>
    <row r="8" spans="1:14">
      <c r="A8" s="159">
        <f>Sheet1!A8</f>
        <v>44594</v>
      </c>
      <c r="B8" s="169" t="s">
        <v>15</v>
      </c>
      <c r="C8" s="78" t="s">
        <v>59</v>
      </c>
      <c r="D8" s="134">
        <v>360</v>
      </c>
      <c r="E8" s="163">
        <f ca="1">Sheet1!B8</f>
        <v>906</v>
      </c>
      <c r="F8" s="164">
        <f ca="1">Sheet1!G8</f>
        <v>460</v>
      </c>
      <c r="G8" s="165">
        <f ca="1">Sheet1!L8</f>
        <v>9200</v>
      </c>
      <c r="H8" s="165">
        <f ca="1">Sheet1!V8</f>
        <v>10.154525386313466</v>
      </c>
      <c r="I8" s="166">
        <f ca="1">IFERROR(テーブル1345[[#This Row],[作成数（pc）]]/(テーブル1345[[#This Row],[作業時間合計(分）]]/60),)</f>
        <v>118.17391304347825</v>
      </c>
      <c r="J8" s="165">
        <f ca="1">Sheet1!Q8</f>
        <v>0</v>
      </c>
      <c r="L8" s="184" t="s">
        <v>11</v>
      </c>
      <c r="M8" s="78">
        <v>410</v>
      </c>
      <c r="N8" s="78">
        <v>410</v>
      </c>
    </row>
    <row r="9" spans="1:14">
      <c r="A9" s="159">
        <f>Sheet1!A9</f>
        <v>44595</v>
      </c>
      <c r="B9" s="169" t="s">
        <v>16</v>
      </c>
      <c r="C9" s="78" t="s">
        <v>59</v>
      </c>
      <c r="D9" s="134">
        <v>830</v>
      </c>
      <c r="E9" s="163">
        <f ca="1">Sheet1!B9</f>
        <v>600</v>
      </c>
      <c r="F9" s="164">
        <f ca="1">Sheet1!G9</f>
        <v>400</v>
      </c>
      <c r="G9" s="165">
        <f ca="1">Sheet1!L9</f>
        <v>8000</v>
      </c>
      <c r="H9" s="165">
        <f ca="1">Sheet1!V9</f>
        <v>13.333333333333334</v>
      </c>
      <c r="I9" s="166">
        <f ca="1">IFERROR(テーブル1345[[#This Row],[作成数（pc）]]/(テーブル1345[[#This Row],[作業時間合計(分）]]/60),)</f>
        <v>90</v>
      </c>
      <c r="J9" s="165">
        <f ca="1">Sheet1!Q9</f>
        <v>0</v>
      </c>
      <c r="L9" s="184" t="s">
        <v>92</v>
      </c>
      <c r="M9" s="185">
        <v>644.44444444444446</v>
      </c>
      <c r="N9" s="78">
        <v>5800</v>
      </c>
    </row>
    <row r="10" spans="1:14">
      <c r="A10" s="159">
        <f>Sheet1!A10</f>
        <v>44596</v>
      </c>
      <c r="B10" s="169" t="s">
        <v>17</v>
      </c>
      <c r="C10" s="78" t="s">
        <v>59</v>
      </c>
      <c r="D10" s="134">
        <v>640</v>
      </c>
      <c r="E10" s="163">
        <f ca="1">Sheet1!B10</f>
        <v>844</v>
      </c>
      <c r="F10" s="164">
        <f ca="1">Sheet1!G10</f>
        <v>555</v>
      </c>
      <c r="G10" s="165">
        <f ca="1">Sheet1!L10</f>
        <v>11100</v>
      </c>
      <c r="H10" s="165">
        <f ca="1">Sheet1!V10</f>
        <v>13.151658767772512</v>
      </c>
      <c r="I10" s="166">
        <f ca="1">IFERROR(テーブル1345[[#This Row],[作成数（pc）]]/(テーブル1345[[#This Row],[作業時間合計(分）]]/60),)</f>
        <v>91.243243243243242</v>
      </c>
      <c r="J10" s="165">
        <f ca="1">Sheet1!Q10</f>
        <v>0</v>
      </c>
    </row>
    <row r="11" spans="1:14">
      <c r="A11" s="159">
        <f>Sheet1!A11</f>
        <v>44597</v>
      </c>
      <c r="B11" s="169" t="s">
        <v>11</v>
      </c>
      <c r="C11" s="78" t="s">
        <v>59</v>
      </c>
      <c r="D11" s="134">
        <v>540</v>
      </c>
      <c r="E11" s="163">
        <f ca="1">Sheet1!B11</f>
        <v>400</v>
      </c>
      <c r="F11" s="164">
        <f ca="1">Sheet1!G11</f>
        <v>0</v>
      </c>
      <c r="G11" s="165">
        <f ca="1">Sheet1!L11</f>
        <v>0</v>
      </c>
      <c r="H11" s="165">
        <f ca="1">Sheet1!V11</f>
        <v>0</v>
      </c>
      <c r="I11" s="166">
        <f ca="1">IFERROR(テーブル1345[[#This Row],[作成数（pc）]]/(テーブル1345[[#This Row],[作業時間合計(分）]]/60),)</f>
        <v>0</v>
      </c>
      <c r="J11" s="165">
        <f ca="1">Sheet1!Q11</f>
        <v>0</v>
      </c>
    </row>
    <row r="12" spans="1:14">
      <c r="A12" s="159">
        <f>Sheet1!A12</f>
        <v>44598</v>
      </c>
      <c r="B12" s="169" t="s">
        <v>12</v>
      </c>
      <c r="C12" s="78" t="s">
        <v>59</v>
      </c>
      <c r="D12" s="134"/>
      <c r="E12" s="163">
        <f ca="1">Sheet1!B12</f>
        <v>0</v>
      </c>
      <c r="F12" s="164">
        <f ca="1">Sheet1!G12</f>
        <v>0</v>
      </c>
      <c r="G12" s="165">
        <f ca="1">Sheet1!L12</f>
        <v>0</v>
      </c>
      <c r="H12" s="165">
        <f ca="1">Sheet1!V12</f>
        <v>0</v>
      </c>
      <c r="I12" s="166">
        <f ca="1">IFERROR(テーブル1345[[#This Row],[作成数（pc）]]/(テーブル1345[[#This Row],[作業時間合計(分）]]/60),)</f>
        <v>0</v>
      </c>
      <c r="J12" s="165">
        <f ca="1">Sheet1!Q12</f>
        <v>0</v>
      </c>
    </row>
    <row r="13" spans="1:14">
      <c r="A13" s="159">
        <f>Sheet1!A13</f>
        <v>44599</v>
      </c>
      <c r="B13" s="169" t="s">
        <v>13</v>
      </c>
      <c r="C13" s="78" t="s">
        <v>59</v>
      </c>
      <c r="D13" s="134"/>
      <c r="E13" s="163">
        <f ca="1">Sheet1!B13</f>
        <v>0</v>
      </c>
      <c r="F13" s="164">
        <f ca="1">Sheet1!G13</f>
        <v>0</v>
      </c>
      <c r="G13" s="165">
        <f ca="1">Sheet1!L13</f>
        <v>0</v>
      </c>
      <c r="H13" s="165">
        <f ca="1">Sheet1!V13</f>
        <v>0</v>
      </c>
      <c r="I13" s="166">
        <f ca="1">IFERROR(テーブル1345[[#This Row],[作成数（pc）]]/(テーブル1345[[#This Row],[作業時間合計(分）]]/60),)</f>
        <v>0</v>
      </c>
      <c r="J13" s="165">
        <f ca="1">Sheet1!Q13</f>
        <v>0</v>
      </c>
    </row>
    <row r="14" spans="1:14">
      <c r="A14" s="159">
        <f>Sheet1!A14</f>
        <v>44600</v>
      </c>
      <c r="B14" s="169" t="s">
        <v>14</v>
      </c>
      <c r="C14" s="78" t="s">
        <v>59</v>
      </c>
      <c r="D14" s="134"/>
      <c r="E14" s="163">
        <f ca="1">Sheet1!B14</f>
        <v>0</v>
      </c>
      <c r="F14" s="164">
        <f ca="1">Sheet1!G14</f>
        <v>0</v>
      </c>
      <c r="G14" s="165">
        <f ca="1">Sheet1!L14</f>
        <v>0</v>
      </c>
      <c r="H14" s="165">
        <f ca="1">Sheet1!V14</f>
        <v>0</v>
      </c>
      <c r="I14" s="166">
        <f ca="1">IFERROR(テーブル1345[[#This Row],[作成数（pc）]]/(テーブル1345[[#This Row],[作業時間合計(分）]]/60),)</f>
        <v>0</v>
      </c>
      <c r="J14" s="165">
        <f ca="1">Sheet1!Q14</f>
        <v>0</v>
      </c>
    </row>
    <row r="15" spans="1:14">
      <c r="A15" s="159">
        <f>Sheet1!A15</f>
        <v>44601</v>
      </c>
      <c r="B15" s="169" t="s">
        <v>15</v>
      </c>
      <c r="C15" s="78" t="s">
        <v>59</v>
      </c>
      <c r="D15" s="134"/>
      <c r="E15" s="163">
        <f ca="1">Sheet1!B15</f>
        <v>0</v>
      </c>
      <c r="F15" s="164">
        <f ca="1">Sheet1!G15</f>
        <v>0</v>
      </c>
      <c r="G15" s="165">
        <f ca="1">Sheet1!L15</f>
        <v>0</v>
      </c>
      <c r="H15" s="165">
        <f ca="1">Sheet1!V15</f>
        <v>0</v>
      </c>
      <c r="I15" s="166">
        <f ca="1">IFERROR(テーブル1345[[#This Row],[作成数（pc）]]/(テーブル1345[[#This Row],[作業時間合計(分）]]/60),)</f>
        <v>0</v>
      </c>
      <c r="J15" s="165">
        <f ca="1">Sheet1!Q15</f>
        <v>0</v>
      </c>
    </row>
    <row r="16" spans="1:14">
      <c r="A16" s="159">
        <f>Sheet1!A16</f>
        <v>44602</v>
      </c>
      <c r="B16" s="169" t="s">
        <v>16</v>
      </c>
      <c r="C16" s="78" t="s">
        <v>59</v>
      </c>
      <c r="D16" s="134"/>
      <c r="E16" s="163">
        <f ca="1">Sheet1!B16</f>
        <v>0</v>
      </c>
      <c r="F16" s="164">
        <f ca="1">Sheet1!G16</f>
        <v>0</v>
      </c>
      <c r="G16" s="165">
        <f ca="1">Sheet1!L16</f>
        <v>0</v>
      </c>
      <c r="H16" s="165">
        <f ca="1">Sheet1!V16</f>
        <v>0</v>
      </c>
      <c r="I16" s="166">
        <f ca="1">IFERROR(テーブル1345[[#This Row],[作成数（pc）]]/(テーブル1345[[#This Row],[作業時間合計(分）]]/60),)</f>
        <v>0</v>
      </c>
      <c r="J16" s="165">
        <f ca="1">Sheet1!Q16</f>
        <v>0</v>
      </c>
    </row>
    <row r="17" spans="1:10">
      <c r="A17" s="159">
        <f>Sheet1!A17</f>
        <v>44603</v>
      </c>
      <c r="B17" s="169" t="s">
        <v>17</v>
      </c>
      <c r="C17" s="78" t="s">
        <v>59</v>
      </c>
      <c r="D17" s="134"/>
      <c r="E17" s="163">
        <f ca="1">Sheet1!B17</f>
        <v>0</v>
      </c>
      <c r="F17" s="164">
        <f ca="1">Sheet1!G17</f>
        <v>0</v>
      </c>
      <c r="G17" s="165">
        <f ca="1">Sheet1!L17</f>
        <v>0</v>
      </c>
      <c r="H17" s="165">
        <f ca="1">Sheet1!V17</f>
        <v>0</v>
      </c>
      <c r="I17" s="166">
        <f ca="1">IFERROR(テーブル1345[[#This Row],[作成数（pc）]]/(テーブル1345[[#This Row],[作業時間合計(分）]]/60),)</f>
        <v>0</v>
      </c>
      <c r="J17" s="165">
        <f ca="1">Sheet1!Q17</f>
        <v>0</v>
      </c>
    </row>
    <row r="18" spans="1:10">
      <c r="A18" s="159">
        <f>Sheet1!A18</f>
        <v>44604</v>
      </c>
      <c r="B18" s="169" t="s">
        <v>11</v>
      </c>
      <c r="C18" s="78" t="s">
        <v>59</v>
      </c>
      <c r="D18" s="134"/>
      <c r="E18" s="163">
        <f ca="1">Sheet1!B18</f>
        <v>0</v>
      </c>
      <c r="F18" s="164">
        <f ca="1">Sheet1!G18</f>
        <v>0</v>
      </c>
      <c r="G18" s="165">
        <f ca="1">Sheet1!L18</f>
        <v>0</v>
      </c>
      <c r="H18" s="165">
        <f ca="1">Sheet1!V18</f>
        <v>0</v>
      </c>
      <c r="I18" s="166">
        <f ca="1">IFERROR(テーブル1345[[#This Row],[作成数（pc）]]/(テーブル1345[[#This Row],[作業時間合計(分）]]/60),)</f>
        <v>0</v>
      </c>
      <c r="J18" s="165">
        <f ca="1">Sheet1!Q18</f>
        <v>0</v>
      </c>
    </row>
    <row r="19" spans="1:10">
      <c r="A19" s="159">
        <f>Sheet1!A19</f>
        <v>44605</v>
      </c>
      <c r="B19" s="169" t="s">
        <v>12</v>
      </c>
      <c r="C19" s="78" t="s">
        <v>59</v>
      </c>
      <c r="D19" s="134"/>
      <c r="E19" s="163">
        <f ca="1">Sheet1!B19</f>
        <v>0</v>
      </c>
      <c r="F19" s="164">
        <f ca="1">Sheet1!G19</f>
        <v>0</v>
      </c>
      <c r="G19" s="165">
        <f ca="1">Sheet1!L19</f>
        <v>0</v>
      </c>
      <c r="H19" s="165">
        <f ca="1">Sheet1!V19</f>
        <v>0</v>
      </c>
      <c r="I19" s="166">
        <f ca="1">IFERROR(テーブル1345[[#This Row],[作成数（pc）]]/(テーブル1345[[#This Row],[作業時間合計(分）]]/60),)</f>
        <v>0</v>
      </c>
      <c r="J19" s="165">
        <f ca="1">Sheet1!Q19</f>
        <v>0</v>
      </c>
    </row>
    <row r="20" spans="1:10">
      <c r="A20" s="159">
        <f>Sheet1!A20</f>
        <v>44606</v>
      </c>
      <c r="B20" s="169" t="s">
        <v>13</v>
      </c>
      <c r="C20" s="78" t="s">
        <v>59</v>
      </c>
      <c r="D20" s="134"/>
      <c r="E20" s="163">
        <f ca="1">Sheet1!B20</f>
        <v>0</v>
      </c>
      <c r="F20" s="164">
        <f ca="1">Sheet1!G20</f>
        <v>0</v>
      </c>
      <c r="G20" s="165">
        <f ca="1">Sheet1!L20</f>
        <v>0</v>
      </c>
      <c r="H20" s="165">
        <f ca="1">Sheet1!V20</f>
        <v>0</v>
      </c>
      <c r="I20" s="166">
        <f ca="1">IFERROR(テーブル1345[[#This Row],[作成数（pc）]]/(テーブル1345[[#This Row],[作業時間合計(分）]]/60),)</f>
        <v>0</v>
      </c>
      <c r="J20" s="165">
        <f ca="1">Sheet1!Q20</f>
        <v>0</v>
      </c>
    </row>
    <row r="21" spans="1:10">
      <c r="A21" s="159">
        <f>Sheet1!A21</f>
        <v>44607</v>
      </c>
      <c r="B21" s="169" t="s">
        <v>14</v>
      </c>
      <c r="C21" s="78" t="s">
        <v>59</v>
      </c>
      <c r="D21" s="134"/>
      <c r="E21" s="163">
        <f ca="1">Sheet1!B21</f>
        <v>0</v>
      </c>
      <c r="F21" s="164">
        <f ca="1">Sheet1!G21</f>
        <v>0</v>
      </c>
      <c r="G21" s="165">
        <f ca="1">Sheet1!L21</f>
        <v>0</v>
      </c>
      <c r="H21" s="165">
        <f ca="1">Sheet1!V21</f>
        <v>0</v>
      </c>
      <c r="I21" s="166">
        <f ca="1">IFERROR(テーブル1345[[#This Row],[作成数（pc）]]/(テーブル1345[[#This Row],[作業時間合計(分）]]/60),)</f>
        <v>0</v>
      </c>
      <c r="J21" s="165">
        <f ca="1">Sheet1!Q21</f>
        <v>0</v>
      </c>
    </row>
    <row r="22" spans="1:10">
      <c r="A22" s="159">
        <f>Sheet1!A22</f>
        <v>44608</v>
      </c>
      <c r="B22" s="169" t="s">
        <v>15</v>
      </c>
      <c r="C22" s="78" t="s">
        <v>59</v>
      </c>
      <c r="D22" s="134"/>
      <c r="E22" s="163">
        <f ca="1">Sheet1!B22</f>
        <v>0</v>
      </c>
      <c r="F22" s="164">
        <f ca="1">Sheet1!G22</f>
        <v>0</v>
      </c>
      <c r="G22" s="165">
        <f ca="1">Sheet1!L22</f>
        <v>0</v>
      </c>
      <c r="H22" s="165">
        <f ca="1">Sheet1!V22</f>
        <v>0</v>
      </c>
      <c r="I22" s="166">
        <f ca="1">IFERROR(テーブル1345[[#This Row],[作成数（pc）]]/(テーブル1345[[#This Row],[作業時間合計(分）]]/60),)</f>
        <v>0</v>
      </c>
      <c r="J22" s="165">
        <f ca="1">Sheet1!Q22</f>
        <v>0</v>
      </c>
    </row>
    <row r="23" spans="1:10">
      <c r="A23" s="159">
        <f>Sheet1!A23</f>
        <v>44609</v>
      </c>
      <c r="B23" s="169" t="s">
        <v>16</v>
      </c>
      <c r="C23" s="78" t="s">
        <v>59</v>
      </c>
      <c r="D23" s="134"/>
      <c r="E23" s="163">
        <f ca="1">Sheet1!B23</f>
        <v>0</v>
      </c>
      <c r="F23" s="164">
        <f ca="1">Sheet1!G23</f>
        <v>0</v>
      </c>
      <c r="G23" s="165">
        <f ca="1">Sheet1!L23</f>
        <v>0</v>
      </c>
      <c r="H23" s="165">
        <f ca="1">Sheet1!V23</f>
        <v>0</v>
      </c>
      <c r="I23" s="166">
        <f ca="1">IFERROR(テーブル1345[[#This Row],[作成数（pc）]]/(テーブル1345[[#This Row],[作業時間合計(分）]]/60),)</f>
        <v>0</v>
      </c>
      <c r="J23" s="165">
        <f ca="1">Sheet1!Q23</f>
        <v>0</v>
      </c>
    </row>
    <row r="24" spans="1:10">
      <c r="A24" s="159">
        <f>Sheet1!A24</f>
        <v>44610</v>
      </c>
      <c r="B24" s="169" t="s">
        <v>17</v>
      </c>
      <c r="C24" s="78" t="s">
        <v>59</v>
      </c>
      <c r="D24" s="134"/>
      <c r="E24" s="163">
        <f ca="1">Sheet1!B24</f>
        <v>0</v>
      </c>
      <c r="F24" s="164">
        <f ca="1">Sheet1!G24</f>
        <v>0</v>
      </c>
      <c r="G24" s="165">
        <f ca="1">Sheet1!L24</f>
        <v>0</v>
      </c>
      <c r="H24" s="165">
        <f ca="1">Sheet1!V24</f>
        <v>0</v>
      </c>
      <c r="I24" s="166">
        <f ca="1">IFERROR(テーブル1345[[#This Row],[作成数（pc）]]/(テーブル1345[[#This Row],[作業時間合計(分）]]/60),)</f>
        <v>0</v>
      </c>
      <c r="J24" s="165">
        <f ca="1">Sheet1!Q24</f>
        <v>0</v>
      </c>
    </row>
    <row r="25" spans="1:10">
      <c r="A25" s="159">
        <f>Sheet1!A25</f>
        <v>44611</v>
      </c>
      <c r="B25" s="169" t="s">
        <v>11</v>
      </c>
      <c r="C25" s="78" t="s">
        <v>59</v>
      </c>
      <c r="D25" s="134"/>
      <c r="E25" s="163">
        <f ca="1">Sheet1!B25</f>
        <v>0</v>
      </c>
      <c r="F25" s="164">
        <f ca="1">Sheet1!G25</f>
        <v>0</v>
      </c>
      <c r="G25" s="165">
        <f ca="1">Sheet1!L25</f>
        <v>0</v>
      </c>
      <c r="H25" s="165">
        <f ca="1">Sheet1!V25</f>
        <v>0</v>
      </c>
      <c r="I25" s="166">
        <f ca="1">IFERROR(テーブル1345[[#This Row],[作成数（pc）]]/(テーブル1345[[#This Row],[作業時間合計(分）]]/60),)</f>
        <v>0</v>
      </c>
      <c r="J25" s="165">
        <f ca="1">Sheet1!Q25</f>
        <v>0</v>
      </c>
    </row>
    <row r="26" spans="1:10">
      <c r="A26" s="159">
        <f>Sheet1!A26</f>
        <v>44612</v>
      </c>
      <c r="B26" s="169" t="s">
        <v>12</v>
      </c>
      <c r="C26" s="78" t="s">
        <v>59</v>
      </c>
      <c r="D26" s="134"/>
      <c r="E26" s="163">
        <f ca="1">Sheet1!B26</f>
        <v>0</v>
      </c>
      <c r="F26" s="164">
        <f ca="1">Sheet1!G26</f>
        <v>0</v>
      </c>
      <c r="G26" s="165">
        <f ca="1">Sheet1!L26</f>
        <v>0</v>
      </c>
      <c r="H26" s="165">
        <f ca="1">Sheet1!V26</f>
        <v>0</v>
      </c>
      <c r="I26" s="166">
        <f ca="1">IFERROR(テーブル1345[[#This Row],[作成数（pc）]]/(テーブル1345[[#This Row],[作業時間合計(分）]]/60),)</f>
        <v>0</v>
      </c>
      <c r="J26" s="165">
        <f ca="1">Sheet1!Q26</f>
        <v>0</v>
      </c>
    </row>
    <row r="27" spans="1:10">
      <c r="A27" s="159">
        <f>Sheet1!A27</f>
        <v>44613</v>
      </c>
      <c r="B27" s="169" t="s">
        <v>13</v>
      </c>
      <c r="C27" s="78" t="s">
        <v>59</v>
      </c>
      <c r="D27" s="134"/>
      <c r="E27" s="163">
        <f ca="1">Sheet1!B27</f>
        <v>0</v>
      </c>
      <c r="F27" s="164">
        <f ca="1">Sheet1!G27</f>
        <v>0</v>
      </c>
      <c r="G27" s="165">
        <f ca="1">Sheet1!L27</f>
        <v>0</v>
      </c>
      <c r="H27" s="165">
        <f ca="1">Sheet1!V27</f>
        <v>0</v>
      </c>
      <c r="I27" s="166">
        <f ca="1">IFERROR(テーブル1345[[#This Row],[作成数（pc）]]/(テーブル1345[[#This Row],[作業時間合計(分）]]/60),)</f>
        <v>0</v>
      </c>
      <c r="J27" s="165">
        <f ca="1">Sheet1!Q27</f>
        <v>0</v>
      </c>
    </row>
    <row r="28" spans="1:10">
      <c r="A28" s="159">
        <f>Sheet1!A28</f>
        <v>44614</v>
      </c>
      <c r="B28" s="169" t="s">
        <v>14</v>
      </c>
      <c r="C28" s="78" t="s">
        <v>59</v>
      </c>
      <c r="D28" s="134"/>
      <c r="E28" s="163">
        <f ca="1">Sheet1!B28</f>
        <v>0</v>
      </c>
      <c r="F28" s="164">
        <f ca="1">Sheet1!G28</f>
        <v>0</v>
      </c>
      <c r="G28" s="165">
        <f ca="1">Sheet1!L28</f>
        <v>0</v>
      </c>
      <c r="H28" s="165">
        <f ca="1">Sheet1!V28</f>
        <v>0</v>
      </c>
      <c r="I28" s="166">
        <f ca="1">IFERROR(テーブル1345[[#This Row],[作成数（pc）]]/(テーブル1345[[#This Row],[作業時間合計(分）]]/60),)</f>
        <v>0</v>
      </c>
      <c r="J28" s="165">
        <f ca="1">Sheet1!Q28</f>
        <v>0</v>
      </c>
    </row>
    <row r="29" spans="1:10">
      <c r="A29" s="159">
        <f>Sheet1!A29</f>
        <v>44615</v>
      </c>
      <c r="B29" s="169" t="s">
        <v>15</v>
      </c>
      <c r="C29" s="78" t="s">
        <v>59</v>
      </c>
      <c r="D29" s="134"/>
      <c r="E29" s="163">
        <f ca="1">Sheet1!B29</f>
        <v>0</v>
      </c>
      <c r="F29" s="164">
        <f ca="1">Sheet1!G29</f>
        <v>0</v>
      </c>
      <c r="G29" s="165">
        <f ca="1">Sheet1!L29</f>
        <v>0</v>
      </c>
      <c r="H29" s="165">
        <f ca="1">Sheet1!V29</f>
        <v>0</v>
      </c>
      <c r="I29" s="166">
        <f ca="1">IFERROR(テーブル1345[[#This Row],[作成数（pc）]]/(テーブル1345[[#This Row],[作業時間合計(分）]]/60),)</f>
        <v>0</v>
      </c>
      <c r="J29" s="165">
        <f ca="1">Sheet1!Q29</f>
        <v>0</v>
      </c>
    </row>
    <row r="30" spans="1:10">
      <c r="A30" s="159">
        <f>Sheet1!A30</f>
        <v>44616</v>
      </c>
      <c r="B30" s="169" t="s">
        <v>16</v>
      </c>
      <c r="C30" s="78" t="s">
        <v>59</v>
      </c>
      <c r="D30" s="134"/>
      <c r="E30" s="163">
        <f ca="1">Sheet1!B30</f>
        <v>0</v>
      </c>
      <c r="F30" s="164">
        <f ca="1">Sheet1!G30</f>
        <v>0</v>
      </c>
      <c r="G30" s="165">
        <f ca="1">Sheet1!L30</f>
        <v>0</v>
      </c>
      <c r="H30" s="165">
        <f ca="1">Sheet1!V30</f>
        <v>0</v>
      </c>
      <c r="I30" s="166">
        <f ca="1">IFERROR(テーブル1345[[#This Row],[作成数（pc）]]/(テーブル1345[[#This Row],[作業時間合計(分）]]/60),)</f>
        <v>0</v>
      </c>
      <c r="J30" s="165">
        <f ca="1">Sheet1!Q30</f>
        <v>0</v>
      </c>
    </row>
    <row r="31" spans="1:10">
      <c r="A31" s="159">
        <f>Sheet1!A31</f>
        <v>44617</v>
      </c>
      <c r="B31" s="169" t="s">
        <v>17</v>
      </c>
      <c r="C31" s="78" t="s">
        <v>59</v>
      </c>
      <c r="D31" s="134"/>
      <c r="E31" s="163">
        <f ca="1">Sheet1!B31</f>
        <v>0</v>
      </c>
      <c r="F31" s="164">
        <f ca="1">Sheet1!G31</f>
        <v>0</v>
      </c>
      <c r="G31" s="165">
        <f ca="1">Sheet1!L31</f>
        <v>0</v>
      </c>
      <c r="H31" s="165">
        <f ca="1">Sheet1!V31</f>
        <v>0</v>
      </c>
      <c r="I31" s="166">
        <f ca="1">IFERROR(テーブル1345[[#This Row],[作成数（pc）]]/(テーブル1345[[#This Row],[作業時間合計(分）]]/60),)</f>
        <v>0</v>
      </c>
      <c r="J31" s="165">
        <f ca="1">Sheet1!Q31</f>
        <v>0</v>
      </c>
    </row>
    <row r="32" spans="1:10">
      <c r="A32" s="159">
        <f>Sheet1!A32</f>
        <v>44618</v>
      </c>
      <c r="B32" s="169" t="s">
        <v>11</v>
      </c>
      <c r="C32" s="78" t="s">
        <v>59</v>
      </c>
      <c r="D32" s="134"/>
      <c r="E32" s="163">
        <f ca="1">Sheet1!B32</f>
        <v>0</v>
      </c>
      <c r="F32" s="164">
        <f ca="1">Sheet1!G32</f>
        <v>0</v>
      </c>
      <c r="G32" s="165">
        <f ca="1">Sheet1!L32</f>
        <v>0</v>
      </c>
      <c r="H32" s="165">
        <f ca="1">Sheet1!V32</f>
        <v>0</v>
      </c>
      <c r="I32" s="166">
        <f ca="1">IFERROR(テーブル1345[[#This Row],[作成数（pc）]]/(テーブル1345[[#This Row],[作業時間合計(分）]]/60),)</f>
        <v>0</v>
      </c>
      <c r="J32" s="165">
        <f ca="1">Sheet1!Q32</f>
        <v>0</v>
      </c>
    </row>
    <row r="33" spans="1:12">
      <c r="A33" s="158" t="s">
        <v>100</v>
      </c>
      <c r="B33" s="158"/>
      <c r="C33"/>
      <c r="D33" s="134">
        <f>AVERAGEIF(テーブル1345[出荷量],"&lt;&gt;0")</f>
        <v>634</v>
      </c>
      <c r="E33" s="134">
        <f ca="1">AVERAGEIF(テーブル1345[作成数（pc）],"&lt;&gt;0")</f>
        <v>536.66666666666663</v>
      </c>
      <c r="F33" s="188">
        <f ca="1">AVERAGEIF(テーブル1345[作業時間合計(分）],"&lt;&gt;0")</f>
        <v>323.125</v>
      </c>
      <c r="G33" s="190">
        <f ca="1">AVERAGEIF(テーブル1345[人件費],"&lt;&gt;0")</f>
        <v>6462.5</v>
      </c>
      <c r="H33" s="190">
        <f ca="1">AVERAGEIF(テーブル1345[加工単価（1pc）],"&lt;&gt;0")</f>
        <v>11.523689685927414</v>
      </c>
      <c r="I33" s="191">
        <f ca="1">AVERAGEIF(テーブル1345[1H作成量（1pc)],"&lt;&gt;0")</f>
        <v>107.01047786917351</v>
      </c>
      <c r="J33" s="134" t="e">
        <f ca="1">AVERAGEIF(テーブル1345[資材費(1C/S)],"&lt;&gt;0")</f>
        <v>#DIV/0!</v>
      </c>
      <c r="L33">
        <v>14</v>
      </c>
    </row>
    <row r="35" spans="1:12">
      <c r="A35" s="3"/>
      <c r="B35" s="3"/>
      <c r="C35"/>
      <c r="D35"/>
    </row>
    <row r="36" spans="1:12">
      <c r="A36" s="3"/>
      <c r="B36" s="3"/>
      <c r="C36" s="121" t="s">
        <v>79</v>
      </c>
      <c r="D36"/>
    </row>
    <row r="37" spans="1:12">
      <c r="A37"/>
      <c r="B37"/>
      <c r="C37" s="121" t="s">
        <v>87</v>
      </c>
      <c r="D37"/>
    </row>
    <row r="38" spans="1:12">
      <c r="A38"/>
      <c r="B38"/>
      <c r="C38"/>
      <c r="D38"/>
    </row>
  </sheetData>
  <sheetProtection sheet="1" objects="1" scenarios="1"/>
  <phoneticPr fontId="23"/>
  <pageMargins left="0.69930555555555596" right="0.69930555555555596" top="0.75" bottom="0.75" header="0.3" footer="0.3"/>
  <pageSetup paperSize="9" scale="69" orientation="landscape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9">
    <pageSetUpPr fitToPage="1"/>
  </sheetPr>
  <dimension ref="A1:N33"/>
  <sheetViews>
    <sheetView workbookViewId="0">
      <selection activeCell="G7" sqref="G7"/>
    </sheetView>
  </sheetViews>
  <sheetFormatPr defaultColWidth="9" defaultRowHeight="13.5"/>
  <cols>
    <col min="1" max="1" width="10.5" style="77" customWidth="1"/>
    <col min="2" max="2" width="4.625" style="77" customWidth="1"/>
    <col min="3" max="3" width="16.625" style="78" customWidth="1"/>
    <col min="4" max="4" width="11.75" style="78" customWidth="1"/>
    <col min="5" max="5" width="15.375" style="78" customWidth="1"/>
    <col min="6" max="6" width="10.125" style="78" customWidth="1"/>
    <col min="7" max="7" width="13" style="78" customWidth="1"/>
    <col min="8" max="8" width="13.875" style="86" customWidth="1"/>
    <col min="9" max="9" width="15.375" customWidth="1"/>
    <col min="10" max="10" width="14.5" customWidth="1"/>
    <col min="11" max="11" width="8.875" customWidth="1"/>
    <col min="12" max="12" width="11.125" bestFit="1" customWidth="1"/>
    <col min="13" max="13" width="14.875" bestFit="1" customWidth="1"/>
    <col min="14" max="14" width="16.125" bestFit="1" customWidth="1"/>
  </cols>
  <sheetData>
    <row r="1" spans="1:14">
      <c r="A1" s="87" t="s">
        <v>6</v>
      </c>
      <c r="B1" s="168" t="s">
        <v>89</v>
      </c>
      <c r="C1" s="80" t="s">
        <v>7</v>
      </c>
      <c r="D1" s="111" t="s">
        <v>69</v>
      </c>
      <c r="E1" s="111" t="s">
        <v>81</v>
      </c>
      <c r="F1" s="80" t="s">
        <v>8</v>
      </c>
      <c r="G1" s="80" t="s">
        <v>1</v>
      </c>
      <c r="H1" s="120" t="s">
        <v>80</v>
      </c>
      <c r="I1" s="111" t="s">
        <v>110</v>
      </c>
      <c r="J1" s="80" t="s">
        <v>2</v>
      </c>
      <c r="L1" s="183" t="s">
        <v>91</v>
      </c>
      <c r="M1" t="s">
        <v>97</v>
      </c>
      <c r="N1" t="s">
        <v>94</v>
      </c>
    </row>
    <row r="2" spans="1:14" ht="12.75" customHeight="1">
      <c r="A2" s="81">
        <f>Sheet1!A2</f>
        <v>44588</v>
      </c>
      <c r="B2" s="181" t="s">
        <v>90</v>
      </c>
      <c r="C2" s="78" t="s">
        <v>60</v>
      </c>
      <c r="D2" s="134">
        <v>380</v>
      </c>
      <c r="E2" s="135">
        <f ca="1">Sheet1!C2</f>
        <v>0</v>
      </c>
      <c r="F2" s="82">
        <f ca="1">Sheet1!H2</f>
        <v>0</v>
      </c>
      <c r="G2" s="83">
        <f ca="1">Sheet1!M2</f>
        <v>0</v>
      </c>
      <c r="H2" s="83">
        <f ca="1">Sheet1!W2</f>
        <v>0</v>
      </c>
      <c r="I2" s="136">
        <f ca="1">IFERROR(テーブル13454[[#This Row],[作成数(pc）']]]/(テーブル13454[[#This Row],[作業時間合計(分）]]/60),)</f>
        <v>0</v>
      </c>
      <c r="J2" s="78">
        <f ca="1">Sheet1!R2</f>
        <v>0</v>
      </c>
      <c r="L2" s="184" t="s">
        <v>14</v>
      </c>
      <c r="M2" s="78">
        <v>280</v>
      </c>
      <c r="N2" s="78">
        <v>280</v>
      </c>
    </row>
    <row r="3" spans="1:14">
      <c r="A3" s="81">
        <f>Sheet1!A3</f>
        <v>44589</v>
      </c>
      <c r="B3" s="181" t="s">
        <v>17</v>
      </c>
      <c r="C3" s="78" t="s">
        <v>60</v>
      </c>
      <c r="D3" s="134">
        <v>270</v>
      </c>
      <c r="E3" s="135">
        <f ca="1">Sheet1!C3</f>
        <v>400</v>
      </c>
      <c r="F3" s="82">
        <f ca="1">Sheet1!H3</f>
        <v>180</v>
      </c>
      <c r="G3" s="83">
        <f ca="1">Sheet1!M3</f>
        <v>3600</v>
      </c>
      <c r="H3" s="83">
        <f ca="1">Sheet1!W3</f>
        <v>9</v>
      </c>
      <c r="I3" s="136">
        <f ca="1">IFERROR(テーブル13454[[#This Row],[作成数(pc）']]]/(テーブル13454[[#This Row],[作業時間合計(分）]]/60),)</f>
        <v>133.33333333333334</v>
      </c>
      <c r="J3" s="78">
        <f ca="1">Sheet1!R3</f>
        <v>0</v>
      </c>
      <c r="L3" s="184" t="s">
        <v>17</v>
      </c>
      <c r="M3" s="78">
        <v>270</v>
      </c>
      <c r="N3" s="78">
        <v>270</v>
      </c>
    </row>
    <row r="4" spans="1:14">
      <c r="A4" s="81">
        <f>Sheet1!A4</f>
        <v>44590</v>
      </c>
      <c r="B4" s="181" t="s">
        <v>11</v>
      </c>
      <c r="C4" s="78" t="s">
        <v>60</v>
      </c>
      <c r="D4" s="134">
        <v>170</v>
      </c>
      <c r="E4" s="135">
        <f ca="1">Sheet1!C4</f>
        <v>200</v>
      </c>
      <c r="F4" s="82">
        <f ca="1">Sheet1!H4</f>
        <v>120</v>
      </c>
      <c r="G4" s="83">
        <f ca="1">Sheet1!M4</f>
        <v>2400</v>
      </c>
      <c r="H4" s="83">
        <f ca="1">Sheet1!W4</f>
        <v>12</v>
      </c>
      <c r="I4" s="136">
        <f ca="1">IFERROR(テーブル13454[[#This Row],[作成数(pc）']]]/(テーブル13454[[#This Row],[作業時間合計(分）]]/60),)</f>
        <v>100</v>
      </c>
      <c r="J4" s="78">
        <f ca="1">Sheet1!R4</f>
        <v>0</v>
      </c>
      <c r="L4" s="184" t="s">
        <v>13</v>
      </c>
      <c r="M4" s="78">
        <v>270</v>
      </c>
      <c r="N4" s="78">
        <v>270</v>
      </c>
    </row>
    <row r="5" spans="1:14">
      <c r="A5" s="81">
        <f>Sheet1!A5</f>
        <v>44591</v>
      </c>
      <c r="B5" s="181" t="s">
        <v>12</v>
      </c>
      <c r="C5" s="78" t="s">
        <v>60</v>
      </c>
      <c r="D5" s="134">
        <v>140</v>
      </c>
      <c r="E5" s="135">
        <f ca="1">Sheet1!C5</f>
        <v>200</v>
      </c>
      <c r="F5" s="82">
        <f ca="1">Sheet1!H5</f>
        <v>75</v>
      </c>
      <c r="G5" s="83">
        <f ca="1">Sheet1!M5</f>
        <v>1500</v>
      </c>
      <c r="H5" s="83">
        <f ca="1">Sheet1!W5</f>
        <v>7.5</v>
      </c>
      <c r="I5" s="136">
        <f ca="1">IFERROR(テーブル13454[[#This Row],[作成数(pc）']]]/(テーブル13454[[#This Row],[作業時間合計(分）]]/60),)</f>
        <v>160</v>
      </c>
      <c r="J5" s="78">
        <f ca="1">Sheet1!R5</f>
        <v>0</v>
      </c>
      <c r="L5" s="184" t="s">
        <v>15</v>
      </c>
      <c r="M5" s="78">
        <v>210</v>
      </c>
      <c r="N5" s="78">
        <v>210</v>
      </c>
    </row>
    <row r="6" spans="1:14">
      <c r="A6" s="81">
        <f>Sheet1!A6</f>
        <v>44592</v>
      </c>
      <c r="B6" s="181" t="s">
        <v>13</v>
      </c>
      <c r="C6" s="78" t="s">
        <v>60</v>
      </c>
      <c r="D6" s="134">
        <v>270</v>
      </c>
      <c r="E6" s="135">
        <f ca="1">Sheet1!C6</f>
        <v>220</v>
      </c>
      <c r="F6" s="82">
        <f ca="1">Sheet1!H6</f>
        <v>0</v>
      </c>
      <c r="G6" s="83">
        <f ca="1">Sheet1!M6</f>
        <v>0</v>
      </c>
      <c r="H6" s="83">
        <f ca="1">Sheet1!W6</f>
        <v>0</v>
      </c>
      <c r="I6" s="136">
        <f ca="1">IFERROR(テーブル13454[[#This Row],[作成数(pc）']]]/(テーブル13454[[#This Row],[作業時間合計(分）]]/60),)</f>
        <v>0</v>
      </c>
      <c r="J6" s="78">
        <f ca="1">Sheet1!R6</f>
        <v>0</v>
      </c>
      <c r="L6" s="184" t="s">
        <v>11</v>
      </c>
      <c r="M6" s="78">
        <v>170</v>
      </c>
      <c r="N6" s="78">
        <v>170</v>
      </c>
    </row>
    <row r="7" spans="1:14">
      <c r="A7" s="81">
        <f>Sheet1!A7</f>
        <v>44593</v>
      </c>
      <c r="B7" s="181" t="s">
        <v>14</v>
      </c>
      <c r="C7" s="78" t="s">
        <v>60</v>
      </c>
      <c r="D7" s="134">
        <v>280</v>
      </c>
      <c r="E7" s="135">
        <f ca="1">Sheet1!C7</f>
        <v>400</v>
      </c>
      <c r="F7" s="82">
        <f ca="1">Sheet1!H7</f>
        <v>200</v>
      </c>
      <c r="G7" s="83">
        <f ca="1">Sheet1!M7</f>
        <v>4000</v>
      </c>
      <c r="H7" s="83">
        <f ca="1">Sheet1!W7</f>
        <v>10</v>
      </c>
      <c r="I7" s="136">
        <f ca="1">IFERROR(テーブル13454[[#This Row],[作成数(pc）']]]/(テーブル13454[[#This Row],[作業時間合計(分）]]/60),)</f>
        <v>120</v>
      </c>
      <c r="J7" s="78">
        <f ca="1">Sheet1!R7</f>
        <v>0</v>
      </c>
      <c r="L7" s="184" t="s">
        <v>12</v>
      </c>
      <c r="M7" s="78">
        <v>140</v>
      </c>
      <c r="N7" s="78">
        <v>140</v>
      </c>
    </row>
    <row r="8" spans="1:14">
      <c r="A8" s="81">
        <f>Sheet1!A8</f>
        <v>44594</v>
      </c>
      <c r="B8" s="181" t="s">
        <v>15</v>
      </c>
      <c r="C8" s="78" t="s">
        <v>60</v>
      </c>
      <c r="D8" s="134">
        <v>210</v>
      </c>
      <c r="E8" s="135">
        <f ca="1">Sheet1!C8</f>
        <v>450</v>
      </c>
      <c r="F8" s="82">
        <f ca="1">Sheet1!H8</f>
        <v>180</v>
      </c>
      <c r="G8" s="83">
        <f ca="1">Sheet1!M8</f>
        <v>3600</v>
      </c>
      <c r="H8" s="83">
        <f ca="1">Sheet1!W8</f>
        <v>8</v>
      </c>
      <c r="I8" s="136">
        <f ca="1">IFERROR(テーブル13454[[#This Row],[作成数(pc）']]]/(テーブル13454[[#This Row],[作業時間合計(分）]]/60),)</f>
        <v>150</v>
      </c>
      <c r="J8" s="78">
        <f ca="1">Sheet1!R8</f>
        <v>0</v>
      </c>
      <c r="L8" s="184" t="s">
        <v>16</v>
      </c>
      <c r="M8" s="78">
        <v>380</v>
      </c>
      <c r="N8" s="78">
        <v>380</v>
      </c>
    </row>
    <row r="9" spans="1:14">
      <c r="A9" s="81">
        <f>Sheet1!A9</f>
        <v>44595</v>
      </c>
      <c r="B9" s="181" t="s">
        <v>16</v>
      </c>
      <c r="C9" s="78" t="s">
        <v>60</v>
      </c>
      <c r="D9" s="134">
        <v>290</v>
      </c>
      <c r="E9" s="135">
        <f ca="1">Sheet1!C9</f>
        <v>300</v>
      </c>
      <c r="F9" s="82">
        <f ca="1">Sheet1!H9</f>
        <v>135</v>
      </c>
      <c r="G9" s="83">
        <f ca="1">Sheet1!M9</f>
        <v>2700</v>
      </c>
      <c r="H9" s="83">
        <f ca="1">Sheet1!W9</f>
        <v>9</v>
      </c>
      <c r="I9" s="136">
        <f ca="1">IFERROR(テーブル13454[[#This Row],[作成数(pc）']]]/(テーブル13454[[#This Row],[作業時間合計(分）]]/60),)</f>
        <v>133.33333333333334</v>
      </c>
      <c r="J9" s="78">
        <f ca="1">Sheet1!R9</f>
        <v>0</v>
      </c>
      <c r="L9" s="184" t="s">
        <v>92</v>
      </c>
      <c r="M9" s="78">
        <v>245.71428571428572</v>
      </c>
      <c r="N9" s="78">
        <v>1720</v>
      </c>
    </row>
    <row r="10" spans="1:14">
      <c r="A10" s="81">
        <f>Sheet1!A10</f>
        <v>44596</v>
      </c>
      <c r="B10" s="181" t="s">
        <v>17</v>
      </c>
      <c r="C10" s="78" t="s">
        <v>60</v>
      </c>
      <c r="D10" s="134">
        <v>320</v>
      </c>
      <c r="E10" s="135">
        <f ca="1">Sheet1!C10</f>
        <v>0</v>
      </c>
      <c r="F10" s="82">
        <f ca="1">Sheet1!H10</f>
        <v>0</v>
      </c>
      <c r="G10" s="83">
        <f ca="1">Sheet1!M10</f>
        <v>0</v>
      </c>
      <c r="H10" s="83">
        <f ca="1">Sheet1!W10</f>
        <v>0</v>
      </c>
      <c r="I10" s="136">
        <f ca="1">IFERROR(テーブル13454[[#This Row],[作成数(pc）']]]/(テーブル13454[[#This Row],[作業時間合計(分）]]/60),)</f>
        <v>0</v>
      </c>
      <c r="J10" s="78">
        <f ca="1">Sheet1!R10</f>
        <v>0</v>
      </c>
    </row>
    <row r="11" spans="1:14">
      <c r="A11" s="81">
        <f>Sheet1!A11</f>
        <v>44597</v>
      </c>
      <c r="B11" s="181" t="s">
        <v>11</v>
      </c>
      <c r="C11" s="78" t="s">
        <v>60</v>
      </c>
      <c r="D11" s="134">
        <v>190</v>
      </c>
      <c r="E11" s="135">
        <f ca="1">Sheet1!C11</f>
        <v>400</v>
      </c>
      <c r="F11" s="82">
        <f ca="1">Sheet1!H11</f>
        <v>120</v>
      </c>
      <c r="G11" s="83">
        <f ca="1">Sheet1!M11</f>
        <v>2400</v>
      </c>
      <c r="H11" s="83">
        <f ca="1">Sheet1!W11</f>
        <v>6</v>
      </c>
      <c r="I11" s="136">
        <f ca="1">IFERROR(テーブル13454[[#This Row],[作成数(pc）']]]/(テーブル13454[[#This Row],[作業時間合計(分）]]/60),)</f>
        <v>200</v>
      </c>
      <c r="J11" s="78">
        <f ca="1">Sheet1!R11</f>
        <v>0</v>
      </c>
    </row>
    <row r="12" spans="1:14">
      <c r="A12" s="81">
        <f>Sheet1!A12</f>
        <v>44598</v>
      </c>
      <c r="B12" s="181" t="s">
        <v>12</v>
      </c>
      <c r="C12" s="78" t="s">
        <v>60</v>
      </c>
      <c r="D12" s="134"/>
      <c r="E12" s="135">
        <f ca="1">Sheet1!C12</f>
        <v>0</v>
      </c>
      <c r="F12" s="82">
        <f ca="1">Sheet1!H12</f>
        <v>0</v>
      </c>
      <c r="G12" s="83">
        <f ca="1">Sheet1!M12</f>
        <v>0</v>
      </c>
      <c r="H12" s="83">
        <f ca="1">Sheet1!W12</f>
        <v>0</v>
      </c>
      <c r="I12" s="136">
        <f ca="1">IFERROR(テーブル13454[[#This Row],[作成数(pc）']]]/(テーブル13454[[#This Row],[作業時間合計(分）]]/60),)</f>
        <v>0</v>
      </c>
      <c r="J12" s="78">
        <f ca="1">Sheet1!R12</f>
        <v>0</v>
      </c>
    </row>
    <row r="13" spans="1:14">
      <c r="A13" s="81">
        <f>Sheet1!A13</f>
        <v>44599</v>
      </c>
      <c r="B13" s="181" t="s">
        <v>13</v>
      </c>
      <c r="C13" s="78" t="s">
        <v>60</v>
      </c>
      <c r="D13" s="134"/>
      <c r="E13" s="135">
        <f ca="1">Sheet1!C13</f>
        <v>0</v>
      </c>
      <c r="F13" s="82">
        <f ca="1">Sheet1!H13</f>
        <v>0</v>
      </c>
      <c r="G13" s="83">
        <f ca="1">Sheet1!M13</f>
        <v>0</v>
      </c>
      <c r="H13" s="83">
        <f ca="1">Sheet1!W13</f>
        <v>0</v>
      </c>
      <c r="I13" s="136">
        <f ca="1">IFERROR(テーブル13454[[#This Row],[作成数(pc）']]]/(テーブル13454[[#This Row],[作業時間合計(分）]]/60),)</f>
        <v>0</v>
      </c>
      <c r="J13" s="78">
        <f ca="1">Sheet1!R13</f>
        <v>0</v>
      </c>
    </row>
    <row r="14" spans="1:14">
      <c r="A14" s="81">
        <f>Sheet1!A14</f>
        <v>44600</v>
      </c>
      <c r="B14" s="181" t="s">
        <v>14</v>
      </c>
      <c r="C14" s="78" t="s">
        <v>60</v>
      </c>
      <c r="D14" s="134"/>
      <c r="E14" s="135">
        <f ca="1">Sheet1!C14</f>
        <v>0</v>
      </c>
      <c r="F14" s="82">
        <f ca="1">Sheet1!H14</f>
        <v>0</v>
      </c>
      <c r="G14" s="83">
        <f ca="1">Sheet1!M14</f>
        <v>0</v>
      </c>
      <c r="H14" s="83">
        <f ca="1">Sheet1!W14</f>
        <v>0</v>
      </c>
      <c r="I14" s="136">
        <f ca="1">IFERROR(テーブル13454[[#This Row],[作成数(pc）']]]/(テーブル13454[[#This Row],[作業時間合計(分）]]/60),)</f>
        <v>0</v>
      </c>
      <c r="J14" s="78">
        <f ca="1">Sheet1!R14</f>
        <v>0</v>
      </c>
    </row>
    <row r="15" spans="1:14">
      <c r="A15" s="81">
        <f>Sheet1!A15</f>
        <v>44601</v>
      </c>
      <c r="B15" s="181" t="s">
        <v>15</v>
      </c>
      <c r="C15" s="78" t="s">
        <v>60</v>
      </c>
      <c r="D15" s="134"/>
      <c r="E15" s="135">
        <f ca="1">Sheet1!C15</f>
        <v>0</v>
      </c>
      <c r="F15" s="82">
        <f ca="1">Sheet1!H15</f>
        <v>0</v>
      </c>
      <c r="G15" s="83">
        <f ca="1">Sheet1!M15</f>
        <v>0</v>
      </c>
      <c r="H15" s="83">
        <f ca="1">Sheet1!W15</f>
        <v>0</v>
      </c>
      <c r="I15" s="136">
        <f ca="1">IFERROR(テーブル13454[[#This Row],[作成数(pc）']]]/(テーブル13454[[#This Row],[作業時間合計(分）]]/60),)</f>
        <v>0</v>
      </c>
      <c r="J15" s="78">
        <f ca="1">Sheet1!R15</f>
        <v>0</v>
      </c>
    </row>
    <row r="16" spans="1:14">
      <c r="A16" s="81">
        <f>Sheet1!A16</f>
        <v>44602</v>
      </c>
      <c r="B16" s="181" t="s">
        <v>16</v>
      </c>
      <c r="C16" s="78" t="s">
        <v>60</v>
      </c>
      <c r="D16" s="134"/>
      <c r="E16" s="135">
        <f ca="1">Sheet1!C16</f>
        <v>0</v>
      </c>
      <c r="F16" s="82">
        <f ca="1">Sheet1!H16</f>
        <v>0</v>
      </c>
      <c r="G16" s="83">
        <f ca="1">Sheet1!M16</f>
        <v>0</v>
      </c>
      <c r="H16" s="83">
        <f ca="1">Sheet1!W16</f>
        <v>0</v>
      </c>
      <c r="I16" s="136">
        <f ca="1">IFERROR(テーブル13454[[#This Row],[作成数(pc）']]]/(テーブル13454[[#This Row],[作業時間合計(分）]]/60),)</f>
        <v>0</v>
      </c>
      <c r="J16" s="78">
        <f ca="1">Sheet1!R16</f>
        <v>0</v>
      </c>
    </row>
    <row r="17" spans="1:10">
      <c r="A17" s="81">
        <f>Sheet1!A17</f>
        <v>44603</v>
      </c>
      <c r="B17" s="181" t="s">
        <v>17</v>
      </c>
      <c r="C17" s="78" t="s">
        <v>60</v>
      </c>
      <c r="D17" s="134"/>
      <c r="E17" s="135">
        <f ca="1">Sheet1!C17</f>
        <v>0</v>
      </c>
      <c r="F17" s="82">
        <f ca="1">Sheet1!H17</f>
        <v>0</v>
      </c>
      <c r="G17" s="83">
        <f ca="1">Sheet1!M17</f>
        <v>0</v>
      </c>
      <c r="H17" s="83">
        <f ca="1">Sheet1!W17</f>
        <v>0</v>
      </c>
      <c r="I17" s="136">
        <f ca="1">IFERROR(テーブル13454[[#This Row],[作成数(pc）']]]/(テーブル13454[[#This Row],[作業時間合計(分）]]/60),)</f>
        <v>0</v>
      </c>
      <c r="J17" s="78">
        <f ca="1">Sheet1!R17</f>
        <v>0</v>
      </c>
    </row>
    <row r="18" spans="1:10">
      <c r="A18" s="81">
        <f>Sheet1!A18</f>
        <v>44604</v>
      </c>
      <c r="B18" s="181" t="s">
        <v>11</v>
      </c>
      <c r="C18" s="78" t="s">
        <v>60</v>
      </c>
      <c r="D18" s="134"/>
      <c r="E18" s="135">
        <f ca="1">Sheet1!C18</f>
        <v>0</v>
      </c>
      <c r="F18" s="82">
        <f ca="1">Sheet1!H18</f>
        <v>0</v>
      </c>
      <c r="G18" s="83">
        <f ca="1">Sheet1!M18</f>
        <v>0</v>
      </c>
      <c r="H18" s="83">
        <f ca="1">Sheet1!W18</f>
        <v>0</v>
      </c>
      <c r="I18" s="136">
        <f ca="1">IFERROR(テーブル13454[[#This Row],[作成数(pc）']]]/(テーブル13454[[#This Row],[作業時間合計(分）]]/60),)</f>
        <v>0</v>
      </c>
      <c r="J18" s="78">
        <f ca="1">Sheet1!R18</f>
        <v>0</v>
      </c>
    </row>
    <row r="19" spans="1:10">
      <c r="A19" s="81">
        <f>Sheet1!A19</f>
        <v>44605</v>
      </c>
      <c r="B19" s="181" t="s">
        <v>12</v>
      </c>
      <c r="C19" s="78" t="s">
        <v>60</v>
      </c>
      <c r="D19" s="134"/>
      <c r="E19" s="135">
        <f ca="1">Sheet1!C19</f>
        <v>0</v>
      </c>
      <c r="F19" s="82">
        <f ca="1">Sheet1!H19</f>
        <v>0</v>
      </c>
      <c r="G19" s="83">
        <f ca="1">Sheet1!M19</f>
        <v>0</v>
      </c>
      <c r="H19" s="83">
        <f ca="1">Sheet1!W19</f>
        <v>0</v>
      </c>
      <c r="I19" s="136">
        <f ca="1">IFERROR(テーブル13454[[#This Row],[作成数(pc）']]]/(テーブル13454[[#This Row],[作業時間合計(分）]]/60),)</f>
        <v>0</v>
      </c>
      <c r="J19" s="78">
        <f ca="1">Sheet1!R19</f>
        <v>0</v>
      </c>
    </row>
    <row r="20" spans="1:10">
      <c r="A20" s="81">
        <f>Sheet1!A20</f>
        <v>44606</v>
      </c>
      <c r="B20" s="181" t="s">
        <v>13</v>
      </c>
      <c r="C20" s="78" t="s">
        <v>60</v>
      </c>
      <c r="D20" s="134"/>
      <c r="E20" s="135">
        <f ca="1">Sheet1!C20</f>
        <v>0</v>
      </c>
      <c r="F20" s="82">
        <f ca="1">Sheet1!H20</f>
        <v>0</v>
      </c>
      <c r="G20" s="83">
        <f ca="1">Sheet1!M20</f>
        <v>0</v>
      </c>
      <c r="H20" s="83">
        <f ca="1">Sheet1!W20</f>
        <v>0</v>
      </c>
      <c r="I20" s="136">
        <f ca="1">IFERROR(テーブル13454[[#This Row],[作成数(pc）']]]/(テーブル13454[[#This Row],[作業時間合計(分）]]/60),)</f>
        <v>0</v>
      </c>
      <c r="J20" s="78">
        <f ca="1">Sheet1!R20</f>
        <v>0</v>
      </c>
    </row>
    <row r="21" spans="1:10">
      <c r="A21" s="81">
        <f>Sheet1!A21</f>
        <v>44607</v>
      </c>
      <c r="B21" s="181" t="s">
        <v>14</v>
      </c>
      <c r="C21" s="78" t="s">
        <v>60</v>
      </c>
      <c r="D21" s="134"/>
      <c r="E21" s="135">
        <f ca="1">Sheet1!C21</f>
        <v>0</v>
      </c>
      <c r="F21" s="82">
        <f ca="1">Sheet1!H21</f>
        <v>0</v>
      </c>
      <c r="G21" s="83">
        <f ca="1">Sheet1!M21</f>
        <v>0</v>
      </c>
      <c r="H21" s="83">
        <f ca="1">Sheet1!W21</f>
        <v>0</v>
      </c>
      <c r="I21" s="136">
        <f ca="1">IFERROR(テーブル13454[[#This Row],[作成数(pc）']]]/(テーブル13454[[#This Row],[作業時間合計(分）]]/60),)</f>
        <v>0</v>
      </c>
      <c r="J21" s="78">
        <f ca="1">Sheet1!R21</f>
        <v>0</v>
      </c>
    </row>
    <row r="22" spans="1:10">
      <c r="A22" s="81">
        <f>Sheet1!A22</f>
        <v>44608</v>
      </c>
      <c r="B22" s="181" t="s">
        <v>15</v>
      </c>
      <c r="C22" s="78" t="s">
        <v>60</v>
      </c>
      <c r="D22" s="134"/>
      <c r="E22" s="135">
        <f ca="1">Sheet1!C22</f>
        <v>0</v>
      </c>
      <c r="F22" s="82">
        <f ca="1">Sheet1!H22</f>
        <v>0</v>
      </c>
      <c r="G22" s="83">
        <f ca="1">Sheet1!M22</f>
        <v>0</v>
      </c>
      <c r="H22" s="83">
        <f ca="1">Sheet1!W22</f>
        <v>0</v>
      </c>
      <c r="I22" s="136">
        <f ca="1">IFERROR(テーブル13454[[#This Row],[作成数(pc）']]]/(テーブル13454[[#This Row],[作業時間合計(分）]]/60),)</f>
        <v>0</v>
      </c>
      <c r="J22" s="78">
        <f ca="1">Sheet1!R22</f>
        <v>0</v>
      </c>
    </row>
    <row r="23" spans="1:10">
      <c r="A23" s="81">
        <f>Sheet1!A23</f>
        <v>44609</v>
      </c>
      <c r="B23" s="181" t="s">
        <v>16</v>
      </c>
      <c r="C23" s="78" t="s">
        <v>60</v>
      </c>
      <c r="D23" s="134"/>
      <c r="E23" s="135">
        <f ca="1">Sheet1!C23</f>
        <v>0</v>
      </c>
      <c r="F23" s="82">
        <f ca="1">Sheet1!H23</f>
        <v>0</v>
      </c>
      <c r="G23" s="83">
        <f ca="1">Sheet1!M23</f>
        <v>0</v>
      </c>
      <c r="H23" s="83">
        <f ca="1">Sheet1!W23</f>
        <v>0</v>
      </c>
      <c r="I23" s="136">
        <f ca="1">IFERROR(テーブル13454[[#This Row],[作成数(pc）']]]/(テーブル13454[[#This Row],[作業時間合計(分）]]/60),)</f>
        <v>0</v>
      </c>
      <c r="J23" s="78">
        <f ca="1">Sheet1!R23</f>
        <v>0</v>
      </c>
    </row>
    <row r="24" spans="1:10">
      <c r="A24" s="81">
        <f>Sheet1!A24</f>
        <v>44610</v>
      </c>
      <c r="B24" s="181" t="s">
        <v>17</v>
      </c>
      <c r="C24" s="78" t="s">
        <v>60</v>
      </c>
      <c r="D24" s="134"/>
      <c r="E24" s="135">
        <f ca="1">Sheet1!C24</f>
        <v>0</v>
      </c>
      <c r="F24" s="82">
        <f ca="1">Sheet1!H24</f>
        <v>0</v>
      </c>
      <c r="G24" s="83">
        <f ca="1">Sheet1!M24</f>
        <v>0</v>
      </c>
      <c r="H24" s="83">
        <f ca="1">Sheet1!W24</f>
        <v>0</v>
      </c>
      <c r="I24" s="136">
        <f ca="1">IFERROR(テーブル13454[[#This Row],[作成数(pc）']]]/(テーブル13454[[#This Row],[作業時間合計(分）]]/60),)</f>
        <v>0</v>
      </c>
      <c r="J24" s="78">
        <f ca="1">Sheet1!R24</f>
        <v>0</v>
      </c>
    </row>
    <row r="25" spans="1:10">
      <c r="A25" s="81">
        <f>Sheet1!A25</f>
        <v>44611</v>
      </c>
      <c r="B25" s="181" t="s">
        <v>11</v>
      </c>
      <c r="C25" s="78" t="s">
        <v>60</v>
      </c>
      <c r="D25" s="134"/>
      <c r="E25" s="135">
        <f ca="1">Sheet1!C25</f>
        <v>0</v>
      </c>
      <c r="F25" s="82">
        <f ca="1">Sheet1!H25</f>
        <v>0</v>
      </c>
      <c r="G25" s="83">
        <f ca="1">Sheet1!M25</f>
        <v>0</v>
      </c>
      <c r="H25" s="83">
        <f ca="1">Sheet1!W25</f>
        <v>0</v>
      </c>
      <c r="I25" s="136">
        <f ca="1">IFERROR(テーブル13454[[#This Row],[作成数(pc）']]]/(テーブル13454[[#This Row],[作業時間合計(分）]]/60),)</f>
        <v>0</v>
      </c>
      <c r="J25" s="78">
        <f ca="1">Sheet1!R25</f>
        <v>0</v>
      </c>
    </row>
    <row r="26" spans="1:10">
      <c r="A26" s="81">
        <f>Sheet1!A26</f>
        <v>44612</v>
      </c>
      <c r="B26" s="181" t="s">
        <v>12</v>
      </c>
      <c r="C26" s="78" t="s">
        <v>60</v>
      </c>
      <c r="D26" s="134"/>
      <c r="E26" s="135">
        <f ca="1">Sheet1!C26</f>
        <v>0</v>
      </c>
      <c r="F26" s="82">
        <f ca="1">Sheet1!H26</f>
        <v>0</v>
      </c>
      <c r="G26" s="83">
        <f ca="1">Sheet1!M26</f>
        <v>0</v>
      </c>
      <c r="H26" s="83">
        <f ca="1">Sheet1!W26</f>
        <v>0</v>
      </c>
      <c r="I26" s="136">
        <f ca="1">IFERROR(テーブル13454[[#This Row],[作成数(pc）']]]/(テーブル13454[[#This Row],[作業時間合計(分）]]/60),)</f>
        <v>0</v>
      </c>
      <c r="J26" s="78">
        <f ca="1">Sheet1!R26</f>
        <v>0</v>
      </c>
    </row>
    <row r="27" spans="1:10">
      <c r="A27" s="81">
        <f>Sheet1!A27</f>
        <v>44613</v>
      </c>
      <c r="B27" s="181" t="s">
        <v>13</v>
      </c>
      <c r="C27" s="78" t="s">
        <v>60</v>
      </c>
      <c r="D27" s="134"/>
      <c r="E27" s="135">
        <f ca="1">Sheet1!C27</f>
        <v>0</v>
      </c>
      <c r="F27" s="82">
        <f ca="1">Sheet1!H27</f>
        <v>0</v>
      </c>
      <c r="G27" s="83">
        <f ca="1">Sheet1!M27</f>
        <v>0</v>
      </c>
      <c r="H27" s="83">
        <f ca="1">Sheet1!W27</f>
        <v>0</v>
      </c>
      <c r="I27" s="136">
        <f ca="1">IFERROR(テーブル13454[[#This Row],[作成数(pc）']]]/(テーブル13454[[#This Row],[作業時間合計(分）]]/60),)</f>
        <v>0</v>
      </c>
      <c r="J27" s="78">
        <f ca="1">Sheet1!R27</f>
        <v>0</v>
      </c>
    </row>
    <row r="28" spans="1:10">
      <c r="A28" s="81">
        <f>Sheet1!A28</f>
        <v>44614</v>
      </c>
      <c r="B28" s="181" t="s">
        <v>14</v>
      </c>
      <c r="C28" s="78" t="s">
        <v>60</v>
      </c>
      <c r="D28" s="134"/>
      <c r="E28" s="135">
        <f ca="1">Sheet1!C28</f>
        <v>0</v>
      </c>
      <c r="F28" s="82">
        <f ca="1">Sheet1!H28</f>
        <v>0</v>
      </c>
      <c r="G28" s="83">
        <f ca="1">Sheet1!M28</f>
        <v>0</v>
      </c>
      <c r="H28" s="83">
        <f ca="1">Sheet1!W28</f>
        <v>0</v>
      </c>
      <c r="I28" s="136">
        <f ca="1">IFERROR(テーブル13454[[#This Row],[作成数(pc）']]]/(テーブル13454[[#This Row],[作業時間合計(分）]]/60),)</f>
        <v>0</v>
      </c>
      <c r="J28" s="78">
        <f ca="1">Sheet1!R28</f>
        <v>0</v>
      </c>
    </row>
    <row r="29" spans="1:10">
      <c r="A29" s="81">
        <f>Sheet1!A29</f>
        <v>44615</v>
      </c>
      <c r="B29" s="181" t="s">
        <v>15</v>
      </c>
      <c r="C29" s="78" t="s">
        <v>60</v>
      </c>
      <c r="D29" s="134"/>
      <c r="E29" s="135">
        <f ca="1">Sheet1!C29</f>
        <v>0</v>
      </c>
      <c r="F29" s="82">
        <f ca="1">Sheet1!H29</f>
        <v>0</v>
      </c>
      <c r="G29" s="83">
        <f ca="1">Sheet1!M29</f>
        <v>0</v>
      </c>
      <c r="H29" s="83">
        <f ca="1">Sheet1!W29</f>
        <v>0</v>
      </c>
      <c r="I29" s="136">
        <f ca="1">IFERROR(テーブル13454[[#This Row],[作成数(pc）']]]/(テーブル13454[[#This Row],[作業時間合計(分）]]/60),)</f>
        <v>0</v>
      </c>
      <c r="J29" s="78">
        <f ca="1">Sheet1!R29</f>
        <v>0</v>
      </c>
    </row>
    <row r="30" spans="1:10">
      <c r="A30" s="81">
        <f>Sheet1!A30</f>
        <v>44616</v>
      </c>
      <c r="B30" s="181" t="s">
        <v>16</v>
      </c>
      <c r="C30" s="78" t="s">
        <v>60</v>
      </c>
      <c r="D30" s="134"/>
      <c r="E30" s="135">
        <f ca="1">Sheet1!C30</f>
        <v>0</v>
      </c>
      <c r="F30" s="82">
        <f ca="1">Sheet1!H30</f>
        <v>0</v>
      </c>
      <c r="G30" s="83">
        <f ca="1">Sheet1!M30</f>
        <v>0</v>
      </c>
      <c r="H30" s="83">
        <f ca="1">Sheet1!W30</f>
        <v>0</v>
      </c>
      <c r="I30" s="136">
        <f ca="1">IFERROR(テーブル13454[[#This Row],[作成数(pc）']]]/(テーブル13454[[#This Row],[作業時間合計(分）]]/60),)</f>
        <v>0</v>
      </c>
      <c r="J30" s="78">
        <f ca="1">Sheet1!R30</f>
        <v>0</v>
      </c>
    </row>
    <row r="31" spans="1:10">
      <c r="A31" s="81">
        <f>Sheet1!A31</f>
        <v>44617</v>
      </c>
      <c r="B31" s="181" t="s">
        <v>17</v>
      </c>
      <c r="C31" s="78" t="s">
        <v>60</v>
      </c>
      <c r="D31" s="134"/>
      <c r="E31" s="135">
        <f ca="1">Sheet1!C31</f>
        <v>0</v>
      </c>
      <c r="F31" s="82">
        <f ca="1">Sheet1!H31</f>
        <v>0</v>
      </c>
      <c r="G31" s="83">
        <f ca="1">Sheet1!M31</f>
        <v>0</v>
      </c>
      <c r="H31" s="83">
        <f ca="1">Sheet1!W31</f>
        <v>0</v>
      </c>
      <c r="I31" s="136">
        <f ca="1">IFERROR(テーブル13454[[#This Row],[作成数(pc）']]]/(テーブル13454[[#This Row],[作業時間合計(分）]]/60),)</f>
        <v>0</v>
      </c>
      <c r="J31" s="78">
        <f ca="1">Sheet1!R31</f>
        <v>0</v>
      </c>
    </row>
    <row r="32" spans="1:10">
      <c r="A32" s="81">
        <f>Sheet1!A32</f>
        <v>44618</v>
      </c>
      <c r="B32" s="181" t="s">
        <v>11</v>
      </c>
      <c r="C32" s="78" t="s">
        <v>60</v>
      </c>
      <c r="D32" s="134"/>
      <c r="E32" s="135">
        <f ca="1">Sheet1!C32</f>
        <v>0</v>
      </c>
      <c r="F32" s="82">
        <f ca="1">Sheet1!H32</f>
        <v>0</v>
      </c>
      <c r="G32" s="83">
        <f ca="1">Sheet1!M32</f>
        <v>0</v>
      </c>
      <c r="H32" s="83">
        <f ca="1">Sheet1!W32</f>
        <v>0</v>
      </c>
      <c r="I32" s="136">
        <f ca="1">IFERROR(テーブル13454[[#This Row],[作成数(pc）']]]/(テーブル13454[[#This Row],[作業時間合計(分）]]/60),)</f>
        <v>0</v>
      </c>
      <c r="J32" s="78">
        <f ca="1">Sheet1!R32</f>
        <v>0</v>
      </c>
    </row>
    <row r="33" spans="1:12">
      <c r="A33" t="s">
        <v>100</v>
      </c>
      <c r="B33"/>
      <c r="C33"/>
      <c r="D33" s="136">
        <f>AVERAGEIF(テーブル13454[出荷量],"&lt;&gt;0")</f>
        <v>252</v>
      </c>
      <c r="E33" s="136">
        <f ca="1">AVERAGEIF(テーブル13454[作成数(pc）']],"&lt;&gt;0")</f>
        <v>321.25</v>
      </c>
      <c r="F33" s="82">
        <f ca="1">AVERAGEIF(テーブル13454[作業時間合計(分）],"&lt;&gt;0")</f>
        <v>144.28571428571428</v>
      </c>
      <c r="G33" s="192">
        <f ca="1">AVERAGEIF(テーブル13454[人件費],"&lt;&gt;0")</f>
        <v>2885.7142857142858</v>
      </c>
      <c r="H33" s="83">
        <f ca="1">AVERAGEIF(テーブル13454[加工単価（1ｐｃ）],"&lt;&gt;0")</f>
        <v>8.7857142857142865</v>
      </c>
      <c r="I33" s="136">
        <f ca="1">AVERAGEIF(テーブル13454[1H作成量（pc)],"&lt;&gt;0")</f>
        <v>142.38095238095238</v>
      </c>
      <c r="J33" s="136" t="e">
        <f ca="1">AVERAGEIF(テーブル13454[資材費],"&lt;&gt;0")</f>
        <v>#DIV/0!</v>
      </c>
      <c r="L33">
        <v>10</v>
      </c>
    </row>
  </sheetData>
  <phoneticPr fontId="23"/>
  <pageMargins left="0.69930555555555596" right="0.69930555555555596" top="0.75" bottom="0.75" header="0.3" footer="0.3"/>
  <pageSetup paperSize="9" scale="69" orientation="landscape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N33"/>
  <sheetViews>
    <sheetView tabSelected="1" workbookViewId="0">
      <selection activeCell="M5" sqref="M5"/>
    </sheetView>
  </sheetViews>
  <sheetFormatPr defaultColWidth="9" defaultRowHeight="13.5"/>
  <cols>
    <col min="1" max="1" width="10.5" style="77" customWidth="1"/>
    <col min="2" max="2" width="5.5" style="77" customWidth="1"/>
    <col min="3" max="4" width="9.75" customWidth="1"/>
    <col min="5" max="5" width="15.625" style="78" customWidth="1"/>
    <col min="6" max="6" width="16.5" style="78" customWidth="1"/>
    <col min="7" max="7" width="14.75" style="78" customWidth="1"/>
    <col min="8" max="8" width="18.875" style="86" customWidth="1"/>
    <col min="9" max="9" width="15" customWidth="1"/>
    <col min="10" max="10" width="14.5" customWidth="1"/>
    <col min="12" max="12" width="7.75" bestFit="1" customWidth="1"/>
    <col min="13" max="13" width="16.125" bestFit="1" customWidth="1"/>
    <col min="14" max="14" width="14.875" bestFit="1" customWidth="1"/>
  </cols>
  <sheetData>
    <row r="1" spans="1:14">
      <c r="A1" s="87" t="s">
        <v>6</v>
      </c>
      <c r="B1" s="168" t="s">
        <v>89</v>
      </c>
      <c r="C1" s="80" t="s">
        <v>7</v>
      </c>
      <c r="D1" s="111" t="s">
        <v>69</v>
      </c>
      <c r="E1" s="111" t="s">
        <v>82</v>
      </c>
      <c r="F1" s="80" t="s">
        <v>8</v>
      </c>
      <c r="G1" s="80" t="s">
        <v>1</v>
      </c>
      <c r="H1" s="120" t="s">
        <v>80</v>
      </c>
      <c r="I1" s="111" t="s">
        <v>83</v>
      </c>
      <c r="J1" s="80" t="s">
        <v>2</v>
      </c>
      <c r="L1" s="183" t="s">
        <v>88</v>
      </c>
      <c r="M1" t="s">
        <v>95</v>
      </c>
      <c r="N1" t="s">
        <v>93</v>
      </c>
    </row>
    <row r="2" spans="1:14">
      <c r="A2" s="81">
        <f>Sheet1!A2</f>
        <v>44588</v>
      </c>
      <c r="B2" s="181" t="s">
        <v>90</v>
      </c>
      <c r="C2" s="88" t="s">
        <v>61</v>
      </c>
      <c r="D2" s="134">
        <v>20</v>
      </c>
      <c r="E2" s="135">
        <f ca="1">Sheet1!D2</f>
        <v>0</v>
      </c>
      <c r="F2" s="82">
        <f ca="1">Sheet1!I2</f>
        <v>0</v>
      </c>
      <c r="G2" s="83">
        <f ca="1">Sheet1!N2</f>
        <v>0</v>
      </c>
      <c r="H2" s="83">
        <f ca="1">Sheet1!X2</f>
        <v>0</v>
      </c>
      <c r="I2" s="136">
        <f ca="1">IFERROR(テーブル13[[#This Row],[作成数（pc）]]/(テーブル13[[#This Row],[作業時間合計(分）]]/60),)</f>
        <v>0</v>
      </c>
      <c r="J2" s="83">
        <f ca="1">Sheet1!S2</f>
        <v>0</v>
      </c>
      <c r="L2" s="184" t="s">
        <v>12</v>
      </c>
      <c r="M2" s="78">
        <v>50</v>
      </c>
      <c r="N2" s="78">
        <v>50</v>
      </c>
    </row>
    <row r="3" spans="1:14">
      <c r="A3" s="81">
        <f>Sheet1!A3</f>
        <v>44589</v>
      </c>
      <c r="B3" s="181" t="s">
        <v>17</v>
      </c>
      <c r="C3" s="88" t="s">
        <v>61</v>
      </c>
      <c r="D3" s="134">
        <v>20</v>
      </c>
      <c r="E3" s="135">
        <f ca="1">Sheet1!D3</f>
        <v>0</v>
      </c>
      <c r="F3" s="82">
        <f ca="1">Sheet1!I3</f>
        <v>0</v>
      </c>
      <c r="G3" s="83">
        <f ca="1">Sheet1!N3</f>
        <v>0</v>
      </c>
      <c r="H3" s="83">
        <f ca="1">Sheet1!X3</f>
        <v>0</v>
      </c>
      <c r="I3" s="136">
        <f ca="1">IFERROR(テーブル13[[#This Row],[作成数（pc）]]/(テーブル13[[#This Row],[作業時間合計(分）]]/60),)</f>
        <v>0</v>
      </c>
      <c r="J3" s="83">
        <f ca="1">Sheet1!S3</f>
        <v>0</v>
      </c>
      <c r="L3" s="184" t="s">
        <v>13</v>
      </c>
      <c r="M3" s="78">
        <v>60</v>
      </c>
      <c r="N3" s="78">
        <v>60</v>
      </c>
    </row>
    <row r="4" spans="1:14">
      <c r="A4" s="81">
        <f>Sheet1!A4</f>
        <v>44590</v>
      </c>
      <c r="B4" s="181" t="s">
        <v>11</v>
      </c>
      <c r="C4" s="88" t="s">
        <v>61</v>
      </c>
      <c r="D4" s="134">
        <v>60</v>
      </c>
      <c r="E4" s="135">
        <f ca="1">Sheet1!D4</f>
        <v>0</v>
      </c>
      <c r="F4" s="82">
        <f ca="1">Sheet1!I4</f>
        <v>0</v>
      </c>
      <c r="G4" s="83">
        <f ca="1">Sheet1!N4</f>
        <v>0</v>
      </c>
      <c r="H4" s="83">
        <f ca="1">Sheet1!X4</f>
        <v>0</v>
      </c>
      <c r="I4" s="136">
        <f ca="1">IFERROR(テーブル13[[#This Row],[作成数（pc）]]/(テーブル13[[#This Row],[作業時間合計(分）]]/60),)</f>
        <v>0</v>
      </c>
      <c r="J4" s="83">
        <f ca="1">Sheet1!S4</f>
        <v>0</v>
      </c>
      <c r="L4" s="184" t="s">
        <v>14</v>
      </c>
      <c r="M4" s="78">
        <v>80</v>
      </c>
      <c r="N4" s="78">
        <v>80</v>
      </c>
    </row>
    <row r="5" spans="1:14">
      <c r="A5" s="81">
        <f>Sheet1!A5</f>
        <v>44591</v>
      </c>
      <c r="B5" s="181" t="s">
        <v>12</v>
      </c>
      <c r="C5" s="88" t="s">
        <v>61</v>
      </c>
      <c r="D5" s="134">
        <v>50</v>
      </c>
      <c r="E5" s="135">
        <f ca="1">Sheet1!D5</f>
        <v>50</v>
      </c>
      <c r="F5" s="82">
        <f ca="1">Sheet1!I5</f>
        <v>15</v>
      </c>
      <c r="G5" s="83">
        <f ca="1">Sheet1!N5</f>
        <v>300</v>
      </c>
      <c r="H5" s="83">
        <f ca="1">Sheet1!X5</f>
        <v>6</v>
      </c>
      <c r="I5" s="136">
        <f ca="1">IFERROR(テーブル13[[#This Row],[作成数（pc）]]/(テーブル13[[#This Row],[作業時間合計(分）]]/60),)</f>
        <v>200</v>
      </c>
      <c r="J5" s="83">
        <f ca="1">Sheet1!S5</f>
        <v>0</v>
      </c>
      <c r="L5" s="184" t="s">
        <v>15</v>
      </c>
      <c r="M5" s="78">
        <v>20</v>
      </c>
      <c r="N5" s="78">
        <v>20</v>
      </c>
    </row>
    <row r="6" spans="1:14">
      <c r="A6" s="81">
        <f>Sheet1!A6</f>
        <v>44592</v>
      </c>
      <c r="B6" s="181" t="s">
        <v>13</v>
      </c>
      <c r="C6" s="88" t="s">
        <v>61</v>
      </c>
      <c r="D6" s="134">
        <v>60</v>
      </c>
      <c r="E6" s="135">
        <f ca="1">Sheet1!D6</f>
        <v>0</v>
      </c>
      <c r="F6" s="82">
        <f ca="1">Sheet1!I6</f>
        <v>0</v>
      </c>
      <c r="G6" s="83">
        <f ca="1">Sheet1!N6</f>
        <v>0</v>
      </c>
      <c r="H6" s="83">
        <f ca="1">Sheet1!X6</f>
        <v>0</v>
      </c>
      <c r="I6" s="136">
        <f ca="1">IFERROR(テーブル13[[#This Row],[作成数（pc）]]/(テーブル13[[#This Row],[作業時間合計(分）]]/60),)</f>
        <v>0</v>
      </c>
      <c r="J6" s="83">
        <f ca="1">Sheet1!S6</f>
        <v>0</v>
      </c>
      <c r="L6" s="184" t="s">
        <v>16</v>
      </c>
      <c r="M6" s="78">
        <v>45</v>
      </c>
      <c r="N6" s="78">
        <v>90</v>
      </c>
    </row>
    <row r="7" spans="1:14">
      <c r="A7" s="81">
        <f>Sheet1!A7</f>
        <v>44593</v>
      </c>
      <c r="B7" s="181" t="s">
        <v>14</v>
      </c>
      <c r="C7" s="88" t="s">
        <v>61</v>
      </c>
      <c r="D7" s="134">
        <v>80</v>
      </c>
      <c r="E7" s="135">
        <f ca="1">Sheet1!D7</f>
        <v>60</v>
      </c>
      <c r="F7" s="82">
        <f ca="1">Sheet1!I7</f>
        <v>20</v>
      </c>
      <c r="G7" s="83">
        <f ca="1">Sheet1!N7</f>
        <v>400</v>
      </c>
      <c r="H7" s="83">
        <f ca="1">Sheet1!X7</f>
        <v>6.666666666666667</v>
      </c>
      <c r="I7" s="136">
        <f ca="1">IFERROR(テーブル13[[#This Row],[作成数（pc）]]/(テーブル13[[#This Row],[作業時間合計(分）]]/60),)</f>
        <v>180</v>
      </c>
      <c r="J7" s="83">
        <f ca="1">Sheet1!S7</f>
        <v>0</v>
      </c>
      <c r="L7" s="184" t="s">
        <v>17</v>
      </c>
      <c r="M7" s="78">
        <v>25</v>
      </c>
      <c r="N7" s="78">
        <v>50</v>
      </c>
    </row>
    <row r="8" spans="1:14">
      <c r="A8" s="81">
        <f>Sheet1!A8</f>
        <v>44594</v>
      </c>
      <c r="B8" s="181" t="s">
        <v>15</v>
      </c>
      <c r="C8" s="88" t="s">
        <v>61</v>
      </c>
      <c r="D8" s="134">
        <v>20</v>
      </c>
      <c r="E8" s="135">
        <f ca="1">Sheet1!D8</f>
        <v>70</v>
      </c>
      <c r="F8" s="82">
        <f ca="1">Sheet1!I8</f>
        <v>25</v>
      </c>
      <c r="G8" s="83">
        <f ca="1">Sheet1!N8</f>
        <v>500</v>
      </c>
      <c r="H8" s="83">
        <f ca="1">Sheet1!X8</f>
        <v>7.1428571428571432</v>
      </c>
      <c r="I8" s="136">
        <f ca="1">IFERROR(テーブル13[[#This Row],[作成数（pc）]]/(テーブル13[[#This Row],[作業時間合計(分）]]/60),)</f>
        <v>168</v>
      </c>
      <c r="J8" s="83">
        <f ca="1">Sheet1!S8</f>
        <v>0</v>
      </c>
      <c r="L8" s="184" t="s">
        <v>11</v>
      </c>
      <c r="M8" s="78">
        <v>50</v>
      </c>
      <c r="N8" s="78">
        <v>100</v>
      </c>
    </row>
    <row r="9" spans="1:14">
      <c r="A9" s="81">
        <f>Sheet1!A9</f>
        <v>44595</v>
      </c>
      <c r="B9" s="181" t="s">
        <v>16</v>
      </c>
      <c r="C9" s="88" t="s">
        <v>61</v>
      </c>
      <c r="D9" s="134">
        <v>70</v>
      </c>
      <c r="E9" s="135">
        <f ca="1">Sheet1!D9</f>
        <v>110</v>
      </c>
      <c r="F9" s="82">
        <f ca="1">Sheet1!I9</f>
        <v>40</v>
      </c>
      <c r="G9" s="83">
        <f ca="1">Sheet1!N9</f>
        <v>800</v>
      </c>
      <c r="H9" s="83">
        <f ca="1">Sheet1!X9</f>
        <v>7.2727272727272725</v>
      </c>
      <c r="I9" s="136">
        <f ca="1">IFERROR(テーブル13[[#This Row],[作成数（pc）]]/(テーブル13[[#This Row],[作業時間合計(分）]]/60),)</f>
        <v>165</v>
      </c>
      <c r="J9" s="83">
        <f ca="1">Sheet1!S9</f>
        <v>0</v>
      </c>
      <c r="L9" s="184" t="s">
        <v>92</v>
      </c>
      <c r="M9" s="78">
        <v>45</v>
      </c>
      <c r="N9" s="78">
        <v>450</v>
      </c>
    </row>
    <row r="10" spans="1:14">
      <c r="A10" s="81">
        <f>Sheet1!A10</f>
        <v>44596</v>
      </c>
      <c r="B10" s="181" t="s">
        <v>17</v>
      </c>
      <c r="C10" s="88" t="s">
        <v>61</v>
      </c>
      <c r="D10" s="134">
        <v>30</v>
      </c>
      <c r="E10" s="135">
        <f ca="1">Sheet1!D10</f>
        <v>0</v>
      </c>
      <c r="F10" s="82">
        <f ca="1">Sheet1!I10</f>
        <v>0</v>
      </c>
      <c r="G10" s="83">
        <f ca="1">Sheet1!N10</f>
        <v>0</v>
      </c>
      <c r="H10" s="83">
        <f ca="1">Sheet1!X10</f>
        <v>0</v>
      </c>
      <c r="I10" s="136">
        <f ca="1">IFERROR(テーブル13[[#This Row],[作成数（pc）]]/(テーブル13[[#This Row],[作業時間合計(分）]]/60),)</f>
        <v>0</v>
      </c>
      <c r="J10" s="83">
        <f ca="1">Sheet1!S10</f>
        <v>0</v>
      </c>
    </row>
    <row r="11" spans="1:14">
      <c r="A11" s="81">
        <f>Sheet1!A11</f>
        <v>44597</v>
      </c>
      <c r="B11" s="181" t="s">
        <v>11</v>
      </c>
      <c r="C11" s="88" t="s">
        <v>61</v>
      </c>
      <c r="D11" s="134">
        <v>40</v>
      </c>
      <c r="E11" s="135">
        <f ca="1">Sheet1!D11</f>
        <v>0</v>
      </c>
      <c r="F11" s="82">
        <f ca="1">Sheet1!I11</f>
        <v>0</v>
      </c>
      <c r="G11" s="83">
        <f ca="1">Sheet1!N11</f>
        <v>0</v>
      </c>
      <c r="H11" s="83">
        <f ca="1">Sheet1!X11</f>
        <v>0</v>
      </c>
      <c r="I11" s="136">
        <f ca="1">IFERROR(テーブル13[[#This Row],[作成数（pc）]]/(テーブル13[[#This Row],[作業時間合計(分）]]/60),)</f>
        <v>0</v>
      </c>
      <c r="J11" s="83">
        <f ca="1">Sheet1!S11</f>
        <v>0</v>
      </c>
    </row>
    <row r="12" spans="1:14">
      <c r="A12" s="81">
        <f>Sheet1!A12</f>
        <v>44598</v>
      </c>
      <c r="B12" s="181" t="s">
        <v>12</v>
      </c>
      <c r="C12" s="88" t="s">
        <v>61</v>
      </c>
      <c r="D12" s="134"/>
      <c r="E12" s="135">
        <f ca="1">Sheet1!D12</f>
        <v>0</v>
      </c>
      <c r="F12" s="82">
        <f ca="1">Sheet1!I12</f>
        <v>0</v>
      </c>
      <c r="G12" s="83">
        <f ca="1">Sheet1!N12</f>
        <v>0</v>
      </c>
      <c r="H12" s="83">
        <f ca="1">Sheet1!X12</f>
        <v>0</v>
      </c>
      <c r="I12" s="136">
        <f ca="1">IFERROR(テーブル13[[#This Row],[作成数（pc）]]/(テーブル13[[#This Row],[作業時間合計(分）]]/60),)</f>
        <v>0</v>
      </c>
      <c r="J12" s="83">
        <f ca="1">Sheet1!S12</f>
        <v>0</v>
      </c>
    </row>
    <row r="13" spans="1:14">
      <c r="A13" s="81">
        <f>Sheet1!A13</f>
        <v>44599</v>
      </c>
      <c r="B13" s="181" t="s">
        <v>13</v>
      </c>
      <c r="C13" s="88" t="s">
        <v>61</v>
      </c>
      <c r="D13" s="134"/>
      <c r="E13" s="135">
        <f ca="1">Sheet1!D13</f>
        <v>0</v>
      </c>
      <c r="F13" s="82">
        <f ca="1">Sheet1!I13</f>
        <v>0</v>
      </c>
      <c r="G13" s="83">
        <f ca="1">Sheet1!N13</f>
        <v>0</v>
      </c>
      <c r="H13" s="83">
        <f ca="1">Sheet1!X13</f>
        <v>0</v>
      </c>
      <c r="I13" s="136">
        <f ca="1">IFERROR(テーブル13[[#This Row],[作成数（pc）]]/(テーブル13[[#This Row],[作業時間合計(分）]]/60),)</f>
        <v>0</v>
      </c>
      <c r="J13" s="83">
        <f ca="1">Sheet1!S13</f>
        <v>0</v>
      </c>
    </row>
    <row r="14" spans="1:14">
      <c r="A14" s="81">
        <f>Sheet1!A14</f>
        <v>44600</v>
      </c>
      <c r="B14" s="181" t="s">
        <v>14</v>
      </c>
      <c r="C14" s="88" t="s">
        <v>61</v>
      </c>
      <c r="D14" s="134"/>
      <c r="E14" s="135">
        <f ca="1">Sheet1!D14</f>
        <v>0</v>
      </c>
      <c r="F14" s="82">
        <f ca="1">Sheet1!I14</f>
        <v>0</v>
      </c>
      <c r="G14" s="83">
        <f ca="1">Sheet1!N14</f>
        <v>0</v>
      </c>
      <c r="H14" s="83">
        <f ca="1">Sheet1!X14</f>
        <v>0</v>
      </c>
      <c r="I14" s="136">
        <f ca="1">IFERROR(テーブル13[[#This Row],[作成数（pc）]]/(テーブル13[[#This Row],[作業時間合計(分）]]/60),)</f>
        <v>0</v>
      </c>
      <c r="J14" s="83">
        <f ca="1">Sheet1!S14</f>
        <v>0</v>
      </c>
    </row>
    <row r="15" spans="1:14">
      <c r="A15" s="81">
        <f>Sheet1!A15</f>
        <v>44601</v>
      </c>
      <c r="B15" s="181" t="s">
        <v>15</v>
      </c>
      <c r="C15" s="88" t="s">
        <v>61</v>
      </c>
      <c r="D15" s="134"/>
      <c r="E15" s="135">
        <f ca="1">Sheet1!D15</f>
        <v>0</v>
      </c>
      <c r="F15" s="82">
        <f ca="1">Sheet1!I15</f>
        <v>0</v>
      </c>
      <c r="G15" s="83">
        <f ca="1">Sheet1!N15</f>
        <v>0</v>
      </c>
      <c r="H15" s="83">
        <f ca="1">Sheet1!X15</f>
        <v>0</v>
      </c>
      <c r="I15" s="136">
        <f ca="1">IFERROR(テーブル13[[#This Row],[作成数（pc）]]/(テーブル13[[#This Row],[作業時間合計(分）]]/60),)</f>
        <v>0</v>
      </c>
      <c r="J15" s="83">
        <f ca="1">Sheet1!S15</f>
        <v>0</v>
      </c>
    </row>
    <row r="16" spans="1:14">
      <c r="A16" s="81">
        <f>Sheet1!A16</f>
        <v>44602</v>
      </c>
      <c r="B16" s="181" t="s">
        <v>16</v>
      </c>
      <c r="C16" s="88" t="s">
        <v>61</v>
      </c>
      <c r="D16" s="134"/>
      <c r="E16" s="135">
        <f ca="1">Sheet1!D16</f>
        <v>0</v>
      </c>
      <c r="F16" s="82">
        <f ca="1">Sheet1!I16</f>
        <v>0</v>
      </c>
      <c r="G16" s="83">
        <f ca="1">Sheet1!N16</f>
        <v>0</v>
      </c>
      <c r="H16" s="83">
        <f ca="1">Sheet1!X16</f>
        <v>0</v>
      </c>
      <c r="I16" s="136">
        <f ca="1">IFERROR(テーブル13[[#This Row],[作成数（pc）]]/(テーブル13[[#This Row],[作業時間合計(分）]]/60),)</f>
        <v>0</v>
      </c>
      <c r="J16" s="83">
        <f ca="1">Sheet1!S16</f>
        <v>0</v>
      </c>
    </row>
    <row r="17" spans="1:10">
      <c r="A17" s="81">
        <f>Sheet1!A17</f>
        <v>44603</v>
      </c>
      <c r="B17" s="181" t="s">
        <v>17</v>
      </c>
      <c r="C17" s="88" t="s">
        <v>61</v>
      </c>
      <c r="D17" s="134"/>
      <c r="E17" s="135">
        <f ca="1">Sheet1!D17</f>
        <v>0</v>
      </c>
      <c r="F17" s="82">
        <f ca="1">Sheet1!I17</f>
        <v>0</v>
      </c>
      <c r="G17" s="83">
        <f ca="1">Sheet1!N17</f>
        <v>0</v>
      </c>
      <c r="H17" s="83">
        <f ca="1">Sheet1!X17</f>
        <v>0</v>
      </c>
      <c r="I17" s="136">
        <f ca="1">IFERROR(テーブル13[[#This Row],[作成数（pc）]]/(テーブル13[[#This Row],[作業時間合計(分）]]/60),)</f>
        <v>0</v>
      </c>
      <c r="J17" s="83">
        <f ca="1">Sheet1!S17</f>
        <v>0</v>
      </c>
    </row>
    <row r="18" spans="1:10">
      <c r="A18" s="81">
        <f>Sheet1!A18</f>
        <v>44604</v>
      </c>
      <c r="B18" s="181" t="s">
        <v>11</v>
      </c>
      <c r="C18" s="88" t="s">
        <v>61</v>
      </c>
      <c r="D18" s="134"/>
      <c r="E18" s="135">
        <f ca="1">Sheet1!D18</f>
        <v>0</v>
      </c>
      <c r="F18" s="82">
        <f ca="1">Sheet1!I18</f>
        <v>0</v>
      </c>
      <c r="G18" s="83">
        <f ca="1">Sheet1!N18</f>
        <v>0</v>
      </c>
      <c r="H18" s="83">
        <f ca="1">Sheet1!X18</f>
        <v>0</v>
      </c>
      <c r="I18" s="136">
        <f ca="1">IFERROR(テーブル13[[#This Row],[作成数（pc）]]/(テーブル13[[#This Row],[作業時間合計(分）]]/60),)</f>
        <v>0</v>
      </c>
      <c r="J18" s="83">
        <f ca="1">Sheet1!S18</f>
        <v>0</v>
      </c>
    </row>
    <row r="19" spans="1:10">
      <c r="A19" s="81">
        <f>Sheet1!A19</f>
        <v>44605</v>
      </c>
      <c r="B19" s="181" t="s">
        <v>12</v>
      </c>
      <c r="C19" s="88" t="s">
        <v>61</v>
      </c>
      <c r="D19" s="134"/>
      <c r="E19" s="135">
        <f ca="1">Sheet1!D19</f>
        <v>0</v>
      </c>
      <c r="F19" s="82">
        <f ca="1">Sheet1!I19</f>
        <v>0</v>
      </c>
      <c r="G19" s="83">
        <f ca="1">Sheet1!N19</f>
        <v>0</v>
      </c>
      <c r="H19" s="83">
        <f ca="1">Sheet1!X19</f>
        <v>0</v>
      </c>
      <c r="I19" s="136">
        <f ca="1">IFERROR(テーブル13[[#This Row],[作成数（pc）]]/(テーブル13[[#This Row],[作業時間合計(分）]]/60),)</f>
        <v>0</v>
      </c>
      <c r="J19" s="83">
        <f ca="1">Sheet1!S19</f>
        <v>0</v>
      </c>
    </row>
    <row r="20" spans="1:10">
      <c r="A20" s="81">
        <f>Sheet1!A20</f>
        <v>44606</v>
      </c>
      <c r="B20" s="181" t="s">
        <v>13</v>
      </c>
      <c r="C20" s="88" t="s">
        <v>61</v>
      </c>
      <c r="D20" s="134"/>
      <c r="E20" s="135">
        <f ca="1">Sheet1!D20</f>
        <v>0</v>
      </c>
      <c r="F20" s="82">
        <f ca="1">Sheet1!I20</f>
        <v>0</v>
      </c>
      <c r="G20" s="83">
        <f ca="1">Sheet1!N20</f>
        <v>0</v>
      </c>
      <c r="H20" s="83">
        <f ca="1">Sheet1!X20</f>
        <v>0</v>
      </c>
      <c r="I20" s="136">
        <f ca="1">IFERROR(テーブル13[[#This Row],[作成数（pc）]]/(テーブル13[[#This Row],[作業時間合計(分）]]/60),)</f>
        <v>0</v>
      </c>
      <c r="J20" s="83">
        <f ca="1">Sheet1!S20</f>
        <v>0</v>
      </c>
    </row>
    <row r="21" spans="1:10">
      <c r="A21" s="81">
        <f>Sheet1!A21</f>
        <v>44607</v>
      </c>
      <c r="B21" s="181" t="s">
        <v>14</v>
      </c>
      <c r="C21" s="88" t="s">
        <v>61</v>
      </c>
      <c r="D21" s="134"/>
      <c r="E21" s="135">
        <f ca="1">Sheet1!D21</f>
        <v>0</v>
      </c>
      <c r="F21" s="82">
        <f ca="1">Sheet1!I21</f>
        <v>0</v>
      </c>
      <c r="G21" s="83">
        <f ca="1">Sheet1!N21</f>
        <v>0</v>
      </c>
      <c r="H21" s="83">
        <f ca="1">Sheet1!X21</f>
        <v>0</v>
      </c>
      <c r="I21" s="136">
        <f ca="1">IFERROR(テーブル13[[#This Row],[作成数（pc）]]/(テーブル13[[#This Row],[作業時間合計(分）]]/60),)</f>
        <v>0</v>
      </c>
      <c r="J21" s="83">
        <f ca="1">Sheet1!S21</f>
        <v>0</v>
      </c>
    </row>
    <row r="22" spans="1:10">
      <c r="A22" s="81">
        <f>Sheet1!A22</f>
        <v>44608</v>
      </c>
      <c r="B22" s="181" t="s">
        <v>15</v>
      </c>
      <c r="C22" s="88" t="s">
        <v>61</v>
      </c>
      <c r="D22" s="134"/>
      <c r="E22" s="135">
        <f ca="1">Sheet1!D22</f>
        <v>0</v>
      </c>
      <c r="F22" s="82">
        <f ca="1">Sheet1!I22</f>
        <v>0</v>
      </c>
      <c r="G22" s="83">
        <f ca="1">Sheet1!N22</f>
        <v>0</v>
      </c>
      <c r="H22" s="83">
        <f ca="1">Sheet1!X22</f>
        <v>0</v>
      </c>
      <c r="I22" s="136">
        <f ca="1">IFERROR(テーブル13[[#This Row],[作成数（pc）]]/(テーブル13[[#This Row],[作業時間合計(分）]]/60),)</f>
        <v>0</v>
      </c>
      <c r="J22" s="83">
        <f ca="1">Sheet1!S22</f>
        <v>0</v>
      </c>
    </row>
    <row r="23" spans="1:10">
      <c r="A23" s="81">
        <f>Sheet1!A23</f>
        <v>44609</v>
      </c>
      <c r="B23" s="181" t="s">
        <v>16</v>
      </c>
      <c r="C23" s="88" t="s">
        <v>61</v>
      </c>
      <c r="D23" s="134"/>
      <c r="E23" s="135">
        <f ca="1">Sheet1!D23</f>
        <v>0</v>
      </c>
      <c r="F23" s="82">
        <f ca="1">Sheet1!I23</f>
        <v>0</v>
      </c>
      <c r="G23" s="83">
        <f ca="1">Sheet1!N23</f>
        <v>0</v>
      </c>
      <c r="H23" s="83">
        <f ca="1">Sheet1!X23</f>
        <v>0</v>
      </c>
      <c r="I23" s="136">
        <f ca="1">IFERROR(テーブル13[[#This Row],[作成数（pc）]]/(テーブル13[[#This Row],[作業時間合計(分）]]/60),)</f>
        <v>0</v>
      </c>
      <c r="J23" s="83">
        <f ca="1">Sheet1!S23</f>
        <v>0</v>
      </c>
    </row>
    <row r="24" spans="1:10">
      <c r="A24" s="81">
        <f>Sheet1!A24</f>
        <v>44610</v>
      </c>
      <c r="B24" s="181" t="s">
        <v>17</v>
      </c>
      <c r="C24" s="88" t="s">
        <v>61</v>
      </c>
      <c r="D24" s="134"/>
      <c r="E24" s="135">
        <f ca="1">Sheet1!D24</f>
        <v>0</v>
      </c>
      <c r="F24" s="82">
        <f ca="1">Sheet1!I24</f>
        <v>0</v>
      </c>
      <c r="G24" s="83">
        <f ca="1">Sheet1!N24</f>
        <v>0</v>
      </c>
      <c r="H24" s="83">
        <f ca="1">Sheet1!X24</f>
        <v>0</v>
      </c>
      <c r="I24" s="136">
        <f ca="1">IFERROR(テーブル13[[#This Row],[作成数（pc）]]/(テーブル13[[#This Row],[作業時間合計(分）]]/60),)</f>
        <v>0</v>
      </c>
      <c r="J24" s="83">
        <f ca="1">Sheet1!S24</f>
        <v>0</v>
      </c>
    </row>
    <row r="25" spans="1:10">
      <c r="A25" s="81">
        <f>Sheet1!A25</f>
        <v>44611</v>
      </c>
      <c r="B25" s="181" t="s">
        <v>11</v>
      </c>
      <c r="C25" s="88" t="s">
        <v>61</v>
      </c>
      <c r="D25" s="134"/>
      <c r="E25" s="135">
        <f ca="1">Sheet1!D25</f>
        <v>0</v>
      </c>
      <c r="F25" s="82">
        <f ca="1">Sheet1!I25</f>
        <v>0</v>
      </c>
      <c r="G25" s="83">
        <f ca="1">Sheet1!N25</f>
        <v>0</v>
      </c>
      <c r="H25" s="83">
        <f ca="1">Sheet1!X25</f>
        <v>0</v>
      </c>
      <c r="I25" s="136">
        <f ca="1">IFERROR(テーブル13[[#This Row],[作成数（pc）]]/(テーブル13[[#This Row],[作業時間合計(分）]]/60),)</f>
        <v>0</v>
      </c>
      <c r="J25" s="83">
        <f ca="1">Sheet1!S25</f>
        <v>0</v>
      </c>
    </row>
    <row r="26" spans="1:10">
      <c r="A26" s="81">
        <f>Sheet1!A26</f>
        <v>44612</v>
      </c>
      <c r="B26" s="181" t="s">
        <v>12</v>
      </c>
      <c r="C26" s="88" t="s">
        <v>61</v>
      </c>
      <c r="D26" s="134"/>
      <c r="E26" s="135">
        <f ca="1">Sheet1!D26</f>
        <v>0</v>
      </c>
      <c r="F26" s="82">
        <f ca="1">Sheet1!I26</f>
        <v>0</v>
      </c>
      <c r="G26" s="83">
        <f ca="1">Sheet1!N26</f>
        <v>0</v>
      </c>
      <c r="H26" s="83">
        <f ca="1">Sheet1!X26</f>
        <v>0</v>
      </c>
      <c r="I26" s="136">
        <f ca="1">IFERROR(テーブル13[[#This Row],[作成数（pc）]]/(テーブル13[[#This Row],[作業時間合計(分）]]/60),)</f>
        <v>0</v>
      </c>
      <c r="J26" s="83">
        <f ca="1">Sheet1!S26</f>
        <v>0</v>
      </c>
    </row>
    <row r="27" spans="1:10">
      <c r="A27" s="81">
        <f>Sheet1!A27</f>
        <v>44613</v>
      </c>
      <c r="B27" s="181" t="s">
        <v>13</v>
      </c>
      <c r="C27" s="88" t="s">
        <v>61</v>
      </c>
      <c r="D27" s="134"/>
      <c r="E27" s="135">
        <f ca="1">Sheet1!D27</f>
        <v>0</v>
      </c>
      <c r="F27" s="82">
        <f ca="1">Sheet1!I27</f>
        <v>0</v>
      </c>
      <c r="G27" s="83">
        <f ca="1">Sheet1!N27</f>
        <v>0</v>
      </c>
      <c r="H27" s="83">
        <f ca="1">Sheet1!X27</f>
        <v>0</v>
      </c>
      <c r="I27" s="136">
        <f ca="1">IFERROR(テーブル13[[#This Row],[作成数（pc）]]/(テーブル13[[#This Row],[作業時間合計(分）]]/60),)</f>
        <v>0</v>
      </c>
      <c r="J27" s="83">
        <f ca="1">Sheet1!S27</f>
        <v>0</v>
      </c>
    </row>
    <row r="28" spans="1:10">
      <c r="A28" s="81">
        <f>Sheet1!A28</f>
        <v>44614</v>
      </c>
      <c r="B28" s="181" t="s">
        <v>14</v>
      </c>
      <c r="C28" s="88" t="s">
        <v>61</v>
      </c>
      <c r="D28" s="134"/>
      <c r="E28" s="135">
        <f ca="1">Sheet1!D28</f>
        <v>0</v>
      </c>
      <c r="F28" s="82">
        <f ca="1">Sheet1!I28</f>
        <v>0</v>
      </c>
      <c r="G28" s="83">
        <f ca="1">Sheet1!N28</f>
        <v>0</v>
      </c>
      <c r="H28" s="83">
        <f ca="1">Sheet1!X28</f>
        <v>0</v>
      </c>
      <c r="I28" s="136">
        <f ca="1">IFERROR(テーブル13[[#This Row],[作成数（pc）]]/(テーブル13[[#This Row],[作業時間合計(分）]]/60),)</f>
        <v>0</v>
      </c>
      <c r="J28" s="83">
        <f ca="1">Sheet1!S28</f>
        <v>0</v>
      </c>
    </row>
    <row r="29" spans="1:10">
      <c r="A29" s="81">
        <f>Sheet1!A29</f>
        <v>44615</v>
      </c>
      <c r="B29" s="181" t="s">
        <v>15</v>
      </c>
      <c r="C29" s="88" t="s">
        <v>61</v>
      </c>
      <c r="D29" s="134"/>
      <c r="E29" s="135">
        <f ca="1">Sheet1!D29</f>
        <v>0</v>
      </c>
      <c r="F29" s="82">
        <f ca="1">Sheet1!I29</f>
        <v>0</v>
      </c>
      <c r="G29" s="83">
        <f ca="1">Sheet1!N29</f>
        <v>0</v>
      </c>
      <c r="H29" s="83">
        <f ca="1">Sheet1!X29</f>
        <v>0</v>
      </c>
      <c r="I29" s="136">
        <f ca="1">IFERROR(テーブル13[[#This Row],[作成数（pc）]]/(テーブル13[[#This Row],[作業時間合計(分）]]/60),)</f>
        <v>0</v>
      </c>
      <c r="J29" s="83">
        <f ca="1">Sheet1!S29</f>
        <v>0</v>
      </c>
    </row>
    <row r="30" spans="1:10">
      <c r="A30" s="81">
        <f>Sheet1!A30</f>
        <v>44616</v>
      </c>
      <c r="B30" s="181" t="s">
        <v>16</v>
      </c>
      <c r="C30" s="88" t="s">
        <v>61</v>
      </c>
      <c r="D30" s="134"/>
      <c r="E30" s="135">
        <f ca="1">Sheet1!D30</f>
        <v>0</v>
      </c>
      <c r="F30" s="82">
        <f ca="1">Sheet1!I30</f>
        <v>0</v>
      </c>
      <c r="G30" s="83">
        <f ca="1">Sheet1!N30</f>
        <v>0</v>
      </c>
      <c r="H30" s="83">
        <f ca="1">Sheet1!X30</f>
        <v>0</v>
      </c>
      <c r="I30" s="136">
        <f ca="1">IFERROR(テーブル13[[#This Row],[作成数（pc）]]/(テーブル13[[#This Row],[作業時間合計(分）]]/60),)</f>
        <v>0</v>
      </c>
      <c r="J30" s="83">
        <f ca="1">Sheet1!S30</f>
        <v>0</v>
      </c>
    </row>
    <row r="31" spans="1:10">
      <c r="A31" s="81">
        <f>Sheet1!A31</f>
        <v>44617</v>
      </c>
      <c r="B31" s="181" t="s">
        <v>17</v>
      </c>
      <c r="C31" s="88" t="s">
        <v>61</v>
      </c>
      <c r="D31" s="134"/>
      <c r="E31" s="135">
        <f ca="1">Sheet1!D31</f>
        <v>0</v>
      </c>
      <c r="F31" s="82">
        <f ca="1">Sheet1!I31</f>
        <v>0</v>
      </c>
      <c r="G31" s="83">
        <f ca="1">Sheet1!N31</f>
        <v>0</v>
      </c>
      <c r="H31" s="83">
        <f ca="1">Sheet1!X31</f>
        <v>0</v>
      </c>
      <c r="I31" s="136">
        <f ca="1">IFERROR(テーブル13[[#This Row],[作成数（pc）]]/(テーブル13[[#This Row],[作業時間合計(分）]]/60),)</f>
        <v>0</v>
      </c>
      <c r="J31" s="83">
        <f ca="1">Sheet1!S31</f>
        <v>0</v>
      </c>
    </row>
    <row r="32" spans="1:10">
      <c r="A32" s="81">
        <f>Sheet1!A32</f>
        <v>44618</v>
      </c>
      <c r="B32" s="181" t="s">
        <v>11</v>
      </c>
      <c r="C32" s="88" t="s">
        <v>61</v>
      </c>
      <c r="D32" s="134"/>
      <c r="E32" s="135">
        <f ca="1">Sheet1!D32</f>
        <v>0</v>
      </c>
      <c r="F32" s="82">
        <f ca="1">Sheet1!I32</f>
        <v>0</v>
      </c>
      <c r="G32" s="83">
        <f ca="1">Sheet1!N32</f>
        <v>0</v>
      </c>
      <c r="H32" s="83">
        <f ca="1">Sheet1!X32</f>
        <v>0</v>
      </c>
      <c r="I32" s="136">
        <f ca="1">IFERROR(テーブル13[[#This Row],[作成数（pc）]]/(テーブル13[[#This Row],[作業時間合計(分）]]/60),)</f>
        <v>0</v>
      </c>
      <c r="J32" s="83">
        <f ca="1">Sheet1!S32</f>
        <v>0</v>
      </c>
    </row>
    <row r="33" spans="1:12">
      <c r="A33" s="193" t="s">
        <v>111</v>
      </c>
      <c r="B33" s="193"/>
      <c r="C33" s="193"/>
      <c r="D33" s="194">
        <f>AVERAGEIF(テーブル13[出荷量],"&lt;&gt;0")</f>
        <v>45</v>
      </c>
      <c r="E33" s="194">
        <f ca="1">AVERAGEIF(テーブル13[作成数（pc）],"&lt;&gt;0")</f>
        <v>72.5</v>
      </c>
      <c r="F33" s="195">
        <f ca="1">AVERAGEIF(テーブル13[作業時間合計(分）],"&lt;&gt;0")</f>
        <v>25</v>
      </c>
      <c r="G33" s="196">
        <f ca="1">AVERAGEIF(テーブル13[人件費],"&lt;&gt;0")</f>
        <v>500</v>
      </c>
      <c r="H33" s="197">
        <f ca="1">AVERAGEIF(テーブル13[加工単価（1ｐｃ）],"&lt;&gt;0")</f>
        <v>6.7705627705627709</v>
      </c>
      <c r="I33" s="194">
        <f ca="1">AVERAGEIF(テーブル13[1H作成量（ｐｃ)],"&lt;&gt;0")</f>
        <v>178.25</v>
      </c>
      <c r="J33" s="194" t="e">
        <f ca="1">AVERAGEIF(テーブル13[資材費],"&lt;&gt;0")</f>
        <v>#DIV/0!</v>
      </c>
      <c r="L33">
        <v>8</v>
      </c>
    </row>
  </sheetData>
  <phoneticPr fontId="23"/>
  <pageMargins left="0.69930555555555596" right="0.69930555555555596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L33"/>
  <sheetViews>
    <sheetView workbookViewId="0">
      <selection activeCell="D12" sqref="D12"/>
    </sheetView>
  </sheetViews>
  <sheetFormatPr defaultColWidth="9" defaultRowHeight="13.5"/>
  <cols>
    <col min="1" max="1" width="10.5" style="77" customWidth="1"/>
    <col min="2" max="2" width="5.5" style="77" customWidth="1"/>
    <col min="3" max="3" width="9.75" customWidth="1"/>
    <col min="4" max="4" width="19.5" customWidth="1"/>
    <col min="5" max="5" width="14.125" style="78" customWidth="1"/>
    <col min="6" max="6" width="15.25" style="78" customWidth="1"/>
    <col min="7" max="7" width="10.5" style="78" customWidth="1"/>
    <col min="8" max="8" width="14.875" style="86" customWidth="1"/>
    <col min="10" max="10" width="10.375" bestFit="1" customWidth="1"/>
    <col min="11" max="11" width="26.75" bestFit="1" customWidth="1"/>
    <col min="12" max="12" width="27.875" bestFit="1" customWidth="1"/>
  </cols>
  <sheetData>
    <row r="1" spans="1:12">
      <c r="A1" s="87" t="s">
        <v>6</v>
      </c>
      <c r="B1" s="168" t="s">
        <v>89</v>
      </c>
      <c r="C1" s="80" t="s">
        <v>7</v>
      </c>
      <c r="D1" s="111" t="s">
        <v>85</v>
      </c>
      <c r="E1" s="111" t="s">
        <v>70</v>
      </c>
      <c r="F1" s="80" t="s">
        <v>8</v>
      </c>
      <c r="G1" s="80" t="s">
        <v>1</v>
      </c>
      <c r="H1" s="120" t="s">
        <v>84</v>
      </c>
      <c r="J1" s="170" t="s">
        <v>91</v>
      </c>
      <c r="K1" s="167" t="s">
        <v>99</v>
      </c>
      <c r="L1" s="174" t="s">
        <v>98</v>
      </c>
    </row>
    <row r="2" spans="1:12">
      <c r="A2" s="81">
        <f>Sheet1!A2</f>
        <v>44588</v>
      </c>
      <c r="B2" s="181" t="s">
        <v>90</v>
      </c>
      <c r="C2" s="88" t="s">
        <v>62</v>
      </c>
      <c r="D2" s="134"/>
      <c r="E2" s="110">
        <f ca="1">Sheet1!E2</f>
        <v>0</v>
      </c>
      <c r="F2" s="89">
        <f ca="1">Sheet1!J2</f>
        <v>0</v>
      </c>
      <c r="G2" s="83">
        <f ca="1">Sheet1!O2</f>
        <v>0</v>
      </c>
      <c r="H2" s="83">
        <f ca="1">Sheet1!Y2</f>
        <v>0</v>
      </c>
      <c r="J2" s="171" t="s">
        <v>12</v>
      </c>
      <c r="K2" s="175">
        <v>4</v>
      </c>
      <c r="L2" s="176">
        <v>4</v>
      </c>
    </row>
    <row r="3" spans="1:12">
      <c r="A3" s="81">
        <f>Sheet1!A3</f>
        <v>44589</v>
      </c>
      <c r="B3" s="181" t="s">
        <v>17</v>
      </c>
      <c r="C3" s="88" t="s">
        <v>62</v>
      </c>
      <c r="D3" s="134">
        <v>2</v>
      </c>
      <c r="E3" s="110">
        <f ca="1">Sheet1!E3</f>
        <v>0</v>
      </c>
      <c r="F3" s="89">
        <f ca="1">Sheet1!J3</f>
        <v>0</v>
      </c>
      <c r="G3" s="83">
        <f ca="1">Sheet1!O3</f>
        <v>0</v>
      </c>
      <c r="H3" s="83">
        <f ca="1">Sheet1!Y3</f>
        <v>0</v>
      </c>
      <c r="J3" s="172" t="s">
        <v>13</v>
      </c>
      <c r="K3" s="177">
        <v>4</v>
      </c>
      <c r="L3" s="178">
        <v>4</v>
      </c>
    </row>
    <row r="4" spans="1:12">
      <c r="A4" s="81">
        <f>Sheet1!A4</f>
        <v>44590</v>
      </c>
      <c r="B4" s="181" t="s">
        <v>11</v>
      </c>
      <c r="C4" s="88" t="s">
        <v>62</v>
      </c>
      <c r="D4" s="134"/>
      <c r="E4" s="110">
        <f ca="1">Sheet1!E4</f>
        <v>0</v>
      </c>
      <c r="F4" s="89">
        <f ca="1">Sheet1!J4</f>
        <v>0</v>
      </c>
      <c r="G4" s="83">
        <f ca="1">Sheet1!O4</f>
        <v>0</v>
      </c>
      <c r="H4" s="83">
        <f ca="1">Sheet1!Y4</f>
        <v>0</v>
      </c>
      <c r="J4" s="172" t="s">
        <v>14</v>
      </c>
      <c r="K4" s="177">
        <v>2</v>
      </c>
      <c r="L4" s="178">
        <v>2</v>
      </c>
    </row>
    <row r="5" spans="1:12">
      <c r="A5" s="81">
        <f>Sheet1!A5</f>
        <v>44591</v>
      </c>
      <c r="B5" s="181" t="s">
        <v>12</v>
      </c>
      <c r="C5" s="88" t="s">
        <v>62</v>
      </c>
      <c r="D5" s="134">
        <v>4</v>
      </c>
      <c r="E5" s="110">
        <f ca="1">Sheet1!E5</f>
        <v>0</v>
      </c>
      <c r="F5" s="89">
        <f ca="1">Sheet1!J5</f>
        <v>0</v>
      </c>
      <c r="G5" s="83">
        <f ca="1">Sheet1!O5</f>
        <v>0</v>
      </c>
      <c r="H5" s="83">
        <f ca="1">Sheet1!Y5</f>
        <v>0</v>
      </c>
      <c r="J5" s="172" t="s">
        <v>15</v>
      </c>
      <c r="K5" s="177">
        <v>1</v>
      </c>
      <c r="L5" s="178">
        <v>1</v>
      </c>
    </row>
    <row r="6" spans="1:12">
      <c r="A6" s="81">
        <f>Sheet1!A6</f>
        <v>44592</v>
      </c>
      <c r="B6" s="181" t="s">
        <v>13</v>
      </c>
      <c r="C6" s="88" t="s">
        <v>62</v>
      </c>
      <c r="D6" s="134">
        <v>4</v>
      </c>
      <c r="E6" s="110">
        <f ca="1">Sheet1!E6</f>
        <v>0</v>
      </c>
      <c r="F6" s="89">
        <f ca="1">Sheet1!J6</f>
        <v>0</v>
      </c>
      <c r="G6" s="83">
        <f ca="1">Sheet1!O6</f>
        <v>0</v>
      </c>
      <c r="H6" s="83">
        <f ca="1">Sheet1!Y6</f>
        <v>0</v>
      </c>
      <c r="J6" s="172" t="s">
        <v>16</v>
      </c>
      <c r="K6" s="177"/>
      <c r="L6" s="178"/>
    </row>
    <row r="7" spans="1:12">
      <c r="A7" s="81">
        <f>Sheet1!A7</f>
        <v>44593</v>
      </c>
      <c r="B7" s="181" t="s">
        <v>14</v>
      </c>
      <c r="C7" s="88" t="s">
        <v>62</v>
      </c>
      <c r="D7" s="134">
        <v>2</v>
      </c>
      <c r="E7" s="110">
        <f ca="1">Sheet1!E7</f>
        <v>0</v>
      </c>
      <c r="F7" s="89">
        <f ca="1">Sheet1!J7</f>
        <v>0</v>
      </c>
      <c r="G7" s="83">
        <f ca="1">Sheet1!O7</f>
        <v>0</v>
      </c>
      <c r="H7" s="83">
        <f ca="1">Sheet1!Y7</f>
        <v>0</v>
      </c>
      <c r="J7" s="172" t="s">
        <v>17</v>
      </c>
      <c r="K7" s="177">
        <v>2</v>
      </c>
      <c r="L7" s="178">
        <v>2</v>
      </c>
    </row>
    <row r="8" spans="1:12">
      <c r="A8" s="81">
        <f>Sheet1!A8</f>
        <v>44594</v>
      </c>
      <c r="B8" s="181" t="s">
        <v>15</v>
      </c>
      <c r="C8" s="88" t="s">
        <v>62</v>
      </c>
      <c r="D8" s="134">
        <v>1</v>
      </c>
      <c r="E8" s="110">
        <f ca="1">Sheet1!E8</f>
        <v>0</v>
      </c>
      <c r="F8" s="89">
        <f ca="1">Sheet1!J8</f>
        <v>0</v>
      </c>
      <c r="G8" s="83">
        <f ca="1">Sheet1!O8</f>
        <v>0</v>
      </c>
      <c r="H8" s="83">
        <f ca="1">Sheet1!Y8</f>
        <v>0</v>
      </c>
      <c r="J8" s="172" t="s">
        <v>11</v>
      </c>
      <c r="K8" s="177"/>
      <c r="L8" s="178"/>
    </row>
    <row r="9" spans="1:12">
      <c r="A9" s="81">
        <f>Sheet1!A9</f>
        <v>44595</v>
      </c>
      <c r="B9" s="181" t="s">
        <v>16</v>
      </c>
      <c r="C9" s="88" t="s">
        <v>62</v>
      </c>
      <c r="D9" s="134"/>
      <c r="E9" s="110">
        <f ca="1">Sheet1!E9</f>
        <v>0</v>
      </c>
      <c r="F9" s="89">
        <f ca="1">Sheet1!J9</f>
        <v>0</v>
      </c>
      <c r="G9" s="83">
        <f ca="1">Sheet1!O9</f>
        <v>0</v>
      </c>
      <c r="H9" s="83">
        <f ca="1">Sheet1!Y9</f>
        <v>0</v>
      </c>
      <c r="J9" s="173" t="s">
        <v>92</v>
      </c>
      <c r="K9" s="179">
        <v>2.6</v>
      </c>
      <c r="L9" s="180">
        <v>13</v>
      </c>
    </row>
    <row r="10" spans="1:12">
      <c r="A10" s="81">
        <f>Sheet1!A10</f>
        <v>44596</v>
      </c>
      <c r="B10" s="181" t="s">
        <v>17</v>
      </c>
      <c r="C10" s="88" t="s">
        <v>62</v>
      </c>
      <c r="D10" s="134">
        <v>2</v>
      </c>
      <c r="E10" s="110">
        <f ca="1">Sheet1!E10</f>
        <v>0</v>
      </c>
      <c r="F10" s="89">
        <f ca="1">Sheet1!J10</f>
        <v>0</v>
      </c>
      <c r="G10" s="83">
        <f ca="1">Sheet1!O10</f>
        <v>0</v>
      </c>
      <c r="H10" s="83">
        <f ca="1">Sheet1!Y10</f>
        <v>0</v>
      </c>
    </row>
    <row r="11" spans="1:12">
      <c r="A11" s="81">
        <f>Sheet1!A11</f>
        <v>44597</v>
      </c>
      <c r="B11" s="181" t="s">
        <v>11</v>
      </c>
      <c r="C11" s="88" t="s">
        <v>62</v>
      </c>
      <c r="D11" s="134">
        <v>1</v>
      </c>
      <c r="E11" s="110">
        <f ca="1">Sheet1!E11</f>
        <v>0</v>
      </c>
      <c r="F11" s="89">
        <f ca="1">Sheet1!J11</f>
        <v>0</v>
      </c>
      <c r="G11" s="83">
        <f ca="1">Sheet1!O11</f>
        <v>0</v>
      </c>
      <c r="H11" s="83">
        <f ca="1">Sheet1!Y11</f>
        <v>0</v>
      </c>
    </row>
    <row r="12" spans="1:12">
      <c r="A12" s="81">
        <f>Sheet1!A12</f>
        <v>44598</v>
      </c>
      <c r="B12" s="181" t="s">
        <v>12</v>
      </c>
      <c r="C12" s="88" t="s">
        <v>62</v>
      </c>
      <c r="D12" s="134"/>
      <c r="E12" s="110">
        <f ca="1">Sheet1!E12</f>
        <v>0</v>
      </c>
      <c r="F12" s="89">
        <f ca="1">Sheet1!J12</f>
        <v>0</v>
      </c>
      <c r="G12" s="83">
        <f ca="1">Sheet1!O12</f>
        <v>0</v>
      </c>
      <c r="H12" s="83">
        <f ca="1">Sheet1!Y12</f>
        <v>0</v>
      </c>
    </row>
    <row r="13" spans="1:12">
      <c r="A13" s="81">
        <f>Sheet1!A13</f>
        <v>44599</v>
      </c>
      <c r="B13" s="181" t="s">
        <v>13</v>
      </c>
      <c r="C13" s="88" t="s">
        <v>62</v>
      </c>
      <c r="D13" s="134"/>
      <c r="E13" s="110">
        <f ca="1">Sheet1!E13</f>
        <v>0</v>
      </c>
      <c r="F13" s="89">
        <f ca="1">Sheet1!J13</f>
        <v>0</v>
      </c>
      <c r="G13" s="83">
        <f ca="1">Sheet1!O13</f>
        <v>0</v>
      </c>
      <c r="H13" s="83">
        <f ca="1">Sheet1!Y13</f>
        <v>0</v>
      </c>
    </row>
    <row r="14" spans="1:12">
      <c r="A14" s="81">
        <f>Sheet1!A14</f>
        <v>44600</v>
      </c>
      <c r="B14" s="181" t="s">
        <v>14</v>
      </c>
      <c r="C14" s="88" t="s">
        <v>62</v>
      </c>
      <c r="D14" s="134"/>
      <c r="E14" s="110">
        <f ca="1">Sheet1!E14</f>
        <v>0</v>
      </c>
      <c r="F14" s="89">
        <f ca="1">Sheet1!J14</f>
        <v>0</v>
      </c>
      <c r="G14" s="83">
        <f ca="1">Sheet1!O14</f>
        <v>0</v>
      </c>
      <c r="H14" s="83">
        <f ca="1">Sheet1!Y14</f>
        <v>0</v>
      </c>
    </row>
    <row r="15" spans="1:12">
      <c r="A15" s="81">
        <f>Sheet1!A15</f>
        <v>44601</v>
      </c>
      <c r="B15" s="181" t="s">
        <v>15</v>
      </c>
      <c r="C15" s="88" t="s">
        <v>62</v>
      </c>
      <c r="D15" s="134"/>
      <c r="E15" s="110">
        <f ca="1">Sheet1!E15</f>
        <v>0</v>
      </c>
      <c r="F15" s="89">
        <f ca="1">Sheet1!J15</f>
        <v>0</v>
      </c>
      <c r="G15" s="83">
        <f ca="1">Sheet1!O15</f>
        <v>0</v>
      </c>
      <c r="H15" s="83">
        <f ca="1">Sheet1!Y15</f>
        <v>0</v>
      </c>
    </row>
    <row r="16" spans="1:12">
      <c r="A16" s="81">
        <f>Sheet1!A16</f>
        <v>44602</v>
      </c>
      <c r="B16" s="181" t="s">
        <v>16</v>
      </c>
      <c r="C16" s="88" t="s">
        <v>62</v>
      </c>
      <c r="D16" s="134"/>
      <c r="E16" s="110">
        <f ca="1">Sheet1!E16</f>
        <v>0</v>
      </c>
      <c r="F16" s="89">
        <f ca="1">Sheet1!J16</f>
        <v>0</v>
      </c>
      <c r="G16" s="83">
        <f ca="1">Sheet1!O16</f>
        <v>0</v>
      </c>
      <c r="H16" s="83">
        <f ca="1">Sheet1!Y16</f>
        <v>0</v>
      </c>
    </row>
    <row r="17" spans="1:8">
      <c r="A17" s="81">
        <f>Sheet1!A17</f>
        <v>44603</v>
      </c>
      <c r="B17" s="181" t="s">
        <v>17</v>
      </c>
      <c r="C17" s="88" t="s">
        <v>62</v>
      </c>
      <c r="D17" s="134"/>
      <c r="E17" s="110">
        <f ca="1">Sheet1!E17</f>
        <v>0</v>
      </c>
      <c r="F17" s="89">
        <f ca="1">Sheet1!J17</f>
        <v>0</v>
      </c>
      <c r="G17" s="83">
        <f ca="1">Sheet1!O17</f>
        <v>0</v>
      </c>
      <c r="H17" s="83">
        <f ca="1">Sheet1!Y17</f>
        <v>0</v>
      </c>
    </row>
    <row r="18" spans="1:8">
      <c r="A18" s="81">
        <f>Sheet1!A18</f>
        <v>44604</v>
      </c>
      <c r="B18" s="181" t="s">
        <v>11</v>
      </c>
      <c r="C18" s="88" t="s">
        <v>62</v>
      </c>
      <c r="D18" s="134"/>
      <c r="E18" s="110">
        <f ca="1">Sheet1!E18</f>
        <v>0</v>
      </c>
      <c r="F18" s="89">
        <f ca="1">Sheet1!J18</f>
        <v>0</v>
      </c>
      <c r="G18" s="83">
        <f ca="1">Sheet1!O18</f>
        <v>0</v>
      </c>
      <c r="H18" s="83">
        <f ca="1">Sheet1!Y18</f>
        <v>0</v>
      </c>
    </row>
    <row r="19" spans="1:8">
      <c r="A19" s="81">
        <f>Sheet1!A19</f>
        <v>44605</v>
      </c>
      <c r="B19" s="181" t="s">
        <v>12</v>
      </c>
      <c r="C19" s="88" t="s">
        <v>62</v>
      </c>
      <c r="D19" s="134"/>
      <c r="E19" s="110">
        <f ca="1">Sheet1!E19</f>
        <v>0</v>
      </c>
      <c r="F19" s="89">
        <f ca="1">Sheet1!J19</f>
        <v>0</v>
      </c>
      <c r="G19" s="83">
        <f ca="1">Sheet1!O19</f>
        <v>0</v>
      </c>
      <c r="H19" s="83">
        <f ca="1">Sheet1!Y19</f>
        <v>0</v>
      </c>
    </row>
    <row r="20" spans="1:8">
      <c r="A20" s="81">
        <f>Sheet1!A20</f>
        <v>44606</v>
      </c>
      <c r="B20" s="181" t="s">
        <v>13</v>
      </c>
      <c r="C20" s="88" t="s">
        <v>62</v>
      </c>
      <c r="D20" s="134"/>
      <c r="E20" s="110">
        <f ca="1">Sheet1!E20</f>
        <v>0</v>
      </c>
      <c r="F20" s="89">
        <f ca="1">Sheet1!J20</f>
        <v>0</v>
      </c>
      <c r="G20" s="83">
        <f ca="1">Sheet1!O20</f>
        <v>0</v>
      </c>
      <c r="H20" s="83">
        <f ca="1">Sheet1!Y20</f>
        <v>0</v>
      </c>
    </row>
    <row r="21" spans="1:8">
      <c r="A21" s="81">
        <f>Sheet1!A21</f>
        <v>44607</v>
      </c>
      <c r="B21" s="181" t="s">
        <v>14</v>
      </c>
      <c r="C21" s="88" t="s">
        <v>62</v>
      </c>
      <c r="D21" s="134"/>
      <c r="E21" s="110">
        <f ca="1">Sheet1!E21</f>
        <v>0</v>
      </c>
      <c r="F21" s="89">
        <f ca="1">Sheet1!J21</f>
        <v>0</v>
      </c>
      <c r="G21" s="83">
        <f ca="1">Sheet1!O21</f>
        <v>0</v>
      </c>
      <c r="H21" s="83">
        <f ca="1">Sheet1!Y21</f>
        <v>0</v>
      </c>
    </row>
    <row r="22" spans="1:8">
      <c r="A22" s="81">
        <f>Sheet1!A22</f>
        <v>44608</v>
      </c>
      <c r="B22" s="181" t="s">
        <v>15</v>
      </c>
      <c r="C22" s="88" t="s">
        <v>62</v>
      </c>
      <c r="D22" s="134"/>
      <c r="E22" s="110">
        <f ca="1">Sheet1!E22</f>
        <v>0</v>
      </c>
      <c r="F22" s="89">
        <f ca="1">Sheet1!J22</f>
        <v>0</v>
      </c>
      <c r="G22" s="83">
        <f ca="1">Sheet1!O22</f>
        <v>0</v>
      </c>
      <c r="H22" s="83">
        <f ca="1">Sheet1!Y22</f>
        <v>0</v>
      </c>
    </row>
    <row r="23" spans="1:8">
      <c r="A23" s="81">
        <f>Sheet1!A23</f>
        <v>44609</v>
      </c>
      <c r="B23" s="181" t="s">
        <v>16</v>
      </c>
      <c r="C23" s="88" t="s">
        <v>62</v>
      </c>
      <c r="D23" s="134"/>
      <c r="E23" s="110">
        <f ca="1">Sheet1!E23</f>
        <v>0</v>
      </c>
      <c r="F23" s="89">
        <f ca="1">Sheet1!J23</f>
        <v>0</v>
      </c>
      <c r="G23" s="83">
        <f ca="1">Sheet1!O23</f>
        <v>0</v>
      </c>
      <c r="H23" s="83">
        <f ca="1">Sheet1!Y23</f>
        <v>0</v>
      </c>
    </row>
    <row r="24" spans="1:8">
      <c r="A24" s="81">
        <f>Sheet1!A24</f>
        <v>44610</v>
      </c>
      <c r="B24" s="181" t="s">
        <v>17</v>
      </c>
      <c r="C24" s="88" t="s">
        <v>62</v>
      </c>
      <c r="D24" s="134"/>
      <c r="E24" s="110">
        <f ca="1">Sheet1!E24</f>
        <v>0</v>
      </c>
      <c r="F24" s="89">
        <f ca="1">Sheet1!J24</f>
        <v>0</v>
      </c>
      <c r="G24" s="83">
        <f ca="1">Sheet1!O24</f>
        <v>0</v>
      </c>
      <c r="H24" s="83">
        <f ca="1">Sheet1!Y24</f>
        <v>0</v>
      </c>
    </row>
    <row r="25" spans="1:8">
      <c r="A25" s="81">
        <f>Sheet1!A25</f>
        <v>44611</v>
      </c>
      <c r="B25" s="181" t="s">
        <v>11</v>
      </c>
      <c r="C25" s="88" t="s">
        <v>62</v>
      </c>
      <c r="D25" s="134"/>
      <c r="E25" s="110">
        <f ca="1">Sheet1!E25</f>
        <v>0</v>
      </c>
      <c r="F25" s="89">
        <f ca="1">Sheet1!J25</f>
        <v>0</v>
      </c>
      <c r="G25" s="83">
        <f ca="1">Sheet1!O25</f>
        <v>0</v>
      </c>
      <c r="H25" s="83">
        <f ca="1">Sheet1!Y25</f>
        <v>0</v>
      </c>
    </row>
    <row r="26" spans="1:8">
      <c r="A26" s="81">
        <f>Sheet1!A26</f>
        <v>44612</v>
      </c>
      <c r="B26" s="181" t="s">
        <v>12</v>
      </c>
      <c r="C26" s="88" t="s">
        <v>62</v>
      </c>
      <c r="D26" s="134"/>
      <c r="E26" s="110">
        <f ca="1">Sheet1!E26</f>
        <v>0</v>
      </c>
      <c r="F26" s="89">
        <f ca="1">Sheet1!J26</f>
        <v>0</v>
      </c>
      <c r="G26" s="83">
        <f ca="1">Sheet1!O26</f>
        <v>0</v>
      </c>
      <c r="H26" s="83">
        <f ca="1">Sheet1!Y26</f>
        <v>0</v>
      </c>
    </row>
    <row r="27" spans="1:8">
      <c r="A27" s="81">
        <f>Sheet1!A27</f>
        <v>44613</v>
      </c>
      <c r="B27" s="181" t="s">
        <v>13</v>
      </c>
      <c r="C27" s="88" t="s">
        <v>62</v>
      </c>
      <c r="D27" s="134"/>
      <c r="E27" s="110">
        <f ca="1">Sheet1!E27</f>
        <v>0</v>
      </c>
      <c r="F27" s="89">
        <f ca="1">Sheet1!J27</f>
        <v>0</v>
      </c>
      <c r="G27" s="83">
        <f ca="1">Sheet1!O27</f>
        <v>0</v>
      </c>
      <c r="H27" s="83">
        <f ca="1">Sheet1!Y27</f>
        <v>0</v>
      </c>
    </row>
    <row r="28" spans="1:8">
      <c r="A28" s="81">
        <f>Sheet1!A28</f>
        <v>44614</v>
      </c>
      <c r="B28" s="181" t="s">
        <v>14</v>
      </c>
      <c r="C28" s="88" t="s">
        <v>62</v>
      </c>
      <c r="D28" s="134"/>
      <c r="E28" s="110">
        <f ca="1">Sheet1!E28</f>
        <v>0</v>
      </c>
      <c r="F28" s="89">
        <f ca="1">Sheet1!J28</f>
        <v>0</v>
      </c>
      <c r="G28" s="83">
        <f ca="1">Sheet1!O28</f>
        <v>0</v>
      </c>
      <c r="H28" s="83">
        <f ca="1">Sheet1!Y28</f>
        <v>0</v>
      </c>
    </row>
    <row r="29" spans="1:8">
      <c r="A29" s="81">
        <f>Sheet1!A29</f>
        <v>44615</v>
      </c>
      <c r="B29" s="181" t="s">
        <v>15</v>
      </c>
      <c r="C29" s="88" t="s">
        <v>62</v>
      </c>
      <c r="D29" s="134"/>
      <c r="E29" s="110">
        <f ca="1">Sheet1!E29</f>
        <v>0</v>
      </c>
      <c r="F29" s="89">
        <f ca="1">Sheet1!J29</f>
        <v>0</v>
      </c>
      <c r="G29" s="83">
        <f ca="1">Sheet1!O29</f>
        <v>0</v>
      </c>
      <c r="H29" s="83">
        <f ca="1">Sheet1!Y29</f>
        <v>0</v>
      </c>
    </row>
    <row r="30" spans="1:8">
      <c r="A30" s="81">
        <f>Sheet1!A30</f>
        <v>44616</v>
      </c>
      <c r="B30" s="181" t="s">
        <v>16</v>
      </c>
      <c r="C30" s="88" t="s">
        <v>62</v>
      </c>
      <c r="D30" s="134"/>
      <c r="E30" s="110">
        <f ca="1">Sheet1!E30</f>
        <v>0</v>
      </c>
      <c r="F30" s="89">
        <f ca="1">Sheet1!J30</f>
        <v>0</v>
      </c>
      <c r="G30" s="83">
        <f ca="1">Sheet1!O30</f>
        <v>0</v>
      </c>
      <c r="H30" s="83">
        <f ca="1">Sheet1!Y30</f>
        <v>0</v>
      </c>
    </row>
    <row r="31" spans="1:8">
      <c r="A31" s="81">
        <f>Sheet1!A31</f>
        <v>44617</v>
      </c>
      <c r="B31" s="181" t="s">
        <v>17</v>
      </c>
      <c r="C31" s="88" t="s">
        <v>62</v>
      </c>
      <c r="D31" s="134"/>
      <c r="E31" s="110">
        <f ca="1">Sheet1!E31</f>
        <v>0</v>
      </c>
      <c r="F31" s="89">
        <f ca="1">Sheet1!J31</f>
        <v>0</v>
      </c>
      <c r="G31" s="83">
        <f ca="1">Sheet1!O31</f>
        <v>0</v>
      </c>
      <c r="H31" s="83">
        <f ca="1">Sheet1!Y31</f>
        <v>0</v>
      </c>
    </row>
    <row r="32" spans="1:8">
      <c r="A32" s="81">
        <f>Sheet1!A32</f>
        <v>44618</v>
      </c>
      <c r="B32" s="181" t="s">
        <v>11</v>
      </c>
      <c r="C32" s="88" t="s">
        <v>62</v>
      </c>
      <c r="D32" s="134"/>
      <c r="E32" s="110">
        <f ca="1">Sheet1!E32</f>
        <v>0</v>
      </c>
      <c r="F32" s="89">
        <f ca="1">Sheet1!J32</f>
        <v>0</v>
      </c>
      <c r="G32" s="83">
        <f ca="1">Sheet1!O32</f>
        <v>0</v>
      </c>
      <c r="H32" s="83">
        <f ca="1">Sheet1!Y32</f>
        <v>0</v>
      </c>
    </row>
    <row r="33" spans="1:8">
      <c r="A33" t="s">
        <v>100</v>
      </c>
      <c r="B33"/>
      <c r="D33" s="186">
        <f>AVERAGEIF(テーブル136[出荷量（３本入り）１PC],"&lt;&gt;0")</f>
        <v>2.2857142857142856</v>
      </c>
      <c r="E33" s="186" t="e">
        <f ca="1">AVERAGEIF(テーブル136[作成数（pc）],"&lt;&gt;0")</f>
        <v>#DIV/0!</v>
      </c>
      <c r="F33" s="186" t="e">
        <f ca="1">AVERAGEIF(テーブル136[作業時間合計(分）],"&lt;&gt;0")</f>
        <v>#DIV/0!</v>
      </c>
      <c r="G33" s="186" t="e">
        <f ca="1">AVERAGEIF(テーブル136[人件費],"&lt;&gt;0")</f>
        <v>#DIV/0!</v>
      </c>
      <c r="H33" s="186" t="e">
        <f ca="1">AVERAGEIF(テーブル136[加工単価（3入ｐｃ）],"&lt;&gt;0")</f>
        <v>#DIV/0!</v>
      </c>
    </row>
  </sheetData>
  <phoneticPr fontId="23"/>
  <pageMargins left="0.69930555555555596" right="0.69930555555555596" top="0.75" bottom="0.75" header="0.3" footer="0.3"/>
  <pageSetup paperSize="9" orientation="portrait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pageSetUpPr fitToPage="1"/>
  </sheetPr>
  <dimension ref="A1:H34"/>
  <sheetViews>
    <sheetView workbookViewId="0">
      <selection activeCell="D11" sqref="D11"/>
    </sheetView>
  </sheetViews>
  <sheetFormatPr defaultColWidth="9" defaultRowHeight="13.5"/>
  <cols>
    <col min="1" max="1" width="11.5" style="77" customWidth="1"/>
    <col min="2" max="2" width="6.25" style="77" customWidth="1"/>
    <col min="3" max="4" width="14.25" style="78" customWidth="1"/>
    <col min="6" max="6" width="10.375" bestFit="1" customWidth="1"/>
    <col min="7" max="7" width="13.5" bestFit="1" customWidth="1"/>
    <col min="8" max="8" width="14.625" bestFit="1" customWidth="1"/>
  </cols>
  <sheetData>
    <row r="1" spans="1:8">
      <c r="A1" s="77" t="s">
        <v>6</v>
      </c>
      <c r="B1" s="182" t="s">
        <v>89</v>
      </c>
      <c r="C1" s="79" t="s">
        <v>7</v>
      </c>
      <c r="D1" s="111" t="s">
        <v>71</v>
      </c>
      <c r="F1" s="170" t="s">
        <v>91</v>
      </c>
      <c r="G1" s="167" t="s">
        <v>97</v>
      </c>
      <c r="H1" s="174" t="s">
        <v>94</v>
      </c>
    </row>
    <row r="2" spans="1:8">
      <c r="A2" s="81">
        <f>Sheet1!A2</f>
        <v>44588</v>
      </c>
      <c r="B2" s="181" t="s">
        <v>90</v>
      </c>
      <c r="C2" s="137" t="s">
        <v>72</v>
      </c>
      <c r="D2" s="138"/>
      <c r="F2" s="171" t="s">
        <v>12</v>
      </c>
      <c r="G2" s="175"/>
      <c r="H2" s="176"/>
    </row>
    <row r="3" spans="1:8">
      <c r="A3" s="81">
        <f>Sheet1!A3</f>
        <v>44589</v>
      </c>
      <c r="B3" s="181" t="s">
        <v>17</v>
      </c>
      <c r="C3" s="137" t="s">
        <v>72</v>
      </c>
      <c r="D3" s="138">
        <v>20</v>
      </c>
      <c r="F3" s="172" t="s">
        <v>13</v>
      </c>
      <c r="G3" s="177"/>
      <c r="H3" s="178"/>
    </row>
    <row r="4" spans="1:8">
      <c r="A4" s="81">
        <f>Sheet1!A4</f>
        <v>44590</v>
      </c>
      <c r="B4" s="181" t="s">
        <v>11</v>
      </c>
      <c r="C4" s="137" t="s">
        <v>72</v>
      </c>
      <c r="D4" s="138"/>
      <c r="F4" s="172" t="s">
        <v>14</v>
      </c>
      <c r="G4" s="177"/>
      <c r="H4" s="178"/>
    </row>
    <row r="5" spans="1:8">
      <c r="A5" s="81">
        <f>Sheet1!A5</f>
        <v>44591</v>
      </c>
      <c r="B5" s="181" t="s">
        <v>12</v>
      </c>
      <c r="C5" s="137" t="s">
        <v>72</v>
      </c>
      <c r="D5" s="138"/>
      <c r="F5" s="172" t="s">
        <v>15</v>
      </c>
      <c r="G5" s="177">
        <v>20</v>
      </c>
      <c r="H5" s="178">
        <v>20</v>
      </c>
    </row>
    <row r="6" spans="1:8">
      <c r="A6" s="81">
        <f>Sheet1!A6</f>
        <v>44592</v>
      </c>
      <c r="B6" s="181" t="s">
        <v>13</v>
      </c>
      <c r="C6" s="137" t="s">
        <v>72</v>
      </c>
      <c r="D6" s="138"/>
      <c r="F6" s="172" t="s">
        <v>16</v>
      </c>
      <c r="G6" s="177"/>
      <c r="H6" s="178"/>
    </row>
    <row r="7" spans="1:8">
      <c r="A7" s="81">
        <f>Sheet1!A7</f>
        <v>44593</v>
      </c>
      <c r="B7" s="181" t="s">
        <v>14</v>
      </c>
      <c r="C7" s="137" t="s">
        <v>72</v>
      </c>
      <c r="D7" s="138"/>
      <c r="F7" s="172" t="s">
        <v>17</v>
      </c>
      <c r="G7" s="177">
        <v>20</v>
      </c>
      <c r="H7" s="178">
        <v>20</v>
      </c>
    </row>
    <row r="8" spans="1:8">
      <c r="A8" s="81">
        <f>Sheet1!A8</f>
        <v>44594</v>
      </c>
      <c r="B8" s="181" t="s">
        <v>15</v>
      </c>
      <c r="C8" s="137" t="s">
        <v>72</v>
      </c>
      <c r="D8" s="138">
        <v>20</v>
      </c>
      <c r="F8" s="172" t="s">
        <v>11</v>
      </c>
      <c r="G8" s="177"/>
      <c r="H8" s="178"/>
    </row>
    <row r="9" spans="1:8">
      <c r="A9" s="81">
        <f>Sheet1!A9</f>
        <v>44595</v>
      </c>
      <c r="B9" s="181" t="s">
        <v>16</v>
      </c>
      <c r="C9" s="137" t="s">
        <v>72</v>
      </c>
      <c r="D9" s="138"/>
      <c r="F9" s="173" t="s">
        <v>92</v>
      </c>
      <c r="G9" s="179">
        <v>20</v>
      </c>
      <c r="H9" s="180">
        <v>40</v>
      </c>
    </row>
    <row r="10" spans="1:8">
      <c r="A10" s="81">
        <f>Sheet1!A10</f>
        <v>44596</v>
      </c>
      <c r="B10" s="181" t="s">
        <v>17</v>
      </c>
      <c r="C10" s="137" t="s">
        <v>72</v>
      </c>
      <c r="D10" s="138">
        <v>20</v>
      </c>
    </row>
    <row r="11" spans="1:8">
      <c r="A11" s="81">
        <f>Sheet1!A11</f>
        <v>44597</v>
      </c>
      <c r="B11" s="181" t="s">
        <v>11</v>
      </c>
      <c r="C11" s="137" t="s">
        <v>72</v>
      </c>
      <c r="D11" s="138"/>
    </row>
    <row r="12" spans="1:8">
      <c r="A12" s="81">
        <f>Sheet1!A12</f>
        <v>44598</v>
      </c>
      <c r="B12" s="181" t="s">
        <v>12</v>
      </c>
      <c r="C12" s="137" t="s">
        <v>72</v>
      </c>
      <c r="D12" s="138"/>
    </row>
    <row r="13" spans="1:8">
      <c r="A13" s="81">
        <f>Sheet1!A13</f>
        <v>44599</v>
      </c>
      <c r="B13" s="181" t="s">
        <v>13</v>
      </c>
      <c r="C13" s="137" t="s">
        <v>72</v>
      </c>
      <c r="D13" s="138"/>
    </row>
    <row r="14" spans="1:8">
      <c r="A14" s="81">
        <f>Sheet1!A14</f>
        <v>44600</v>
      </c>
      <c r="B14" s="181" t="s">
        <v>14</v>
      </c>
      <c r="C14" s="137" t="s">
        <v>72</v>
      </c>
      <c r="D14" s="138"/>
    </row>
    <row r="15" spans="1:8">
      <c r="A15" s="81">
        <f>Sheet1!A15</f>
        <v>44601</v>
      </c>
      <c r="B15" s="181" t="s">
        <v>15</v>
      </c>
      <c r="C15" s="137" t="s">
        <v>72</v>
      </c>
      <c r="D15" s="138"/>
    </row>
    <row r="16" spans="1:8">
      <c r="A16" s="81">
        <f>Sheet1!A16</f>
        <v>44602</v>
      </c>
      <c r="B16" s="181" t="s">
        <v>16</v>
      </c>
      <c r="C16" s="137" t="s">
        <v>72</v>
      </c>
      <c r="D16" s="138"/>
    </row>
    <row r="17" spans="1:4">
      <c r="A17" s="81">
        <f>Sheet1!A17</f>
        <v>44603</v>
      </c>
      <c r="B17" s="181" t="s">
        <v>17</v>
      </c>
      <c r="C17" s="137" t="s">
        <v>72</v>
      </c>
      <c r="D17" s="138"/>
    </row>
    <row r="18" spans="1:4">
      <c r="A18" s="81">
        <f>Sheet1!A18</f>
        <v>44604</v>
      </c>
      <c r="B18" s="181" t="s">
        <v>11</v>
      </c>
      <c r="C18" s="137" t="s">
        <v>72</v>
      </c>
      <c r="D18" s="138"/>
    </row>
    <row r="19" spans="1:4">
      <c r="A19" s="81">
        <f>Sheet1!A19</f>
        <v>44605</v>
      </c>
      <c r="B19" s="181" t="s">
        <v>12</v>
      </c>
      <c r="C19" s="137" t="s">
        <v>72</v>
      </c>
      <c r="D19" s="138"/>
    </row>
    <row r="20" spans="1:4">
      <c r="A20" s="81">
        <f>Sheet1!A20</f>
        <v>44606</v>
      </c>
      <c r="B20" s="181" t="s">
        <v>13</v>
      </c>
      <c r="C20" s="137" t="s">
        <v>72</v>
      </c>
      <c r="D20" s="138"/>
    </row>
    <row r="21" spans="1:4">
      <c r="A21" s="81">
        <f>Sheet1!A21</f>
        <v>44607</v>
      </c>
      <c r="B21" s="181" t="s">
        <v>14</v>
      </c>
      <c r="C21" s="137" t="s">
        <v>72</v>
      </c>
      <c r="D21" s="138"/>
    </row>
    <row r="22" spans="1:4">
      <c r="A22" s="81">
        <f>Sheet1!A22</f>
        <v>44608</v>
      </c>
      <c r="B22" s="181" t="s">
        <v>15</v>
      </c>
      <c r="C22" s="137" t="s">
        <v>72</v>
      </c>
      <c r="D22" s="138"/>
    </row>
    <row r="23" spans="1:4">
      <c r="A23" s="81">
        <f>Sheet1!A23</f>
        <v>44609</v>
      </c>
      <c r="B23" s="181" t="s">
        <v>16</v>
      </c>
      <c r="C23" s="137" t="s">
        <v>72</v>
      </c>
      <c r="D23" s="138"/>
    </row>
    <row r="24" spans="1:4">
      <c r="A24" s="81">
        <f>Sheet1!A24</f>
        <v>44610</v>
      </c>
      <c r="B24" s="181" t="s">
        <v>17</v>
      </c>
      <c r="C24" s="137" t="s">
        <v>72</v>
      </c>
      <c r="D24" s="138"/>
    </row>
    <row r="25" spans="1:4">
      <c r="A25" s="81">
        <f>Sheet1!A25</f>
        <v>44611</v>
      </c>
      <c r="B25" s="181" t="s">
        <v>11</v>
      </c>
      <c r="C25" s="137" t="s">
        <v>72</v>
      </c>
      <c r="D25" s="138"/>
    </row>
    <row r="26" spans="1:4">
      <c r="A26" s="81">
        <f>Sheet1!A26</f>
        <v>44612</v>
      </c>
      <c r="B26" s="181" t="s">
        <v>12</v>
      </c>
      <c r="C26" s="137" t="s">
        <v>72</v>
      </c>
      <c r="D26" s="138"/>
    </row>
    <row r="27" spans="1:4">
      <c r="A27" s="81">
        <f>Sheet1!A27</f>
        <v>44613</v>
      </c>
      <c r="B27" s="181" t="s">
        <v>13</v>
      </c>
      <c r="C27" s="137" t="s">
        <v>72</v>
      </c>
      <c r="D27" s="138"/>
    </row>
    <row r="28" spans="1:4">
      <c r="A28" s="81">
        <f>Sheet1!A28</f>
        <v>44614</v>
      </c>
      <c r="B28" s="181" t="s">
        <v>14</v>
      </c>
      <c r="C28" s="137" t="s">
        <v>72</v>
      </c>
      <c r="D28" s="138"/>
    </row>
    <row r="29" spans="1:4">
      <c r="A29" s="81">
        <f>Sheet1!A29</f>
        <v>44615</v>
      </c>
      <c r="B29" s="181" t="s">
        <v>15</v>
      </c>
      <c r="C29" s="137" t="s">
        <v>72</v>
      </c>
      <c r="D29" s="138"/>
    </row>
    <row r="30" spans="1:4">
      <c r="A30" s="81">
        <f>Sheet1!A30</f>
        <v>44616</v>
      </c>
      <c r="B30" s="181" t="s">
        <v>16</v>
      </c>
      <c r="C30" s="137" t="s">
        <v>72</v>
      </c>
      <c r="D30" s="138"/>
    </row>
    <row r="31" spans="1:4">
      <c r="A31" s="81">
        <f>Sheet1!A31</f>
        <v>44617</v>
      </c>
      <c r="B31" s="181" t="s">
        <v>17</v>
      </c>
      <c r="C31" s="137" t="s">
        <v>72</v>
      </c>
      <c r="D31" s="138"/>
    </row>
    <row r="32" spans="1:4">
      <c r="A32" s="81">
        <f>Sheet1!A32</f>
        <v>44618</v>
      </c>
      <c r="B32" s="181" t="s">
        <v>11</v>
      </c>
      <c r="C32" s="137" t="s">
        <v>72</v>
      </c>
      <c r="D32" s="138"/>
    </row>
    <row r="33" spans="1:4">
      <c r="A33" t="s">
        <v>100</v>
      </c>
      <c r="B33"/>
      <c r="C33"/>
      <c r="D33" s="187">
        <f>AVERAGEIF(テーブル1[出荷量],"&lt;&gt;0")</f>
        <v>20</v>
      </c>
    </row>
    <row r="34" spans="1:4">
      <c r="A34" s="84"/>
      <c r="B34" s="84"/>
      <c r="C34" s="85"/>
      <c r="D34" s="85"/>
    </row>
  </sheetData>
  <phoneticPr fontId="23"/>
  <pageMargins left="0.69930555555555596" right="0.69930555555555596" top="0.75" bottom="0.75" header="0.3" footer="0.3"/>
  <pageSetup paperSize="9" scale="96" orientation="landscape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/>
  <dimension ref="A8:AF50"/>
  <sheetViews>
    <sheetView workbookViewId="0">
      <selection activeCell="B9" sqref="B9:AF9"/>
    </sheetView>
  </sheetViews>
  <sheetFormatPr defaultColWidth="9" defaultRowHeight="13.5"/>
  <cols>
    <col min="1" max="16384" width="9" style="29"/>
  </cols>
  <sheetData>
    <row r="8" spans="1:32">
      <c r="B8" s="29">
        <v>2</v>
      </c>
      <c r="C8" s="29">
        <v>3</v>
      </c>
      <c r="D8" s="29">
        <v>4</v>
      </c>
      <c r="E8" s="29">
        <v>5</v>
      </c>
      <c r="F8" s="29">
        <v>6</v>
      </c>
      <c r="G8" s="29">
        <v>7</v>
      </c>
      <c r="H8" s="29">
        <v>8</v>
      </c>
      <c r="I8" s="29">
        <v>9</v>
      </c>
      <c r="J8" s="29">
        <v>10</v>
      </c>
      <c r="K8" s="29">
        <v>11</v>
      </c>
      <c r="L8" s="29">
        <v>12</v>
      </c>
      <c r="M8" s="29">
        <v>13</v>
      </c>
      <c r="N8" s="29">
        <v>14</v>
      </c>
      <c r="O8" s="29">
        <v>15</v>
      </c>
      <c r="P8" s="29">
        <v>16</v>
      </c>
      <c r="Q8" s="29">
        <v>17</v>
      </c>
      <c r="R8" s="29">
        <v>18</v>
      </c>
      <c r="S8" s="29">
        <v>19</v>
      </c>
      <c r="T8" s="29">
        <v>20</v>
      </c>
      <c r="U8" s="29">
        <v>21</v>
      </c>
      <c r="V8" s="29">
        <v>22</v>
      </c>
      <c r="W8" s="29">
        <v>23</v>
      </c>
      <c r="X8" s="29">
        <v>24</v>
      </c>
      <c r="Y8" s="29">
        <v>25</v>
      </c>
      <c r="Z8" s="29">
        <v>26</v>
      </c>
      <c r="AA8" s="29">
        <v>27</v>
      </c>
      <c r="AB8" s="29">
        <v>28</v>
      </c>
      <c r="AC8" s="29">
        <v>29</v>
      </c>
      <c r="AD8" s="29">
        <v>30</v>
      </c>
      <c r="AE8" s="29">
        <v>31</v>
      </c>
      <c r="AF8" s="29">
        <v>32</v>
      </c>
    </row>
    <row r="9" spans="1:32">
      <c r="A9" s="198" t="s">
        <v>10</v>
      </c>
      <c r="B9" s="60" cm="1">
        <f t="array" aca="1" ref="B9" ca="1">INDIRECT("Sheet1!$A$"&amp;B8)</f>
        <v>44588</v>
      </c>
      <c r="C9" s="60" cm="1">
        <f t="array" aca="1" ref="C9" ca="1">INDIRECT("Sheet1!$A$"&amp;C8)</f>
        <v>44589</v>
      </c>
      <c r="D9" s="61" cm="1">
        <f t="array" aca="1" ref="D9" ca="1">INDIRECT("Sheet1!$A$"&amp;D8)</f>
        <v>44590</v>
      </c>
      <c r="E9" s="61" cm="1">
        <f t="array" aca="1" ref="E9" ca="1">INDIRECT("Sheet1!$A$"&amp;E8)</f>
        <v>44591</v>
      </c>
      <c r="F9" s="61" cm="1">
        <f t="array" aca="1" ref="F9" ca="1">INDIRECT("Sheet1!$A$"&amp;F8)</f>
        <v>44592</v>
      </c>
      <c r="G9" s="61" cm="1">
        <f t="array" aca="1" ref="G9" ca="1">INDIRECT("Sheet1!$A$"&amp;G8)</f>
        <v>44593</v>
      </c>
      <c r="H9" s="61" cm="1">
        <f t="array" aca="1" ref="H9" ca="1">INDIRECT("Sheet1!$A$"&amp;H8)</f>
        <v>44594</v>
      </c>
      <c r="I9" s="61" cm="1">
        <f t="array" aca="1" ref="I9" ca="1">INDIRECT("Sheet1!$A$"&amp;I8)</f>
        <v>44595</v>
      </c>
      <c r="J9" s="61" cm="1">
        <f t="array" aca="1" ref="J9" ca="1">INDIRECT("Sheet1!$A$"&amp;J8)</f>
        <v>44596</v>
      </c>
      <c r="K9" s="61" cm="1">
        <f t="array" aca="1" ref="K9" ca="1">INDIRECT("Sheet1!$A$"&amp;K8)</f>
        <v>44597</v>
      </c>
      <c r="L9" s="61" cm="1">
        <f t="array" aca="1" ref="L9" ca="1">INDIRECT("Sheet1!$A$"&amp;L8)</f>
        <v>44598</v>
      </c>
      <c r="M9" s="61" cm="1">
        <f t="array" aca="1" ref="M9" ca="1">INDIRECT("Sheet1!$A$"&amp;M8)</f>
        <v>44599</v>
      </c>
      <c r="N9" s="61" cm="1">
        <f t="array" aca="1" ref="N9" ca="1">INDIRECT("Sheet1!$A$"&amp;N8)</f>
        <v>44600</v>
      </c>
      <c r="O9" s="61" cm="1">
        <f t="array" aca="1" ref="O9" ca="1">INDIRECT("Sheet1!$A$"&amp;O8)</f>
        <v>44601</v>
      </c>
      <c r="P9" s="61" cm="1">
        <f t="array" aca="1" ref="P9" ca="1">INDIRECT("Sheet1!$A$"&amp;P8)</f>
        <v>44602</v>
      </c>
      <c r="Q9" s="61" cm="1">
        <f t="array" aca="1" ref="Q9" ca="1">INDIRECT("Sheet1!$A$"&amp;Q8)</f>
        <v>44603</v>
      </c>
      <c r="R9" s="61" cm="1">
        <f t="array" aca="1" ref="R9" ca="1">INDIRECT("Sheet1!$A$"&amp;R8)</f>
        <v>44604</v>
      </c>
      <c r="S9" s="61" cm="1">
        <f t="array" aca="1" ref="S9" ca="1">INDIRECT("Sheet1!$A$"&amp;S8)</f>
        <v>44605</v>
      </c>
      <c r="T9" s="61" cm="1">
        <f t="array" aca="1" ref="T9" ca="1">INDIRECT("Sheet1!$A$"&amp;T8)</f>
        <v>44606</v>
      </c>
      <c r="U9" s="61" cm="1">
        <f t="array" aca="1" ref="U9" ca="1">INDIRECT("Sheet1!$A$"&amp;U8)</f>
        <v>44607</v>
      </c>
      <c r="V9" s="61" cm="1">
        <f t="array" aca="1" ref="V9" ca="1">INDIRECT("Sheet1!$A$"&amp;V8)</f>
        <v>44608</v>
      </c>
      <c r="W9" s="61" cm="1">
        <f t="array" aca="1" ref="W9" ca="1">INDIRECT("Sheet1!$A$"&amp;W8)</f>
        <v>44609</v>
      </c>
      <c r="X9" s="61" cm="1">
        <f t="array" aca="1" ref="X9" ca="1">INDIRECT("Sheet1!$A$"&amp;X8)</f>
        <v>44610</v>
      </c>
      <c r="Y9" s="61" cm="1">
        <f t="array" aca="1" ref="Y9" ca="1">INDIRECT("Sheet1!$A$"&amp;Y8)</f>
        <v>44611</v>
      </c>
      <c r="Z9" s="61" cm="1">
        <f t="array" aca="1" ref="Z9" ca="1">INDIRECT("Sheet1!$A$"&amp;Z8)</f>
        <v>44612</v>
      </c>
      <c r="AA9" s="61" cm="1">
        <f t="array" aca="1" ref="AA9" ca="1">INDIRECT("Sheet1!$A$"&amp;AA8)</f>
        <v>44613</v>
      </c>
      <c r="AB9" s="61" cm="1">
        <f t="array" aca="1" ref="AB9" ca="1">INDIRECT("Sheet1!$A$"&amp;AB8)</f>
        <v>44614</v>
      </c>
      <c r="AC9" s="61" cm="1">
        <f t="array" aca="1" ref="AC9" ca="1">INDIRECT("Sheet1!$A$"&amp;AC8)</f>
        <v>44615</v>
      </c>
      <c r="AD9" s="61" cm="1">
        <f t="array" aca="1" ref="AD9" ca="1">INDIRECT("Sheet1!$A$"&amp;AD8)</f>
        <v>44616</v>
      </c>
      <c r="AE9" s="61" cm="1">
        <f t="array" aca="1" ref="AE9" ca="1">INDIRECT("Sheet1!$A$"&amp;AE8)</f>
        <v>44617</v>
      </c>
      <c r="AF9" s="61" cm="1">
        <f t="array" aca="1" ref="AF9" ca="1">INDIRECT("Sheet1!$A$"&amp;AF8)</f>
        <v>44618</v>
      </c>
    </row>
    <row r="10" spans="1:32">
      <c r="A10" s="199"/>
      <c r="B10" s="62" t="s">
        <v>11</v>
      </c>
      <c r="C10" s="63" t="s">
        <v>12</v>
      </c>
      <c r="D10" s="63" t="s">
        <v>13</v>
      </c>
      <c r="E10" s="63" t="s">
        <v>14</v>
      </c>
      <c r="F10" s="63" t="s">
        <v>15</v>
      </c>
      <c r="G10" s="63" t="s">
        <v>16</v>
      </c>
      <c r="H10" s="63" t="s">
        <v>17</v>
      </c>
      <c r="I10" s="63" t="s">
        <v>11</v>
      </c>
      <c r="J10" s="63" t="s">
        <v>12</v>
      </c>
      <c r="K10" s="63" t="s">
        <v>13</v>
      </c>
      <c r="L10" s="63" t="s">
        <v>14</v>
      </c>
      <c r="M10" s="63" t="s">
        <v>15</v>
      </c>
      <c r="N10" s="63" t="s">
        <v>16</v>
      </c>
      <c r="O10" s="63" t="s">
        <v>17</v>
      </c>
      <c r="P10" s="63" t="s">
        <v>11</v>
      </c>
      <c r="Q10" s="63" t="s">
        <v>12</v>
      </c>
      <c r="R10" s="63" t="s">
        <v>13</v>
      </c>
      <c r="S10" s="63" t="s">
        <v>14</v>
      </c>
      <c r="T10" s="63" t="s">
        <v>15</v>
      </c>
      <c r="U10" s="63" t="s">
        <v>16</v>
      </c>
      <c r="V10" s="63" t="s">
        <v>17</v>
      </c>
      <c r="W10" s="63" t="s">
        <v>11</v>
      </c>
      <c r="X10" s="63" t="s">
        <v>12</v>
      </c>
      <c r="Y10" s="63" t="s">
        <v>13</v>
      </c>
      <c r="Z10" s="63" t="s">
        <v>14</v>
      </c>
      <c r="AA10" s="63" t="s">
        <v>15</v>
      </c>
      <c r="AB10" s="63" t="s">
        <v>16</v>
      </c>
      <c r="AC10" s="63" t="s">
        <v>17</v>
      </c>
      <c r="AD10" s="63" t="s">
        <v>11</v>
      </c>
      <c r="AE10" s="63" t="s">
        <v>12</v>
      </c>
      <c r="AF10" s="63" t="s">
        <v>13</v>
      </c>
    </row>
    <row r="11" spans="1:32">
      <c r="A11" s="200" t="s">
        <v>18</v>
      </c>
      <c r="B11" s="64" t="s">
        <v>19</v>
      </c>
      <c r="C11" s="64" t="s">
        <v>19</v>
      </c>
      <c r="D11" s="64"/>
      <c r="E11" s="64"/>
      <c r="F11" s="64"/>
      <c r="G11" s="64" t="s">
        <v>19</v>
      </c>
      <c r="H11" s="64" t="s">
        <v>19</v>
      </c>
      <c r="I11" s="64" t="s">
        <v>19</v>
      </c>
      <c r="J11" s="64"/>
      <c r="K11" s="64"/>
      <c r="L11" s="64" t="s">
        <v>19</v>
      </c>
      <c r="M11" s="64" t="s">
        <v>19</v>
      </c>
      <c r="N11" s="64" t="s">
        <v>19</v>
      </c>
      <c r="O11" s="64" t="s">
        <v>19</v>
      </c>
      <c r="P11" s="64"/>
      <c r="Q11" s="64"/>
      <c r="R11" s="64"/>
      <c r="S11" s="64" t="s">
        <v>19</v>
      </c>
      <c r="T11" s="64" t="s">
        <v>19</v>
      </c>
      <c r="U11" s="64" t="s">
        <v>19</v>
      </c>
      <c r="V11" s="64" t="s">
        <v>19</v>
      </c>
      <c r="W11" s="64"/>
      <c r="X11" s="64"/>
      <c r="Y11" s="64" t="s">
        <v>19</v>
      </c>
      <c r="Z11" s="64" t="s">
        <v>19</v>
      </c>
      <c r="AA11" s="64" t="s">
        <v>19</v>
      </c>
      <c r="AB11" s="64" t="s">
        <v>19</v>
      </c>
      <c r="AC11" s="64" t="s">
        <v>19</v>
      </c>
      <c r="AD11" s="64"/>
      <c r="AE11" s="64"/>
      <c r="AF11" s="64" t="s">
        <v>19</v>
      </c>
    </row>
    <row r="12" spans="1:32">
      <c r="A12" s="201"/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</row>
    <row r="13" spans="1:32">
      <c r="A13" s="200" t="s">
        <v>20</v>
      </c>
      <c r="B13" s="64"/>
      <c r="C13" s="64"/>
      <c r="D13" s="64" t="s">
        <v>19</v>
      </c>
      <c r="E13" s="64" t="s">
        <v>19</v>
      </c>
      <c r="F13" s="64" t="s">
        <v>19</v>
      </c>
      <c r="G13" s="64"/>
      <c r="H13" s="64"/>
      <c r="I13" s="64"/>
      <c r="J13" s="64"/>
      <c r="K13" s="64" t="s">
        <v>19</v>
      </c>
      <c r="L13" s="64" t="s">
        <v>19</v>
      </c>
      <c r="M13" s="64"/>
      <c r="N13" s="64"/>
      <c r="O13" s="64" t="s">
        <v>19</v>
      </c>
      <c r="P13" s="64" t="s">
        <v>19</v>
      </c>
      <c r="Q13" s="64" t="s">
        <v>19</v>
      </c>
      <c r="R13" s="64" t="s">
        <v>19</v>
      </c>
      <c r="S13" s="64"/>
      <c r="T13" s="64"/>
      <c r="U13" s="64" t="s">
        <v>19</v>
      </c>
      <c r="V13" s="64" t="s">
        <v>19</v>
      </c>
      <c r="W13" s="64" t="s">
        <v>19</v>
      </c>
      <c r="X13" s="64" t="s">
        <v>19</v>
      </c>
      <c r="Y13" s="64" t="s">
        <v>19</v>
      </c>
      <c r="Z13" s="64"/>
      <c r="AA13" s="64"/>
      <c r="AB13" s="64"/>
      <c r="AC13" s="64" t="s">
        <v>19</v>
      </c>
      <c r="AD13" s="64" t="s">
        <v>19</v>
      </c>
      <c r="AE13" s="64" t="s">
        <v>19</v>
      </c>
      <c r="AF13" s="64" t="s">
        <v>19</v>
      </c>
    </row>
    <row r="14" spans="1:32">
      <c r="A14" s="202"/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</row>
    <row r="15" spans="1:32">
      <c r="A15" s="200" t="s">
        <v>21</v>
      </c>
      <c r="B15" s="67" t="s">
        <v>19</v>
      </c>
      <c r="C15" s="67" t="s">
        <v>19</v>
      </c>
      <c r="D15" s="67" t="s">
        <v>19</v>
      </c>
      <c r="E15" s="67" t="s">
        <v>19</v>
      </c>
      <c r="F15" s="67" t="s">
        <v>19</v>
      </c>
      <c r="G15" s="67"/>
      <c r="H15" s="67"/>
      <c r="I15" s="67" t="s">
        <v>19</v>
      </c>
      <c r="J15" s="67" t="s">
        <v>19</v>
      </c>
      <c r="K15" s="67" t="s">
        <v>19</v>
      </c>
      <c r="L15" s="67" t="s">
        <v>19</v>
      </c>
      <c r="M15" s="67" t="s">
        <v>19</v>
      </c>
      <c r="N15" s="67"/>
      <c r="O15" s="67"/>
      <c r="P15" s="67" t="s">
        <v>19</v>
      </c>
      <c r="Q15" s="67" t="s">
        <v>19</v>
      </c>
      <c r="R15" s="67"/>
      <c r="S15" s="67" t="s">
        <v>19</v>
      </c>
      <c r="T15" s="67" t="s">
        <v>19</v>
      </c>
      <c r="U15" s="67"/>
      <c r="V15" s="67"/>
      <c r="W15" s="67" t="s">
        <v>19</v>
      </c>
      <c r="X15" s="67"/>
      <c r="Y15" s="67"/>
      <c r="Z15" s="67" t="s">
        <v>19</v>
      </c>
      <c r="AA15" s="67"/>
      <c r="AB15" s="67"/>
      <c r="AC15" s="67"/>
      <c r="AD15" s="67" t="s">
        <v>19</v>
      </c>
      <c r="AE15" s="67" t="s">
        <v>19</v>
      </c>
      <c r="AF15" s="72"/>
    </row>
    <row r="16" spans="1:32">
      <c r="A16" s="201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73"/>
    </row>
    <row r="17" spans="1:32">
      <c r="A17" s="200" t="s">
        <v>22</v>
      </c>
      <c r="B17" s="64"/>
      <c r="C17" s="64"/>
      <c r="D17" s="64"/>
      <c r="E17" s="64" t="s">
        <v>23</v>
      </c>
      <c r="F17" s="64" t="s">
        <v>23</v>
      </c>
      <c r="G17" s="64" t="s">
        <v>23</v>
      </c>
      <c r="H17" s="64"/>
      <c r="I17" s="64"/>
      <c r="J17" s="64"/>
      <c r="K17" s="64"/>
      <c r="L17" s="64" t="s">
        <v>23</v>
      </c>
      <c r="M17" s="64" t="s">
        <v>23</v>
      </c>
      <c r="N17" s="64" t="s">
        <v>23</v>
      </c>
      <c r="O17" s="64"/>
      <c r="P17" s="64"/>
      <c r="Q17" s="64"/>
      <c r="R17" s="64"/>
      <c r="S17" s="64" t="s">
        <v>23</v>
      </c>
      <c r="T17" s="64"/>
      <c r="U17" s="64" t="s">
        <v>23</v>
      </c>
      <c r="V17" s="64"/>
      <c r="W17" s="64"/>
      <c r="X17" s="64"/>
      <c r="Y17" s="64"/>
      <c r="Z17" s="64" t="s">
        <v>23</v>
      </c>
      <c r="AA17" s="64" t="s">
        <v>23</v>
      </c>
      <c r="AB17" s="64" t="s">
        <v>23</v>
      </c>
      <c r="AC17" s="64"/>
      <c r="AD17" s="64"/>
      <c r="AE17" s="64"/>
      <c r="AF17" s="64"/>
    </row>
    <row r="18" spans="1:32">
      <c r="A18" s="201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</row>
    <row r="19" spans="1:32">
      <c r="A19" s="200" t="s">
        <v>24</v>
      </c>
      <c r="B19" s="64"/>
      <c r="C19" s="64" t="s">
        <v>23</v>
      </c>
      <c r="D19" s="64"/>
      <c r="E19" s="64"/>
      <c r="F19" s="69"/>
      <c r="G19" s="69"/>
      <c r="H19" s="64" t="s">
        <v>25</v>
      </c>
      <c r="I19" s="64" t="s">
        <v>23</v>
      </c>
      <c r="J19" s="64" t="s">
        <v>23</v>
      </c>
      <c r="K19" s="64"/>
      <c r="L19" s="64"/>
      <c r="M19" s="64"/>
      <c r="N19" s="64"/>
      <c r="O19" s="64" t="s">
        <v>25</v>
      </c>
      <c r="P19" s="64" t="s">
        <v>23</v>
      </c>
      <c r="Q19" s="64" t="s">
        <v>23</v>
      </c>
      <c r="R19" s="64"/>
      <c r="S19" s="64"/>
      <c r="T19" s="64"/>
      <c r="U19" s="64"/>
      <c r="V19" s="64" t="s">
        <v>25</v>
      </c>
      <c r="W19" s="64" t="s">
        <v>23</v>
      </c>
      <c r="X19" s="64" t="s">
        <v>23</v>
      </c>
      <c r="Y19" s="64"/>
      <c r="Z19" s="64"/>
      <c r="AA19" s="64"/>
      <c r="AB19" s="74"/>
      <c r="AC19" s="64" t="s">
        <v>25</v>
      </c>
      <c r="AD19" s="64" t="s">
        <v>23</v>
      </c>
      <c r="AE19" s="64" t="s">
        <v>23</v>
      </c>
      <c r="AF19" s="64"/>
    </row>
    <row r="20" spans="1:32">
      <c r="A20" s="201"/>
      <c r="B20" s="66"/>
      <c r="C20" s="66"/>
      <c r="D20" s="66"/>
      <c r="E20" s="66"/>
      <c r="F20" s="66"/>
      <c r="G20" s="66"/>
      <c r="H20" s="66"/>
      <c r="I20" s="71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</row>
    <row r="21" spans="1:32">
      <c r="A21" s="200" t="s">
        <v>26</v>
      </c>
      <c r="B21" s="64"/>
      <c r="C21" s="64"/>
      <c r="D21" s="64"/>
      <c r="E21" s="64" t="s">
        <v>23</v>
      </c>
      <c r="F21" s="64" t="s">
        <v>23</v>
      </c>
      <c r="G21" s="64" t="s">
        <v>23</v>
      </c>
      <c r="H21" s="64" t="s">
        <v>23</v>
      </c>
      <c r="I21" s="64" t="s">
        <v>27</v>
      </c>
      <c r="J21" s="64"/>
      <c r="K21" s="64" t="s">
        <v>23</v>
      </c>
      <c r="L21" s="64" t="s">
        <v>23</v>
      </c>
      <c r="M21" s="64" t="s">
        <v>23</v>
      </c>
      <c r="N21" s="64" t="s">
        <v>23</v>
      </c>
      <c r="O21" s="64" t="s">
        <v>27</v>
      </c>
      <c r="P21" s="64"/>
      <c r="Q21" s="64"/>
      <c r="R21" s="64" t="s">
        <v>23</v>
      </c>
      <c r="S21" s="64" t="s">
        <v>23</v>
      </c>
      <c r="T21" s="64" t="s">
        <v>23</v>
      </c>
      <c r="U21" s="64" t="s">
        <v>27</v>
      </c>
      <c r="V21" s="64"/>
      <c r="W21" s="64" t="s">
        <v>27</v>
      </c>
      <c r="X21" s="64"/>
      <c r="Y21" s="64" t="s">
        <v>23</v>
      </c>
      <c r="Z21" s="64" t="s">
        <v>23</v>
      </c>
      <c r="AA21" s="64" t="s">
        <v>23</v>
      </c>
      <c r="AB21" s="64" t="s">
        <v>23</v>
      </c>
      <c r="AC21" s="64" t="s">
        <v>23</v>
      </c>
      <c r="AD21" s="64" t="s">
        <v>27</v>
      </c>
      <c r="AE21" s="64"/>
      <c r="AF21" s="64" t="s">
        <v>23</v>
      </c>
    </row>
    <row r="22" spans="1:32">
      <c r="A22" s="201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</row>
    <row r="23" spans="1:32">
      <c r="A23" s="200" t="s">
        <v>28</v>
      </c>
      <c r="B23" s="64"/>
      <c r="C23" s="64" t="s">
        <v>23</v>
      </c>
      <c r="D23" s="64" t="s">
        <v>27</v>
      </c>
      <c r="E23" s="64" t="s">
        <v>23</v>
      </c>
      <c r="F23" s="64"/>
      <c r="G23" s="64"/>
      <c r="H23" s="64"/>
      <c r="I23" s="64" t="s">
        <v>23</v>
      </c>
      <c r="J23" s="64" t="s">
        <v>23</v>
      </c>
      <c r="K23" s="64" t="s">
        <v>23</v>
      </c>
      <c r="L23" s="64"/>
      <c r="M23" s="64"/>
      <c r="N23" s="64"/>
      <c r="O23" s="64"/>
      <c r="P23" s="64" t="s">
        <v>23</v>
      </c>
      <c r="Q23" s="64" t="s">
        <v>23</v>
      </c>
      <c r="R23" s="64"/>
      <c r="S23" s="64"/>
      <c r="T23" s="64"/>
      <c r="U23" s="64"/>
      <c r="V23" s="64"/>
      <c r="W23" s="64" t="s">
        <v>23</v>
      </c>
      <c r="X23" s="64" t="s">
        <v>23</v>
      </c>
      <c r="Y23" s="64"/>
      <c r="Z23" s="64"/>
      <c r="AA23" s="64"/>
      <c r="AB23" s="64"/>
      <c r="AC23" s="64"/>
      <c r="AD23" s="64" t="s">
        <v>23</v>
      </c>
      <c r="AE23" s="64"/>
      <c r="AF23" s="64"/>
    </row>
    <row r="24" spans="1:32">
      <c r="A24" s="201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</row>
    <row r="25" spans="1:32">
      <c r="A25" s="200" t="s">
        <v>29</v>
      </c>
      <c r="B25" s="64"/>
      <c r="C25" s="64" t="s">
        <v>30</v>
      </c>
      <c r="D25" s="64"/>
      <c r="E25" s="64"/>
      <c r="F25" s="64"/>
      <c r="G25" s="64" t="s">
        <v>27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</row>
    <row r="26" spans="1:32">
      <c r="A26" s="201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</row>
    <row r="27" spans="1:32">
      <c r="A27" s="203" t="s">
        <v>31</v>
      </c>
      <c r="B27" s="64" t="s">
        <v>23</v>
      </c>
      <c r="C27" s="64"/>
      <c r="D27" s="64" t="s">
        <v>23</v>
      </c>
      <c r="E27" s="64" t="s">
        <v>23</v>
      </c>
      <c r="F27" s="64" t="s">
        <v>23</v>
      </c>
      <c r="G27" s="64" t="s">
        <v>23</v>
      </c>
      <c r="H27" s="64" t="s">
        <v>23</v>
      </c>
      <c r="I27" s="64" t="s">
        <v>23</v>
      </c>
      <c r="J27" s="64"/>
      <c r="K27" s="64" t="s">
        <v>23</v>
      </c>
      <c r="L27" s="64" t="s">
        <v>23</v>
      </c>
      <c r="M27" s="64" t="s">
        <v>23</v>
      </c>
      <c r="N27" s="64" t="s">
        <v>23</v>
      </c>
      <c r="O27" s="64" t="s">
        <v>23</v>
      </c>
      <c r="P27" s="64" t="s">
        <v>23</v>
      </c>
      <c r="Q27" s="64"/>
      <c r="R27" s="64" t="s">
        <v>23</v>
      </c>
      <c r="S27" s="64" t="s">
        <v>23</v>
      </c>
      <c r="T27" s="64" t="s">
        <v>23</v>
      </c>
      <c r="U27" s="64" t="s">
        <v>23</v>
      </c>
      <c r="V27" s="64" t="s">
        <v>23</v>
      </c>
      <c r="W27" s="64" t="s">
        <v>23</v>
      </c>
      <c r="X27" s="64"/>
      <c r="Y27" s="64" t="s">
        <v>23</v>
      </c>
      <c r="Z27" s="64" t="s">
        <v>23</v>
      </c>
      <c r="AA27" s="64" t="s">
        <v>23</v>
      </c>
      <c r="AB27" s="64" t="s">
        <v>23</v>
      </c>
      <c r="AC27" s="64" t="s">
        <v>23</v>
      </c>
      <c r="AD27" s="64" t="s">
        <v>23</v>
      </c>
      <c r="AE27" s="64"/>
      <c r="AF27" s="64" t="s">
        <v>23</v>
      </c>
    </row>
    <row r="28" spans="1:32">
      <c r="A28" s="204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</row>
    <row r="29" spans="1:32">
      <c r="A29" s="200" t="s">
        <v>32</v>
      </c>
      <c r="B29" s="64"/>
      <c r="C29" s="64"/>
      <c r="D29" s="64" t="s">
        <v>23</v>
      </c>
      <c r="E29" s="64"/>
      <c r="F29" s="64" t="s">
        <v>23</v>
      </c>
      <c r="G29" s="64" t="s">
        <v>23</v>
      </c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</row>
    <row r="30" spans="1:32">
      <c r="A30" s="201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</row>
    <row r="31" spans="1:32">
      <c r="A31" s="203" t="s">
        <v>33</v>
      </c>
      <c r="B31" s="64"/>
      <c r="C31" s="64"/>
      <c r="D31" s="64"/>
      <c r="E31" s="64" t="s">
        <v>34</v>
      </c>
      <c r="F31" s="64"/>
      <c r="G31" s="64" t="s">
        <v>34</v>
      </c>
      <c r="H31" s="64"/>
      <c r="I31" s="64" t="s">
        <v>34</v>
      </c>
      <c r="J31" s="64"/>
      <c r="K31" s="64" t="s">
        <v>34</v>
      </c>
      <c r="L31" s="64" t="s">
        <v>34</v>
      </c>
      <c r="M31" s="64" t="s">
        <v>35</v>
      </c>
      <c r="N31" s="64" t="s">
        <v>34</v>
      </c>
      <c r="O31" s="64"/>
      <c r="P31" s="64" t="s">
        <v>34</v>
      </c>
      <c r="Q31" s="64"/>
      <c r="R31" s="64" t="s">
        <v>34</v>
      </c>
      <c r="S31" s="64" t="s">
        <v>34</v>
      </c>
      <c r="T31" s="64"/>
      <c r="U31" s="64" t="s">
        <v>34</v>
      </c>
      <c r="V31" s="64"/>
      <c r="W31" s="64" t="s">
        <v>34</v>
      </c>
      <c r="X31" s="64"/>
      <c r="Y31" s="64" t="s">
        <v>34</v>
      </c>
      <c r="Z31" s="64" t="s">
        <v>34</v>
      </c>
      <c r="AA31" s="64"/>
      <c r="AB31" s="64" t="s">
        <v>34</v>
      </c>
      <c r="AC31" s="64" t="s">
        <v>34</v>
      </c>
      <c r="AD31" s="64"/>
      <c r="AE31" s="64" t="s">
        <v>36</v>
      </c>
      <c r="AF31" s="64" t="s">
        <v>34</v>
      </c>
    </row>
    <row r="32" spans="1:32">
      <c r="A32" s="204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</row>
    <row r="33" spans="1:32">
      <c r="A33" s="203" t="s">
        <v>37</v>
      </c>
      <c r="B33" s="64"/>
      <c r="C33" s="64"/>
      <c r="D33" s="64"/>
      <c r="E33" s="64" t="s">
        <v>23</v>
      </c>
      <c r="F33" s="64"/>
      <c r="G33" s="64" t="s">
        <v>23</v>
      </c>
      <c r="H33" s="64"/>
      <c r="I33" s="64" t="s">
        <v>23</v>
      </c>
      <c r="J33" s="64" t="s">
        <v>23</v>
      </c>
      <c r="K33" s="64" t="s">
        <v>23</v>
      </c>
      <c r="L33" s="64" t="s">
        <v>23</v>
      </c>
      <c r="M33" s="64"/>
      <c r="N33" s="64" t="s">
        <v>23</v>
      </c>
      <c r="O33" s="64"/>
      <c r="P33" s="64" t="s">
        <v>23</v>
      </c>
      <c r="Q33" s="64" t="s">
        <v>23</v>
      </c>
      <c r="R33" s="64" t="s">
        <v>23</v>
      </c>
      <c r="S33" s="64" t="s">
        <v>23</v>
      </c>
      <c r="T33" s="64"/>
      <c r="U33" s="64" t="s">
        <v>23</v>
      </c>
      <c r="V33" s="64"/>
      <c r="W33" s="64" t="s">
        <v>23</v>
      </c>
      <c r="X33" s="64" t="s">
        <v>23</v>
      </c>
      <c r="Y33" s="64" t="s">
        <v>23</v>
      </c>
      <c r="Z33" s="64"/>
      <c r="AA33" s="64" t="s">
        <v>23</v>
      </c>
      <c r="AB33" s="64" t="s">
        <v>23</v>
      </c>
      <c r="AC33" s="64" t="s">
        <v>38</v>
      </c>
      <c r="AD33" s="64" t="s">
        <v>23</v>
      </c>
      <c r="AE33" s="64" t="s">
        <v>23</v>
      </c>
      <c r="AF33" s="64" t="s">
        <v>23</v>
      </c>
    </row>
    <row r="34" spans="1:32">
      <c r="A34" s="204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</row>
    <row r="35" spans="1:32">
      <c r="A35" s="200" t="s">
        <v>39</v>
      </c>
      <c r="B35" s="64" t="s">
        <v>40</v>
      </c>
      <c r="C35" s="64"/>
      <c r="D35" s="64"/>
      <c r="E35" s="64" t="s">
        <v>40</v>
      </c>
      <c r="F35" s="64" t="s">
        <v>40</v>
      </c>
      <c r="G35" s="64" t="s">
        <v>40</v>
      </c>
      <c r="H35" s="64" t="s">
        <v>40</v>
      </c>
      <c r="I35" s="64" t="s">
        <v>40</v>
      </c>
      <c r="J35" s="64"/>
      <c r="K35" s="64"/>
      <c r="L35" s="64" t="s">
        <v>40</v>
      </c>
      <c r="M35" s="64" t="s">
        <v>40</v>
      </c>
      <c r="N35" s="64" t="s">
        <v>40</v>
      </c>
      <c r="O35" s="64" t="s">
        <v>40</v>
      </c>
      <c r="P35" s="64" t="s">
        <v>40</v>
      </c>
      <c r="Q35" s="64"/>
      <c r="R35" s="64" t="s">
        <v>40</v>
      </c>
      <c r="S35" s="64" t="s">
        <v>40</v>
      </c>
      <c r="T35" s="64" t="s">
        <v>40</v>
      </c>
      <c r="U35" s="64" t="s">
        <v>40</v>
      </c>
      <c r="V35" s="64" t="s">
        <v>40</v>
      </c>
      <c r="W35" s="64" t="s">
        <v>40</v>
      </c>
      <c r="X35" s="64"/>
      <c r="Y35" s="64"/>
      <c r="Z35" s="64" t="s">
        <v>40</v>
      </c>
      <c r="AA35" s="64" t="s">
        <v>40</v>
      </c>
      <c r="AB35" s="64" t="s">
        <v>40</v>
      </c>
      <c r="AC35" s="64" t="s">
        <v>40</v>
      </c>
      <c r="AD35" s="64" t="s">
        <v>40</v>
      </c>
      <c r="AE35" s="64"/>
      <c r="AF35" s="64" t="s">
        <v>40</v>
      </c>
    </row>
    <row r="36" spans="1:32">
      <c r="A36" s="20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</row>
    <row r="37" spans="1:32">
      <c r="A37" s="203" t="s">
        <v>41</v>
      </c>
      <c r="B37" s="64"/>
      <c r="C37" s="64"/>
      <c r="D37" s="64"/>
      <c r="E37" s="64" t="s">
        <v>34</v>
      </c>
      <c r="F37" s="64" t="s">
        <v>34</v>
      </c>
      <c r="G37" s="64" t="s">
        <v>34</v>
      </c>
      <c r="H37" s="64" t="s">
        <v>34</v>
      </c>
      <c r="I37" s="64"/>
      <c r="J37" s="64" t="s">
        <v>34</v>
      </c>
      <c r="K37" s="64"/>
      <c r="L37" s="64" t="s">
        <v>34</v>
      </c>
      <c r="M37" s="64" t="s">
        <v>34</v>
      </c>
      <c r="N37" s="64" t="s">
        <v>34</v>
      </c>
      <c r="O37" s="64" t="s">
        <v>34</v>
      </c>
      <c r="P37" s="64"/>
      <c r="Q37" s="64" t="s">
        <v>34</v>
      </c>
      <c r="R37" s="64"/>
      <c r="S37" s="64" t="s">
        <v>34</v>
      </c>
      <c r="T37" s="64" t="s">
        <v>34</v>
      </c>
      <c r="U37" s="64" t="s">
        <v>34</v>
      </c>
      <c r="V37" s="64" t="s">
        <v>34</v>
      </c>
      <c r="W37" s="64"/>
      <c r="X37" s="64" t="s">
        <v>34</v>
      </c>
      <c r="Y37" s="64"/>
      <c r="Z37" s="64" t="s">
        <v>34</v>
      </c>
      <c r="AA37" s="64" t="s">
        <v>34</v>
      </c>
      <c r="AB37" s="64" t="s">
        <v>34</v>
      </c>
      <c r="AC37" s="64" t="s">
        <v>34</v>
      </c>
      <c r="AD37" s="64" t="s">
        <v>34</v>
      </c>
      <c r="AE37" s="64" t="s">
        <v>34</v>
      </c>
      <c r="AF37" s="64"/>
    </row>
    <row r="38" spans="1:32">
      <c r="A38" s="204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</row>
    <row r="39" spans="1:32">
      <c r="A39" s="203" t="s">
        <v>42</v>
      </c>
      <c r="B39" s="64"/>
      <c r="C39" s="64" t="s">
        <v>23</v>
      </c>
      <c r="D39" s="64"/>
      <c r="E39" s="64"/>
      <c r="F39" s="64" t="s">
        <v>23</v>
      </c>
      <c r="G39" s="64"/>
      <c r="H39" s="64"/>
      <c r="I39" s="64"/>
      <c r="J39" s="64" t="s">
        <v>23</v>
      </c>
      <c r="K39" s="64"/>
      <c r="L39" s="64"/>
      <c r="M39" s="64" t="s">
        <v>23</v>
      </c>
      <c r="N39" s="64"/>
      <c r="O39" s="64"/>
      <c r="P39" s="64"/>
      <c r="Q39" s="64" t="s">
        <v>23</v>
      </c>
      <c r="R39" s="64"/>
      <c r="S39" s="64"/>
      <c r="T39" s="64" t="s">
        <v>23</v>
      </c>
      <c r="U39" s="64"/>
      <c r="V39" s="64"/>
      <c r="W39" s="64"/>
      <c r="X39" s="64" t="s">
        <v>23</v>
      </c>
      <c r="Y39" s="64"/>
      <c r="Z39" s="64"/>
      <c r="AA39" s="64" t="s">
        <v>23</v>
      </c>
      <c r="AB39" s="64"/>
      <c r="AC39" s="64"/>
      <c r="AD39" s="64"/>
      <c r="AE39" s="64" t="s">
        <v>23</v>
      </c>
      <c r="AF39" s="75"/>
    </row>
    <row r="40" spans="1:32">
      <c r="A40" s="205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6"/>
    </row>
    <row r="41" spans="1:32">
      <c r="A41" s="20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</row>
    <row r="42" spans="1:32">
      <c r="A42" s="204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</row>
    <row r="43" spans="1:32">
      <c r="A43" s="20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</row>
    <row r="44" spans="1:32">
      <c r="A44" s="20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</row>
    <row r="45" spans="1:32">
      <c r="A45" s="203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</row>
    <row r="46" spans="1:32">
      <c r="A46" s="204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</row>
    <row r="47" spans="1:32">
      <c r="A47" s="203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</row>
    <row r="48" spans="1:32">
      <c r="A48" s="20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</row>
    <row r="49" spans="1:32">
      <c r="A49" s="203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</row>
    <row r="50" spans="1:32">
      <c r="A50" s="204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</row>
  </sheetData>
  <mergeCells count="21">
    <mergeCell ref="A49:A50"/>
    <mergeCell ref="A39:A40"/>
    <mergeCell ref="A41:A42"/>
    <mergeCell ref="A43:A44"/>
    <mergeCell ref="A45:A46"/>
    <mergeCell ref="A47:A48"/>
    <mergeCell ref="A29:A30"/>
    <mergeCell ref="A31:A32"/>
    <mergeCell ref="A33:A34"/>
    <mergeCell ref="A35:A36"/>
    <mergeCell ref="A37:A38"/>
    <mergeCell ref="A19:A20"/>
    <mergeCell ref="A21:A22"/>
    <mergeCell ref="A23:A24"/>
    <mergeCell ref="A25:A26"/>
    <mergeCell ref="A27:A28"/>
    <mergeCell ref="A9:A10"/>
    <mergeCell ref="A11:A12"/>
    <mergeCell ref="A13:A14"/>
    <mergeCell ref="A15:A16"/>
    <mergeCell ref="A17:A18"/>
  </mergeCells>
  <phoneticPr fontId="23"/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T45"/>
  <sheetViews>
    <sheetView topLeftCell="B4" zoomScale="85" zoomScaleNormal="85" workbookViewId="0">
      <selection activeCell="H6" sqref="H6"/>
    </sheetView>
  </sheetViews>
  <sheetFormatPr defaultColWidth="9" defaultRowHeight="13.5"/>
  <cols>
    <col min="1" max="1" width="25.375" customWidth="1"/>
    <col min="2" max="6" width="18.625" customWidth="1"/>
    <col min="7" max="7" width="6.875" customWidth="1"/>
    <col min="8" max="8" width="19.75" customWidth="1"/>
    <col min="9" max="13" width="8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月シフト!B9</f>
        <v>44588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6" t="s">
        <v>44</v>
      </c>
      <c r="I2" s="207" t="s">
        <v>45</v>
      </c>
      <c r="J2" s="208"/>
      <c r="K2" s="208"/>
      <c r="L2" s="208"/>
      <c r="M2" s="209"/>
      <c r="N2" s="6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8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8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300</v>
      </c>
      <c r="C4" s="90">
        <v>0</v>
      </c>
      <c r="D4" s="90">
        <v>0</v>
      </c>
      <c r="E4" s="90">
        <v>0</v>
      </c>
      <c r="F4" s="91"/>
      <c r="H4" s="50" t="s">
        <v>101</v>
      </c>
      <c r="I4" s="122">
        <v>60</v>
      </c>
      <c r="J4" s="123"/>
      <c r="K4" s="124"/>
      <c r="L4" s="124"/>
      <c r="M4" s="125"/>
      <c r="N4" s="54">
        <v>20</v>
      </c>
      <c r="O4" s="33">
        <f t="shared" ref="O4:O18" si="0">I4*$N4</f>
        <v>1200</v>
      </c>
      <c r="P4" s="34">
        <f t="shared" ref="P4:P18" si="1">J4*$N4</f>
        <v>0</v>
      </c>
      <c r="Q4" s="43">
        <f t="shared" ref="Q4:Q18" si="2">K4*$N4</f>
        <v>0</v>
      </c>
      <c r="R4" s="43">
        <f t="shared" ref="R4:R18" si="3">L4*$N4</f>
        <v>0</v>
      </c>
      <c r="S4" s="44">
        <f t="shared" ref="S4:S18" si="4">M4*$N4</f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 t="s">
        <v>102</v>
      </c>
      <c r="I5" s="126">
        <v>60</v>
      </c>
      <c r="J5" s="127"/>
      <c r="K5" s="128"/>
      <c r="L5" s="128"/>
      <c r="M5" s="129"/>
      <c r="N5" s="54">
        <v>20</v>
      </c>
      <c r="O5" s="35">
        <f t="shared" si="0"/>
        <v>1200</v>
      </c>
      <c r="P5" s="36">
        <f t="shared" si="1"/>
        <v>0</v>
      </c>
      <c r="Q5" s="45">
        <f t="shared" si="2"/>
        <v>0</v>
      </c>
      <c r="R5" s="45">
        <f t="shared" si="3"/>
        <v>0</v>
      </c>
      <c r="S5" s="44">
        <f t="shared" si="4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5">IFERROR(C4/C3,"")</f>
        <v/>
      </c>
      <c r="D6" s="93" t="str">
        <f t="shared" si="5"/>
        <v/>
      </c>
      <c r="E6" s="93" t="str">
        <f t="shared" si="5"/>
        <v/>
      </c>
      <c r="F6" s="94" t="str">
        <f t="shared" si="5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1"/>
        <v>0</v>
      </c>
      <c r="Q6" s="45">
        <f t="shared" si="2"/>
        <v>0</v>
      </c>
      <c r="R6" s="45">
        <f t="shared" si="3"/>
        <v>0</v>
      </c>
      <c r="S6" s="44">
        <f t="shared" si="4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" si="6">I19</f>
        <v>120</v>
      </c>
      <c r="C7" s="155">
        <f t="shared" ref="C7" si="7">J19</f>
        <v>0</v>
      </c>
      <c r="D7" s="154">
        <f t="shared" ref="D7" si="8">K19</f>
        <v>0</v>
      </c>
      <c r="E7" s="154">
        <f t="shared" ref="E7" si="9">L19</f>
        <v>0</v>
      </c>
      <c r="F7" s="153">
        <f t="shared" ref="F7" si="10">M19</f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1"/>
        <v>0</v>
      </c>
      <c r="Q7" s="45">
        <f t="shared" si="2"/>
        <v>0</v>
      </c>
      <c r="R7" s="45">
        <f t="shared" si="3"/>
        <v>0</v>
      </c>
      <c r="S7" s="44">
        <f t="shared" si="4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11">O19</f>
        <v>2400</v>
      </c>
      <c r="C8" s="96">
        <f t="shared" si="11"/>
        <v>0</v>
      </c>
      <c r="D8" s="96">
        <f t="shared" si="11"/>
        <v>0</v>
      </c>
      <c r="E8" s="96">
        <f t="shared" si="11"/>
        <v>0</v>
      </c>
      <c r="F8" s="97">
        <f t="shared" si="11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1"/>
        <v>0</v>
      </c>
      <c r="Q8" s="45">
        <f t="shared" si="2"/>
        <v>0</v>
      </c>
      <c r="R8" s="45">
        <f t="shared" si="3"/>
        <v>0</v>
      </c>
      <c r="S8" s="44">
        <f t="shared" si="4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8</v>
      </c>
      <c r="C9" s="98">
        <f t="shared" ref="C9:D9" si="12">IFERROR((C8/C4),0)</f>
        <v>0</v>
      </c>
      <c r="D9" s="98">
        <f t="shared" si="12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1"/>
        <v>0</v>
      </c>
      <c r="Q9" s="45">
        <f t="shared" si="2"/>
        <v>0</v>
      </c>
      <c r="R9" s="45">
        <f t="shared" si="3"/>
        <v>0</v>
      </c>
      <c r="S9" s="44">
        <f t="shared" si="4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1"/>
        <v>0</v>
      </c>
      <c r="Q10" s="45">
        <f t="shared" si="2"/>
        <v>0</v>
      </c>
      <c r="R10" s="45">
        <f t="shared" si="3"/>
        <v>0</v>
      </c>
      <c r="S10" s="44">
        <f t="shared" si="4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1"/>
        <v>0</v>
      </c>
      <c r="Q11" s="45">
        <f t="shared" si="2"/>
        <v>0</v>
      </c>
      <c r="R11" s="45">
        <f t="shared" si="3"/>
        <v>0</v>
      </c>
      <c r="S11" s="44">
        <f t="shared" si="4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1"/>
        <v>0</v>
      </c>
      <c r="Q12" s="45">
        <f t="shared" si="2"/>
        <v>0</v>
      </c>
      <c r="R12" s="45">
        <f t="shared" si="3"/>
        <v>0</v>
      </c>
      <c r="S12" s="44">
        <f t="shared" si="4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1"/>
        <v>0</v>
      </c>
      <c r="Q13" s="45">
        <f t="shared" si="2"/>
        <v>0</v>
      </c>
      <c r="R13" s="45">
        <f t="shared" si="3"/>
        <v>0</v>
      </c>
      <c r="S13" s="44">
        <f t="shared" si="4"/>
        <v>0</v>
      </c>
      <c r="T13" s="1">
        <v>10</v>
      </c>
    </row>
    <row r="14" spans="1:20" s="1" customFormat="1" ht="21.95" customHeight="1">
      <c r="A14" s="14" t="s">
        <v>2</v>
      </c>
      <c r="B14" s="139" t="s">
        <v>64</v>
      </c>
      <c r="C14" s="140" t="s">
        <v>65</v>
      </c>
      <c r="D14" s="141" t="s">
        <v>66</v>
      </c>
      <c r="E14" s="141"/>
      <c r="F14" s="142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1"/>
        <v>0</v>
      </c>
      <c r="Q14" s="45">
        <f t="shared" si="2"/>
        <v>0</v>
      </c>
      <c r="R14" s="45">
        <f t="shared" si="3"/>
        <v>0</v>
      </c>
      <c r="S14" s="44">
        <f t="shared" si="4"/>
        <v>0</v>
      </c>
      <c r="T14" s="1">
        <v>11</v>
      </c>
    </row>
    <row r="15" spans="1:20" s="1" customFormat="1" ht="21.95" customHeight="1">
      <c r="A15" s="7" t="s">
        <v>52</v>
      </c>
      <c r="B15" s="15"/>
      <c r="C15" s="16"/>
      <c r="D15" s="16"/>
      <c r="E15" s="16"/>
      <c r="F15" s="17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1"/>
        <v>0</v>
      </c>
      <c r="Q15" s="45">
        <f t="shared" si="2"/>
        <v>0</v>
      </c>
      <c r="R15" s="45">
        <f t="shared" si="3"/>
        <v>0</v>
      </c>
      <c r="S15" s="44">
        <f t="shared" si="4"/>
        <v>0</v>
      </c>
      <c r="T15" s="1">
        <v>12</v>
      </c>
    </row>
    <row r="16" spans="1:20" s="1" customFormat="1" ht="21.7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1"/>
        <v>0</v>
      </c>
      <c r="Q16" s="45">
        <f t="shared" si="2"/>
        <v>0</v>
      </c>
      <c r="R16" s="45">
        <f t="shared" si="3"/>
        <v>0</v>
      </c>
      <c r="S16" s="44">
        <f t="shared" si="4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1"/>
        <v>0</v>
      </c>
      <c r="Q17" s="45">
        <f t="shared" si="2"/>
        <v>0</v>
      </c>
      <c r="R17" s="45">
        <f t="shared" si="3"/>
        <v>0</v>
      </c>
      <c r="S17" s="44">
        <f t="shared" si="4"/>
        <v>0</v>
      </c>
      <c r="T17" s="1">
        <v>14</v>
      </c>
    </row>
    <row r="18" spans="1:20" s="1" customFormat="1" ht="21.95" customHeight="1">
      <c r="A18" s="19" t="s">
        <v>55</v>
      </c>
      <c r="B18" s="20">
        <f t="shared" ref="B18:F18" si="13">SUM(B15:B17)</f>
        <v>0</v>
      </c>
      <c r="C18" s="21">
        <f t="shared" si="13"/>
        <v>0</v>
      </c>
      <c r="D18" s="21">
        <f t="shared" si="13"/>
        <v>0</v>
      </c>
      <c r="E18" s="21">
        <f t="shared" si="13"/>
        <v>0</v>
      </c>
      <c r="F18" s="22">
        <f t="shared" si="13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1"/>
        <v>0</v>
      </c>
      <c r="Q18" s="46">
        <f t="shared" si="2"/>
        <v>0</v>
      </c>
      <c r="R18" s="46">
        <f t="shared" si="3"/>
        <v>0</v>
      </c>
      <c r="S18" s="47">
        <f t="shared" si="4"/>
        <v>0</v>
      </c>
      <c r="T18" s="1">
        <v>15</v>
      </c>
    </row>
    <row r="19" spans="1:20" s="1" customFormat="1" ht="21.95" customHeight="1">
      <c r="G19" s="23"/>
      <c r="H19" s="53" t="s">
        <v>51</v>
      </c>
      <c r="I19" s="55">
        <f>SUM(I4:I18)</f>
        <v>120</v>
      </c>
      <c r="J19" s="56">
        <f t="shared" ref="J19:M19" si="14">SUM(J4:J18)</f>
        <v>0</v>
      </c>
      <c r="K19" s="57">
        <f t="shared" si="14"/>
        <v>0</v>
      </c>
      <c r="L19" s="57">
        <f t="shared" si="14"/>
        <v>0</v>
      </c>
      <c r="M19" s="58">
        <f t="shared" si="14"/>
        <v>0</v>
      </c>
      <c r="N19" s="59" t="s">
        <v>56</v>
      </c>
      <c r="O19" s="39">
        <f>SUM(O4:O18)</f>
        <v>2400</v>
      </c>
      <c r="P19" s="40">
        <f t="shared" ref="P19:S19" si="15">SUM(P4:P18)</f>
        <v>0</v>
      </c>
      <c r="Q19" s="48">
        <f t="shared" si="15"/>
        <v>0</v>
      </c>
      <c r="R19" s="48">
        <f t="shared" si="15"/>
        <v>0</v>
      </c>
      <c r="S19" s="49">
        <f t="shared" si="15"/>
        <v>0</v>
      </c>
    </row>
    <row r="20" spans="1:20" s="1" customFormat="1" ht="32.25">
      <c r="A20" s="25" t="s">
        <v>57</v>
      </c>
      <c r="B20" s="26" t="s">
        <v>58</v>
      </c>
      <c r="C20" s="26"/>
      <c r="D20" s="26"/>
      <c r="E20" s="26"/>
      <c r="F20" s="27"/>
      <c r="G20" s="23"/>
    </row>
    <row r="21" spans="1:20" s="1" customFormat="1" ht="32.25">
      <c r="A21" s="210"/>
      <c r="B21" s="211"/>
      <c r="C21" s="211"/>
      <c r="D21" s="211"/>
      <c r="E21" s="211"/>
      <c r="F21" s="212"/>
      <c r="H21" s="23"/>
      <c r="I21" s="23"/>
      <c r="J21" s="23"/>
      <c r="K21" s="23"/>
      <c r="L21" s="23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2.25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>
      <c r="A28"/>
      <c r="B28"/>
      <c r="C28"/>
      <c r="D28"/>
      <c r="E28"/>
      <c r="F28"/>
    </row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scale="96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T45"/>
  <sheetViews>
    <sheetView topLeftCell="B1" workbookViewId="0">
      <selection activeCell="I8" sqref="I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月シフト!C9</f>
        <v>44589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500</v>
      </c>
      <c r="C4" s="90">
        <v>400</v>
      </c>
      <c r="D4" s="90">
        <v>0</v>
      </c>
      <c r="E4" s="90">
        <v>0</v>
      </c>
      <c r="F4" s="91"/>
      <c r="H4" s="50" t="s">
        <v>103</v>
      </c>
      <c r="I4" s="122"/>
      <c r="J4" s="123">
        <v>90</v>
      </c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1800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 t="s">
        <v>102</v>
      </c>
      <c r="I5" s="126"/>
      <c r="J5" s="127">
        <v>90</v>
      </c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1800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 t="s">
        <v>104</v>
      </c>
      <c r="I6" s="126">
        <v>135</v>
      </c>
      <c r="J6" s="127"/>
      <c r="K6" s="128"/>
      <c r="L6" s="128"/>
      <c r="M6" s="129"/>
      <c r="N6" s="54">
        <v>20</v>
      </c>
      <c r="O6" s="35">
        <f t="shared" si="0"/>
        <v>2700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270</v>
      </c>
      <c r="C7" s="155">
        <f t="shared" si="2"/>
        <v>180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 t="s">
        <v>105</v>
      </c>
      <c r="I7" s="126">
        <v>135</v>
      </c>
      <c r="J7" s="127"/>
      <c r="K7" s="128"/>
      <c r="L7" s="128"/>
      <c r="M7" s="129"/>
      <c r="N7" s="54">
        <v>20</v>
      </c>
      <c r="O7" s="35">
        <f t="shared" si="0"/>
        <v>2700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5400</v>
      </c>
      <c r="C8" s="96">
        <f t="shared" si="3"/>
        <v>3600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10.8</v>
      </c>
      <c r="C9" s="98">
        <f t="shared" ref="C9:D9" si="4">IFERROR((C8/C4),0)</f>
        <v>9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39" t="s">
        <v>64</v>
      </c>
      <c r="C14" s="140" t="s">
        <v>65</v>
      </c>
      <c r="D14" s="141" t="s">
        <v>66</v>
      </c>
      <c r="E14" s="141"/>
      <c r="F14" s="142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5"/>
      <c r="C15" s="16"/>
      <c r="D15" s="16"/>
      <c r="E15" s="16"/>
      <c r="F15" s="17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270</v>
      </c>
      <c r="J19" s="56">
        <f t="shared" ref="J19:M19" si="6">SUM(J4:J18)</f>
        <v>180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5400</v>
      </c>
      <c r="P19" s="40">
        <f t="shared" ref="P19:S19" si="7">SUM(P4:P18)</f>
        <v>3600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T45"/>
  <sheetViews>
    <sheetView topLeftCell="B1" workbookViewId="0">
      <selection activeCell="J6" sqref="J6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月シフト!D9</f>
        <v>44590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200</v>
      </c>
      <c r="D4" s="90">
        <v>0</v>
      </c>
      <c r="E4" s="90">
        <v>0</v>
      </c>
      <c r="F4" s="91"/>
      <c r="H4" s="50" t="s">
        <v>105</v>
      </c>
      <c r="I4" s="122"/>
      <c r="J4" s="123">
        <v>60</v>
      </c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1200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 t="s">
        <v>104</v>
      </c>
      <c r="I5" s="126"/>
      <c r="J5" s="127">
        <v>60</v>
      </c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1200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120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2400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12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39" t="s">
        <v>64</v>
      </c>
      <c r="C14" s="140" t="s">
        <v>65</v>
      </c>
      <c r="D14" s="141" t="s">
        <v>66</v>
      </c>
      <c r="E14" s="141"/>
      <c r="F14" s="142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5"/>
      <c r="C15" s="16"/>
      <c r="D15" s="16"/>
      <c r="E15" s="16"/>
      <c r="F15" s="17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120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2400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T45"/>
  <sheetViews>
    <sheetView workbookViewId="0">
      <selection activeCell="I7" sqref="I7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月シフト!E9</f>
        <v>44591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400</v>
      </c>
      <c r="C4" s="90">
        <v>200</v>
      </c>
      <c r="D4" s="90">
        <v>50</v>
      </c>
      <c r="E4" s="90">
        <v>0</v>
      </c>
      <c r="F4" s="91"/>
      <c r="H4" s="50" t="s">
        <v>106</v>
      </c>
      <c r="I4" s="122">
        <v>120</v>
      </c>
      <c r="J4" s="123">
        <v>45</v>
      </c>
      <c r="K4" s="124">
        <v>15</v>
      </c>
      <c r="L4" s="124"/>
      <c r="M4" s="125"/>
      <c r="N4" s="54">
        <v>20</v>
      </c>
      <c r="O4" s="33">
        <f t="shared" ref="O4:S18" si="0">I4*$N4</f>
        <v>2400</v>
      </c>
      <c r="P4" s="34">
        <f t="shared" si="0"/>
        <v>900</v>
      </c>
      <c r="Q4" s="43">
        <f t="shared" si="0"/>
        <v>300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 t="s">
        <v>107</v>
      </c>
      <c r="I5" s="126"/>
      <c r="J5" s="127">
        <v>30</v>
      </c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600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 t="s">
        <v>105</v>
      </c>
      <c r="I6" s="126">
        <v>120</v>
      </c>
      <c r="J6" s="127"/>
      <c r="K6" s="128"/>
      <c r="L6" s="128"/>
      <c r="M6" s="129"/>
      <c r="N6" s="54">
        <v>20</v>
      </c>
      <c r="O6" s="35">
        <f t="shared" si="0"/>
        <v>2400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240</v>
      </c>
      <c r="C7" s="155">
        <f t="shared" si="2"/>
        <v>75</v>
      </c>
      <c r="D7" s="154">
        <f t="shared" si="2"/>
        <v>15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4800</v>
      </c>
      <c r="C8" s="96">
        <f t="shared" si="3"/>
        <v>1500</v>
      </c>
      <c r="D8" s="96">
        <f t="shared" si="3"/>
        <v>300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12</v>
      </c>
      <c r="C9" s="98">
        <f t="shared" ref="C9:D9" si="4">IFERROR((C8/C4),0)</f>
        <v>7.5</v>
      </c>
      <c r="D9" s="98">
        <f t="shared" si="4"/>
        <v>6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39" t="s">
        <v>64</v>
      </c>
      <c r="C14" s="140" t="s">
        <v>65</v>
      </c>
      <c r="D14" s="141" t="s">
        <v>66</v>
      </c>
      <c r="E14" s="141"/>
      <c r="F14" s="142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5"/>
      <c r="C15" s="16"/>
      <c r="D15" s="16"/>
      <c r="E15" s="16"/>
      <c r="F15" s="17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240</v>
      </c>
      <c r="J19" s="56">
        <f t="shared" ref="J19:M19" si="6">SUM(J4:J18)</f>
        <v>75</v>
      </c>
      <c r="K19" s="57">
        <f t="shared" si="6"/>
        <v>15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4800</v>
      </c>
      <c r="P19" s="40">
        <f t="shared" ref="P19:S19" si="7">SUM(P4:P18)</f>
        <v>1500</v>
      </c>
      <c r="Q19" s="48">
        <f t="shared" si="7"/>
        <v>300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A1:T45"/>
  <sheetViews>
    <sheetView workbookViewId="0">
      <selection activeCell="B4" sqref="B4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月シフト!F9</f>
        <v>44592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480</v>
      </c>
      <c r="C4" s="90">
        <v>220</v>
      </c>
      <c r="D4" s="90">
        <v>0</v>
      </c>
      <c r="E4" s="90">
        <v>0</v>
      </c>
      <c r="F4" s="91"/>
      <c r="H4" s="50" t="s">
        <v>104</v>
      </c>
      <c r="I4" s="122">
        <v>270</v>
      </c>
      <c r="J4" s="123"/>
      <c r="K4" s="124"/>
      <c r="L4" s="124"/>
      <c r="M4" s="125"/>
      <c r="N4" s="54">
        <v>20</v>
      </c>
      <c r="O4" s="33">
        <f t="shared" ref="O4:S18" si="0">I4*$N4</f>
        <v>5400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270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5400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11.25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39" t="s">
        <v>64</v>
      </c>
      <c r="C14" s="140" t="s">
        <v>65</v>
      </c>
      <c r="D14" s="141" t="s">
        <v>66</v>
      </c>
      <c r="E14" s="141"/>
      <c r="F14" s="142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5"/>
      <c r="C15" s="16"/>
      <c r="D15" s="16"/>
      <c r="E15" s="16"/>
      <c r="F15" s="17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270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5400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/>
  <dimension ref="A1:T45"/>
  <sheetViews>
    <sheetView workbookViewId="0">
      <selection activeCell="I5" sqref="I5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月シフト!G9</f>
        <v>44593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400</v>
      </c>
      <c r="C4" s="90">
        <v>400</v>
      </c>
      <c r="D4" s="90">
        <v>60</v>
      </c>
      <c r="E4" s="90">
        <v>0</v>
      </c>
      <c r="F4" s="91"/>
      <c r="H4" s="51" t="s">
        <v>108</v>
      </c>
      <c r="I4" s="122">
        <v>80</v>
      </c>
      <c r="J4" s="123">
        <v>50</v>
      </c>
      <c r="K4" s="124">
        <v>5</v>
      </c>
      <c r="L4" s="124"/>
      <c r="M4" s="125"/>
      <c r="N4" s="54">
        <v>20</v>
      </c>
      <c r="O4" s="33">
        <f t="shared" ref="O4:S18" si="0">I4*$N4</f>
        <v>1600</v>
      </c>
      <c r="P4" s="34">
        <f t="shared" si="0"/>
        <v>1000</v>
      </c>
      <c r="Q4" s="43">
        <f t="shared" si="0"/>
        <v>100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 t="s">
        <v>103</v>
      </c>
      <c r="I5" s="126">
        <v>80</v>
      </c>
      <c r="J5" s="127">
        <v>50</v>
      </c>
      <c r="K5" s="128">
        <v>5</v>
      </c>
      <c r="L5" s="128"/>
      <c r="M5" s="129"/>
      <c r="N5" s="54">
        <v>20</v>
      </c>
      <c r="O5" s="35">
        <f t="shared" si="0"/>
        <v>1600</v>
      </c>
      <c r="P5" s="36">
        <f t="shared" si="0"/>
        <v>1000</v>
      </c>
      <c r="Q5" s="45">
        <f t="shared" si="0"/>
        <v>100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 t="s">
        <v>109</v>
      </c>
      <c r="I6" s="126">
        <v>80</v>
      </c>
      <c r="J6" s="127">
        <v>50</v>
      </c>
      <c r="K6" s="128">
        <v>5</v>
      </c>
      <c r="L6" s="128"/>
      <c r="M6" s="129"/>
      <c r="N6" s="54">
        <v>20</v>
      </c>
      <c r="O6" s="35">
        <f t="shared" si="0"/>
        <v>1600</v>
      </c>
      <c r="P6" s="36">
        <f t="shared" si="0"/>
        <v>1000</v>
      </c>
      <c r="Q6" s="45">
        <f t="shared" si="0"/>
        <v>100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270</v>
      </c>
      <c r="C7" s="155">
        <f t="shared" si="2"/>
        <v>200</v>
      </c>
      <c r="D7" s="154">
        <f t="shared" si="2"/>
        <v>20</v>
      </c>
      <c r="E7" s="154">
        <f t="shared" si="2"/>
        <v>0</v>
      </c>
      <c r="F7" s="153">
        <f t="shared" si="2"/>
        <v>0</v>
      </c>
      <c r="H7" s="51" t="s">
        <v>101</v>
      </c>
      <c r="I7" s="126">
        <v>30</v>
      </c>
      <c r="J7" s="127">
        <v>50</v>
      </c>
      <c r="K7" s="128">
        <v>5</v>
      </c>
      <c r="L7" s="128"/>
      <c r="M7" s="129"/>
      <c r="N7" s="54">
        <v>20</v>
      </c>
      <c r="O7" s="35">
        <f t="shared" si="0"/>
        <v>600</v>
      </c>
      <c r="P7" s="36">
        <f t="shared" si="0"/>
        <v>1000</v>
      </c>
      <c r="Q7" s="45">
        <f t="shared" si="0"/>
        <v>100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5400</v>
      </c>
      <c r="C8" s="96">
        <f t="shared" si="3"/>
        <v>4000</v>
      </c>
      <c r="D8" s="96">
        <f t="shared" si="3"/>
        <v>400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13.5</v>
      </c>
      <c r="C9" s="98">
        <f t="shared" ref="C9:D9" si="4">IFERROR((C8/C4),0)</f>
        <v>10</v>
      </c>
      <c r="D9" s="98">
        <f t="shared" si="4"/>
        <v>6.666666666666667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39" t="s">
        <v>64</v>
      </c>
      <c r="C14" s="140" t="s">
        <v>65</v>
      </c>
      <c r="D14" s="141" t="s">
        <v>66</v>
      </c>
      <c r="E14" s="141"/>
      <c r="F14" s="142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5"/>
      <c r="C15" s="16"/>
      <c r="D15" s="16"/>
      <c r="E15" s="16"/>
      <c r="F15" s="17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270</v>
      </c>
      <c r="J19" s="56">
        <f t="shared" ref="J19:M19" si="6">SUM(J4:J18)</f>
        <v>200</v>
      </c>
      <c r="K19" s="57">
        <f t="shared" si="6"/>
        <v>20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5400</v>
      </c>
      <c r="P19" s="40">
        <f t="shared" ref="P19:S19" si="7">SUM(P4:P18)</f>
        <v>4000</v>
      </c>
      <c r="Q19" s="48">
        <f t="shared" si="7"/>
        <v>400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/>
  <dimension ref="A1:T45"/>
  <sheetViews>
    <sheetView workbookViewId="0">
      <selection activeCell="B5" sqref="B5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月シフト!H9</f>
        <v>44594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906</v>
      </c>
      <c r="C4" s="90">
        <v>450</v>
      </c>
      <c r="D4" s="90">
        <v>70</v>
      </c>
      <c r="E4" s="90">
        <v>0</v>
      </c>
      <c r="F4" s="91"/>
      <c r="H4" s="50" t="s">
        <v>106</v>
      </c>
      <c r="I4" s="122">
        <v>120</v>
      </c>
      <c r="J4" s="123">
        <v>45</v>
      </c>
      <c r="K4" s="124">
        <v>25</v>
      </c>
      <c r="L4" s="124"/>
      <c r="M4" s="125"/>
      <c r="N4" s="54">
        <v>20</v>
      </c>
      <c r="O4" s="33">
        <f t="shared" ref="O4:S18" si="0">I4*$N4</f>
        <v>2400</v>
      </c>
      <c r="P4" s="34">
        <f t="shared" si="0"/>
        <v>900</v>
      </c>
      <c r="Q4" s="43">
        <f t="shared" si="0"/>
        <v>500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89">
        <v>9000</v>
      </c>
      <c r="C5" s="116"/>
      <c r="D5" s="116"/>
      <c r="E5" s="117"/>
      <c r="F5" s="118"/>
      <c r="H5" s="51" t="s">
        <v>108</v>
      </c>
      <c r="I5" s="126">
        <v>120</v>
      </c>
      <c r="J5" s="127">
        <v>45</v>
      </c>
      <c r="K5" s="128"/>
      <c r="L5" s="128"/>
      <c r="M5" s="129"/>
      <c r="N5" s="54">
        <v>20</v>
      </c>
      <c r="O5" s="35">
        <f t="shared" si="0"/>
        <v>2400</v>
      </c>
      <c r="P5" s="36">
        <f t="shared" si="0"/>
        <v>900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 t="s">
        <v>109</v>
      </c>
      <c r="I6" s="126">
        <v>120</v>
      </c>
      <c r="J6" s="127"/>
      <c r="K6" s="128"/>
      <c r="L6" s="128"/>
      <c r="M6" s="129"/>
      <c r="N6" s="54">
        <v>20</v>
      </c>
      <c r="O6" s="35">
        <f t="shared" si="0"/>
        <v>2400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460</v>
      </c>
      <c r="C7" s="155">
        <f t="shared" si="2"/>
        <v>180</v>
      </c>
      <c r="D7" s="154">
        <f t="shared" si="2"/>
        <v>25</v>
      </c>
      <c r="E7" s="154">
        <f t="shared" si="2"/>
        <v>0</v>
      </c>
      <c r="F7" s="153">
        <f t="shared" si="2"/>
        <v>0</v>
      </c>
      <c r="H7" s="51" t="s">
        <v>101</v>
      </c>
      <c r="I7" s="126">
        <v>100</v>
      </c>
      <c r="J7" s="127"/>
      <c r="K7" s="128"/>
      <c r="L7" s="128"/>
      <c r="M7" s="129"/>
      <c r="N7" s="54">
        <v>20</v>
      </c>
      <c r="O7" s="35">
        <f t="shared" si="0"/>
        <v>2000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9200</v>
      </c>
      <c r="C8" s="96">
        <f t="shared" si="3"/>
        <v>3600</v>
      </c>
      <c r="D8" s="96">
        <f t="shared" si="3"/>
        <v>500</v>
      </c>
      <c r="E8" s="96">
        <f t="shared" si="3"/>
        <v>0</v>
      </c>
      <c r="F8" s="97">
        <f t="shared" si="3"/>
        <v>0</v>
      </c>
      <c r="H8" s="51" t="s">
        <v>104</v>
      </c>
      <c r="I8" s="126"/>
      <c r="J8" s="127">
        <v>45</v>
      </c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900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10.154525386313466</v>
      </c>
      <c r="C9" s="98">
        <f t="shared" ref="C9:D9" si="4">IFERROR((C8/C4),0)</f>
        <v>8</v>
      </c>
      <c r="D9" s="98">
        <f t="shared" si="4"/>
        <v>7.1428571428571432</v>
      </c>
      <c r="E9" s="99"/>
      <c r="F9" s="100"/>
      <c r="H9" s="51" t="s">
        <v>103</v>
      </c>
      <c r="I9" s="126"/>
      <c r="J9" s="127">
        <v>45</v>
      </c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900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460</v>
      </c>
      <c r="J19" s="56">
        <f t="shared" ref="J19:M19" si="6">SUM(J4:J18)</f>
        <v>180</v>
      </c>
      <c r="K19" s="57">
        <f t="shared" si="6"/>
        <v>25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9200</v>
      </c>
      <c r="P19" s="40">
        <f t="shared" ref="P19:S19" si="7">SUM(P4:P18)</f>
        <v>3600</v>
      </c>
      <c r="Q19" s="48">
        <f t="shared" si="7"/>
        <v>500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/>
  <dimension ref="A1:T45"/>
  <sheetViews>
    <sheetView workbookViewId="0">
      <selection activeCell="K9" sqref="K9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月シフト!I9</f>
        <v>44595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600</v>
      </c>
      <c r="C4" s="90">
        <v>300</v>
      </c>
      <c r="D4" s="90">
        <v>110</v>
      </c>
      <c r="E4" s="90">
        <v>0</v>
      </c>
      <c r="F4" s="91"/>
      <c r="H4" s="50" t="s">
        <v>101</v>
      </c>
      <c r="I4" s="122">
        <v>70</v>
      </c>
      <c r="J4" s="123"/>
      <c r="K4" s="124"/>
      <c r="L4" s="124"/>
      <c r="M4" s="125"/>
      <c r="N4" s="54">
        <v>20</v>
      </c>
      <c r="O4" s="33">
        <f t="shared" ref="O4:S18" si="0">I4*$N4</f>
        <v>1400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 t="s">
        <v>108</v>
      </c>
      <c r="I5" s="126">
        <v>90</v>
      </c>
      <c r="J5" s="127"/>
      <c r="K5" s="128"/>
      <c r="L5" s="128"/>
      <c r="M5" s="129"/>
      <c r="N5" s="54">
        <v>20</v>
      </c>
      <c r="O5" s="35">
        <f t="shared" si="0"/>
        <v>1800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 t="s">
        <v>103</v>
      </c>
      <c r="I6" s="126">
        <v>90</v>
      </c>
      <c r="J6" s="127"/>
      <c r="K6" s="128"/>
      <c r="L6" s="128"/>
      <c r="M6" s="129"/>
      <c r="N6" s="54">
        <v>20</v>
      </c>
      <c r="O6" s="35">
        <f t="shared" si="0"/>
        <v>1800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400</v>
      </c>
      <c r="C7" s="155">
        <f t="shared" si="2"/>
        <v>135</v>
      </c>
      <c r="D7" s="154">
        <f t="shared" si="2"/>
        <v>40</v>
      </c>
      <c r="E7" s="154">
        <f t="shared" si="2"/>
        <v>0</v>
      </c>
      <c r="F7" s="153">
        <f t="shared" si="2"/>
        <v>0</v>
      </c>
      <c r="H7" s="51" t="s">
        <v>109</v>
      </c>
      <c r="I7" s="126">
        <v>90</v>
      </c>
      <c r="J7" s="127">
        <v>45</v>
      </c>
      <c r="K7" s="128">
        <v>15</v>
      </c>
      <c r="L7" s="128"/>
      <c r="M7" s="129"/>
      <c r="N7" s="54">
        <v>20</v>
      </c>
      <c r="O7" s="35">
        <f t="shared" si="0"/>
        <v>1800</v>
      </c>
      <c r="P7" s="36">
        <f t="shared" si="0"/>
        <v>900</v>
      </c>
      <c r="Q7" s="45">
        <f t="shared" si="0"/>
        <v>300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8000</v>
      </c>
      <c r="C8" s="96">
        <f t="shared" si="3"/>
        <v>2700</v>
      </c>
      <c r="D8" s="96">
        <f t="shared" si="3"/>
        <v>800</v>
      </c>
      <c r="E8" s="96">
        <f t="shared" si="3"/>
        <v>0</v>
      </c>
      <c r="F8" s="97">
        <f t="shared" si="3"/>
        <v>0</v>
      </c>
      <c r="H8" s="51" t="s">
        <v>104</v>
      </c>
      <c r="I8" s="126">
        <v>30</v>
      </c>
      <c r="J8" s="127">
        <v>45</v>
      </c>
      <c r="K8" s="128">
        <v>15</v>
      </c>
      <c r="L8" s="128"/>
      <c r="M8" s="129"/>
      <c r="N8" s="54">
        <v>20</v>
      </c>
      <c r="O8" s="35">
        <f t="shared" si="0"/>
        <v>600</v>
      </c>
      <c r="P8" s="36">
        <f t="shared" si="0"/>
        <v>900</v>
      </c>
      <c r="Q8" s="45">
        <f t="shared" si="0"/>
        <v>300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13.333333333333334</v>
      </c>
      <c r="C9" s="98">
        <f t="shared" ref="C9:D9" si="4">IFERROR((C8/C4),0)</f>
        <v>9</v>
      </c>
      <c r="D9" s="98">
        <f t="shared" si="4"/>
        <v>7.2727272727272725</v>
      </c>
      <c r="E9" s="99"/>
      <c r="F9" s="100"/>
      <c r="H9" s="51" t="s">
        <v>105</v>
      </c>
      <c r="I9" s="126">
        <v>30</v>
      </c>
      <c r="J9" s="127">
        <v>45</v>
      </c>
      <c r="K9" s="128">
        <v>10</v>
      </c>
      <c r="L9" s="128"/>
      <c r="M9" s="129"/>
      <c r="N9" s="54">
        <v>20</v>
      </c>
      <c r="O9" s="35">
        <f t="shared" si="0"/>
        <v>600</v>
      </c>
      <c r="P9" s="36">
        <f t="shared" si="0"/>
        <v>900</v>
      </c>
      <c r="Q9" s="45">
        <f t="shared" si="0"/>
        <v>200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400</v>
      </c>
      <c r="J19" s="56">
        <f t="shared" ref="J19:M19" si="6">SUM(J4:J18)</f>
        <v>135</v>
      </c>
      <c r="K19" s="57">
        <f t="shared" si="6"/>
        <v>40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8000</v>
      </c>
      <c r="P19" s="40">
        <f t="shared" ref="P19:S19" si="7">SUM(P4:P18)</f>
        <v>2700</v>
      </c>
      <c r="Q19" s="48">
        <f t="shared" si="7"/>
        <v>800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/>
  <dimension ref="A1:T45"/>
  <sheetViews>
    <sheetView workbookViewId="0">
      <selection activeCell="C11" sqref="C11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月シフト!J9</f>
        <v>44596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844</v>
      </c>
      <c r="C4" s="90">
        <v>0</v>
      </c>
      <c r="D4" s="90">
        <v>0</v>
      </c>
      <c r="E4" s="90">
        <v>0</v>
      </c>
      <c r="F4" s="91"/>
      <c r="H4" s="50" t="s">
        <v>103</v>
      </c>
      <c r="I4" s="122">
        <v>130</v>
      </c>
      <c r="J4" s="123"/>
      <c r="K4" s="124"/>
      <c r="L4" s="124"/>
      <c r="M4" s="125"/>
      <c r="N4" s="54">
        <v>20</v>
      </c>
      <c r="O4" s="33">
        <f t="shared" ref="O4:S18" si="0">I4*$N4</f>
        <v>2600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89">
        <v>1860</v>
      </c>
      <c r="C5" s="116"/>
      <c r="D5" s="116"/>
      <c r="E5" s="117"/>
      <c r="F5" s="118"/>
      <c r="H5" s="51" t="s">
        <v>102</v>
      </c>
      <c r="I5" s="126">
        <v>145</v>
      </c>
      <c r="J5" s="127"/>
      <c r="K5" s="128"/>
      <c r="L5" s="128"/>
      <c r="M5" s="129"/>
      <c r="N5" s="54">
        <v>20</v>
      </c>
      <c r="O5" s="35">
        <f t="shared" si="0"/>
        <v>2900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 t="s">
        <v>105</v>
      </c>
      <c r="I6" s="126">
        <v>160</v>
      </c>
      <c r="J6" s="127"/>
      <c r="K6" s="128"/>
      <c r="L6" s="128"/>
      <c r="M6" s="129"/>
      <c r="N6" s="54">
        <v>20</v>
      </c>
      <c r="O6" s="35">
        <f t="shared" si="0"/>
        <v>3200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555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 t="s">
        <v>112</v>
      </c>
      <c r="I7" s="126">
        <v>30</v>
      </c>
      <c r="J7" s="127"/>
      <c r="K7" s="128"/>
      <c r="L7" s="128"/>
      <c r="M7" s="129"/>
      <c r="N7" s="54">
        <v>20</v>
      </c>
      <c r="O7" s="35">
        <f t="shared" si="0"/>
        <v>600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11100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 t="s">
        <v>107</v>
      </c>
      <c r="I8" s="126">
        <v>90</v>
      </c>
      <c r="J8" s="127"/>
      <c r="K8" s="128"/>
      <c r="L8" s="128"/>
      <c r="M8" s="129"/>
      <c r="N8" s="54">
        <v>20</v>
      </c>
      <c r="O8" s="35">
        <f t="shared" si="0"/>
        <v>1800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13.151658767772512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555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11100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/>
  <dimension ref="A1:T45"/>
  <sheetViews>
    <sheetView workbookViewId="0">
      <selection activeCell="D17" sqref="D17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月シフト!K9</f>
        <v>44597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400</v>
      </c>
      <c r="C4" s="90">
        <v>400</v>
      </c>
      <c r="D4" s="90">
        <v>0</v>
      </c>
      <c r="E4" s="90">
        <v>0</v>
      </c>
      <c r="F4" s="91"/>
      <c r="H4" s="50" t="s">
        <v>113</v>
      </c>
      <c r="I4" s="122"/>
      <c r="J4" s="123">
        <v>45</v>
      </c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900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0" t="s">
        <v>113</v>
      </c>
      <c r="I5" s="126"/>
      <c r="J5" s="123">
        <v>45</v>
      </c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900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0" t="s">
        <v>113</v>
      </c>
      <c r="I6" s="126"/>
      <c r="J6" s="127">
        <v>15</v>
      </c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300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120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0" t="s">
        <v>113</v>
      </c>
      <c r="I7" s="126"/>
      <c r="J7" s="127">
        <v>15</v>
      </c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300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2400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6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120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2400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月シフト!L9</f>
        <v>44598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月シフト!M9</f>
        <v>44599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月シフト!N9</f>
        <v>44600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月シフト!O9</f>
        <v>44601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T45"/>
  <sheetViews>
    <sheetView topLeftCell="E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月シフト!P9</f>
        <v>44602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T45"/>
  <sheetViews>
    <sheetView topLeftCell="F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月シフト!Q9</f>
        <v>44603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月シフト!R9</f>
        <v>44604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月シフト!S9</f>
        <v>44605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月シフト!T9</f>
        <v>44606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月シフト!U9</f>
        <v>44607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8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月シフト!V9</f>
        <v>44608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9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月シフト!W9</f>
        <v>44609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0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月シフト!X9</f>
        <v>44610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1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月シフト!Y9</f>
        <v>44611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月シフト!Z9</f>
        <v>44612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月シフト!AA9</f>
        <v>44613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4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月シフト!AB9</f>
        <v>44614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5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月シフト!AC9</f>
        <v>44615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6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月シフト!AD9</f>
        <v>44616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150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151"/>
      <c r="I3" s="30" t="s">
        <v>64</v>
      </c>
      <c r="J3" s="31" t="s">
        <v>65</v>
      </c>
      <c r="K3" s="31" t="s">
        <v>66</v>
      </c>
      <c r="L3" s="31" t="s">
        <v>86</v>
      </c>
      <c r="M3" s="32" t="s">
        <v>72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50"/>
      <c r="I4" s="122"/>
      <c r="J4" s="123"/>
      <c r="K4" s="124"/>
      <c r="L4" s="124"/>
      <c r="M4" s="125"/>
      <c r="N4" s="54">
        <v>20</v>
      </c>
      <c r="O4" s="33">
        <f t="shared" ref="O4:S18" si="0">I4*$N4</f>
        <v>0</v>
      </c>
      <c r="P4" s="34">
        <f t="shared" si="0"/>
        <v>0</v>
      </c>
      <c r="Q4" s="43">
        <f t="shared" si="0"/>
        <v>0</v>
      </c>
      <c r="R4" s="43">
        <f t="shared" si="0"/>
        <v>0</v>
      </c>
      <c r="S4" s="44">
        <f t="shared" si="0"/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51"/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0"/>
        <v>0</v>
      </c>
      <c r="Q5" s="45">
        <f t="shared" si="0"/>
        <v>0</v>
      </c>
      <c r="R5" s="45">
        <f t="shared" si="0"/>
        <v>0</v>
      </c>
      <c r="S5" s="44">
        <f t="shared" si="0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1">IFERROR(C4/C3,"")</f>
        <v/>
      </c>
      <c r="D6" s="93" t="str">
        <f t="shared" si="1"/>
        <v/>
      </c>
      <c r="E6" s="93" t="str">
        <f t="shared" si="1"/>
        <v/>
      </c>
      <c r="F6" s="94" t="str">
        <f t="shared" si="1"/>
        <v/>
      </c>
      <c r="H6" s="51"/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0"/>
        <v>0</v>
      </c>
      <c r="Q6" s="45">
        <f t="shared" si="0"/>
        <v>0</v>
      </c>
      <c r="R6" s="45">
        <f t="shared" si="0"/>
        <v>0</v>
      </c>
      <c r="S6" s="44">
        <f t="shared" si="0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2">I19</f>
        <v>0</v>
      </c>
      <c r="C7" s="155">
        <f t="shared" si="2"/>
        <v>0</v>
      </c>
      <c r="D7" s="154">
        <f t="shared" si="2"/>
        <v>0</v>
      </c>
      <c r="E7" s="154">
        <f t="shared" si="2"/>
        <v>0</v>
      </c>
      <c r="F7" s="153">
        <f t="shared" si="2"/>
        <v>0</v>
      </c>
      <c r="H7" s="51"/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0"/>
        <v>0</v>
      </c>
      <c r="Q7" s="45">
        <f t="shared" si="0"/>
        <v>0</v>
      </c>
      <c r="R7" s="45">
        <f t="shared" si="0"/>
        <v>0</v>
      </c>
      <c r="S7" s="44">
        <f t="shared" si="0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3">O19</f>
        <v>0</v>
      </c>
      <c r="C8" s="96">
        <f t="shared" si="3"/>
        <v>0</v>
      </c>
      <c r="D8" s="96">
        <f t="shared" si="3"/>
        <v>0</v>
      </c>
      <c r="E8" s="96">
        <f t="shared" si="3"/>
        <v>0</v>
      </c>
      <c r="F8" s="97">
        <f t="shared" si="3"/>
        <v>0</v>
      </c>
      <c r="H8" s="51"/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0"/>
        <v>0</v>
      </c>
      <c r="Q8" s="45">
        <f t="shared" si="0"/>
        <v>0</v>
      </c>
      <c r="R8" s="45">
        <f t="shared" si="0"/>
        <v>0</v>
      </c>
      <c r="S8" s="44">
        <f t="shared" si="0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4">IFERROR((C8/C4),0)</f>
        <v>0</v>
      </c>
      <c r="D9" s="98">
        <f t="shared" si="4"/>
        <v>0</v>
      </c>
      <c r="E9" s="99"/>
      <c r="F9" s="100"/>
      <c r="H9" s="51"/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0"/>
        <v>0</v>
      </c>
      <c r="Q9" s="45">
        <f t="shared" si="0"/>
        <v>0</v>
      </c>
      <c r="R9" s="45">
        <f t="shared" si="0"/>
        <v>0</v>
      </c>
      <c r="S9" s="44">
        <f t="shared" si="0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51" t="str">
        <f t="array" ref="H10">IFERROR(INDEX(月シフト!$A$11:$A$50,MATCH(LARGE((月シフト!$B$11:$B$50&lt;&gt;"")*1/ROW(月シフト!$B$11:$B$50),T10),1/ROW(月シフト!$B$11:$B$50),0),1),"")</f>
        <v/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0"/>
        <v>0</v>
      </c>
      <c r="Q10" s="45">
        <f t="shared" si="0"/>
        <v>0</v>
      </c>
      <c r="R10" s="45">
        <f t="shared" si="0"/>
        <v>0</v>
      </c>
      <c r="S10" s="44">
        <f t="shared" si="0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51" t="str">
        <f t="array" ref="H11">IFERROR(INDEX(月シフト!$A$11:$A$50,MATCH(LARGE((月シフト!$B$11:$B$50&lt;&gt;"")*1/ROW(月シフト!$B$11:$B$50),T11),1/ROW(月シフト!$B$11:$B$50),0),1),"")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0"/>
        <v>0</v>
      </c>
      <c r="Q11" s="45">
        <f t="shared" si="0"/>
        <v>0</v>
      </c>
      <c r="R11" s="45">
        <f t="shared" si="0"/>
        <v>0</v>
      </c>
      <c r="S11" s="44">
        <f t="shared" si="0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51" t="str">
        <f t="array" ref="H12">IFERROR(INDEX(月シフト!$A$11:$A$50,MATCH(LARGE((月シフト!$B$11:$B$50&lt;&gt;"")*1/ROW(月シフト!$B$11:$B$50),T12),1/ROW(月シフト!$B$11:$B$50),0),1),"")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0"/>
        <v>0</v>
      </c>
      <c r="Q12" s="45">
        <f t="shared" si="0"/>
        <v>0</v>
      </c>
      <c r="R12" s="45">
        <f t="shared" si="0"/>
        <v>0</v>
      </c>
      <c r="S12" s="44">
        <f t="shared" si="0"/>
        <v>0</v>
      </c>
      <c r="T12" s="1">
        <v>9</v>
      </c>
    </row>
    <row r="13" spans="1:20" s="1" customFormat="1" ht="21.95" customHeight="1" thickBot="1">
      <c r="A13" s="13"/>
      <c r="H13" s="51" t="str">
        <f t="array" ref="H13">IFERROR(INDEX(月シフト!$A$11:$A$50,MATCH(LARGE((月シフト!$B$11:$B$50&lt;&gt;"")*1/ROW(月シフト!$B$11:$B$50),T13),1/ROW(月シフト!$B$11:$B$50),0),1),"")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0"/>
        <v>0</v>
      </c>
      <c r="Q13" s="45">
        <f t="shared" si="0"/>
        <v>0</v>
      </c>
      <c r="R13" s="45">
        <f t="shared" si="0"/>
        <v>0</v>
      </c>
      <c r="S13" s="44">
        <f t="shared" si="0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51" t="str">
        <f t="array" ref="H14">IFERROR(INDEX(月シフト!$A$11:$A$50,MATCH(LARGE((月シフト!$B$11:$B$50&lt;&gt;"")*1/ROW(月シフト!$B$11:$B$50),T14),1/ROW(月シフト!$B$11:$B$50),0),1),"")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0"/>
        <v>0</v>
      </c>
      <c r="Q14" s="45">
        <f t="shared" si="0"/>
        <v>0</v>
      </c>
      <c r="R14" s="45">
        <f t="shared" si="0"/>
        <v>0</v>
      </c>
      <c r="S14" s="44">
        <f t="shared" si="0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51" t="str">
        <f t="array" ref="H15">IFERROR(INDEX(月シフト!$A$11:$A$50,MATCH(LARGE((月シフト!$B$11:$B$50&lt;&gt;"")*1/ROW(月シフト!$B$11:$B$50),T15),1/ROW(月シフト!$B$11:$B$50),0),1),"")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0"/>
        <v>0</v>
      </c>
      <c r="Q15" s="45">
        <f t="shared" si="0"/>
        <v>0</v>
      </c>
      <c r="R15" s="45">
        <f t="shared" si="0"/>
        <v>0</v>
      </c>
      <c r="S15" s="44">
        <f t="shared" si="0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52" t="str">
        <f t="array" ref="H16">IFERROR(INDEX(月シフト!$A$11:$A$50,MATCH(LARGE((月シフト!$B$11:$B$50&lt;&gt;"")*1/ROW(月シフト!$B$11:$B$50),T16),1/ROW(月シフト!$B$11:$B$50),0),1),"")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0"/>
        <v>0</v>
      </c>
      <c r="Q16" s="45">
        <f t="shared" si="0"/>
        <v>0</v>
      </c>
      <c r="R16" s="45">
        <f t="shared" si="0"/>
        <v>0</v>
      </c>
      <c r="S16" s="44">
        <f t="shared" si="0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52" t="str">
        <f t="array" ref="H17">IFERROR(INDEX(月シフト!$A$11:$A$50,MATCH(LARGE((月シフト!$B$11:$B$50&lt;&gt;"")*1/ROW(月シフト!$B$11:$B$50),T17),1/ROW(月シフト!$B$11:$B$50),0),1),"")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0"/>
        <v>0</v>
      </c>
      <c r="Q17" s="45">
        <f t="shared" si="0"/>
        <v>0</v>
      </c>
      <c r="R17" s="45">
        <f t="shared" si="0"/>
        <v>0</v>
      </c>
      <c r="S17" s="44">
        <f t="shared" si="0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5">SUM(B15:B17)</f>
        <v>0</v>
      </c>
      <c r="C18" s="21">
        <f t="shared" si="5"/>
        <v>0</v>
      </c>
      <c r="D18" s="21">
        <f t="shared" si="5"/>
        <v>0</v>
      </c>
      <c r="E18" s="21">
        <f t="shared" si="5"/>
        <v>0</v>
      </c>
      <c r="F18" s="22">
        <f t="shared" si="5"/>
        <v>0</v>
      </c>
      <c r="G18" s="23"/>
      <c r="H18" s="52" t="str">
        <f t="array" ref="H18">IFERROR(INDEX(月シフト!$A$11:$A$50,MATCH(LARGE((月シフト!$B$11:$B$50&lt;&gt;"")*1/ROW(月シフト!$B$11:$B$50),T18),1/ROW(月シフト!$B$11:$B$50),0),1),"")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0"/>
        <v>0</v>
      </c>
      <c r="Q18" s="46">
        <f t="shared" si="0"/>
        <v>0</v>
      </c>
      <c r="R18" s="46">
        <f t="shared" si="0"/>
        <v>0</v>
      </c>
      <c r="S18" s="47">
        <f t="shared" si="0"/>
        <v>0</v>
      </c>
      <c r="T18" s="1">
        <v>15</v>
      </c>
    </row>
    <row r="19" spans="1:20" s="1" customFormat="1" ht="21.95" customHeight="1" thickBot="1">
      <c r="G19" s="23"/>
      <c r="H19" s="53" t="s">
        <v>51</v>
      </c>
      <c r="I19" s="55">
        <f>SUM(I4:I18)</f>
        <v>0</v>
      </c>
      <c r="J19" s="56">
        <f t="shared" ref="J19:M19" si="6">SUM(J4:J18)</f>
        <v>0</v>
      </c>
      <c r="K19" s="57">
        <f t="shared" si="6"/>
        <v>0</v>
      </c>
      <c r="L19" s="57">
        <f t="shared" si="6"/>
        <v>0</v>
      </c>
      <c r="M19" s="58">
        <f t="shared" si="6"/>
        <v>0</v>
      </c>
      <c r="N19" s="59" t="s">
        <v>56</v>
      </c>
      <c r="O19" s="39">
        <f>SUM(O4:O18)</f>
        <v>0</v>
      </c>
      <c r="P19" s="40">
        <f t="shared" ref="P19:S19" si="7">SUM(P4:P18)</f>
        <v>0</v>
      </c>
      <c r="Q19" s="48">
        <f t="shared" si="7"/>
        <v>0</v>
      </c>
      <c r="R19" s="48">
        <f t="shared" si="7"/>
        <v>0</v>
      </c>
      <c r="S19" s="49">
        <f t="shared" si="7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5">
    <mergeCell ref="I2:M2"/>
    <mergeCell ref="O2:S2"/>
    <mergeCell ref="A21:F21"/>
    <mergeCell ref="A22:F22"/>
    <mergeCell ref="A23:F23"/>
  </mergeCells>
  <phoneticPr fontId="23"/>
  <pageMargins left="0.69930555555555596" right="0.69930555555555596" top="0.75" bottom="0.75" header="0.3" footer="0.3"/>
  <pageSetup paperSize="9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7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月シフト!AE9</f>
        <v>44617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219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220"/>
      <c r="I3" s="30" t="s">
        <v>64</v>
      </c>
      <c r="J3" s="31" t="s">
        <v>65</v>
      </c>
      <c r="K3" s="31" t="s">
        <v>66</v>
      </c>
      <c r="L3" s="31" t="s">
        <v>68</v>
      </c>
      <c r="M3" s="32" t="s">
        <v>63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9" t="str">
        <f t="array" ref="H4">IFERROR(INDEX(月シフト!$A$11:$A$50,MATCH(LARGE((月シフト!$AE$11:$AE$50&lt;&gt;"")*1/ROW(月シフト!$AE$11:$AE$50),T4),1/ROW(月シフト!$AE$11:$AE$50),0),1),"")</f>
        <v>高橋</v>
      </c>
      <c r="I4" s="122"/>
      <c r="J4" s="123"/>
      <c r="K4" s="124"/>
      <c r="L4" s="124"/>
      <c r="M4" s="125"/>
      <c r="N4" s="54">
        <v>20</v>
      </c>
      <c r="O4" s="33">
        <f t="shared" ref="O4:O18" si="0">I4*$N4</f>
        <v>0</v>
      </c>
      <c r="P4" s="34">
        <f t="shared" ref="P4:P18" si="1">J4*$N4</f>
        <v>0</v>
      </c>
      <c r="Q4" s="43">
        <f t="shared" ref="Q4:Q18" si="2">K4*$N4</f>
        <v>0</v>
      </c>
      <c r="R4" s="43">
        <f t="shared" ref="R4:R18" si="3">L4*$N4</f>
        <v>0</v>
      </c>
      <c r="S4" s="44">
        <f t="shared" ref="S4:S18" si="4">M4*$N4</f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10" t="str">
        <f t="array" ref="H5">IFERROR(INDEX(月シフト!$A$11:$A$50,MATCH(LARGE((月シフト!$AE$11:$AE$50&lt;&gt;"")*1/ROW(月シフト!$AE$11:$AE$50),T5),1/ROW(月シフト!$AE$11:$AE$50),0),1),"")</f>
        <v>マーダワ</v>
      </c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1"/>
        <v>0</v>
      </c>
      <c r="Q5" s="45">
        <f t="shared" si="2"/>
        <v>0</v>
      </c>
      <c r="R5" s="45">
        <f t="shared" si="3"/>
        <v>0</v>
      </c>
      <c r="S5" s="44">
        <f t="shared" si="4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5">IFERROR(C4/C3,"")</f>
        <v/>
      </c>
      <c r="D6" s="93" t="str">
        <f t="shared" si="5"/>
        <v/>
      </c>
      <c r="E6" s="93" t="str">
        <f t="shared" si="5"/>
        <v/>
      </c>
      <c r="F6" s="94" t="str">
        <f t="shared" si="5"/>
        <v/>
      </c>
      <c r="H6" s="10" t="str">
        <f t="array" ref="H6">IFERROR(INDEX(月シフト!$A$11:$A$50,MATCH(LARGE((月シフト!$AE$11:$AE$50&lt;&gt;"")*1/ROW(月シフト!$AE$11:$AE$50),T6),1/ROW(月シフト!$AE$11:$AE$50),0),1),"")</f>
        <v>ディン コン ベト</v>
      </c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1"/>
        <v>0</v>
      </c>
      <c r="Q6" s="45">
        <f t="shared" si="2"/>
        <v>0</v>
      </c>
      <c r="R6" s="45">
        <f t="shared" si="3"/>
        <v>0</v>
      </c>
      <c r="S6" s="44">
        <f t="shared" si="4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6">I19</f>
        <v>0</v>
      </c>
      <c r="C7" s="155">
        <f t="shared" si="6"/>
        <v>0</v>
      </c>
      <c r="D7" s="154">
        <f t="shared" si="6"/>
        <v>0</v>
      </c>
      <c r="E7" s="154">
        <f t="shared" si="6"/>
        <v>0</v>
      </c>
      <c r="F7" s="153">
        <f t="shared" si="6"/>
        <v>0</v>
      </c>
      <c r="H7" s="10" t="str">
        <f t="array" ref="H7">IFERROR(INDEX(月シフト!$A$11:$A$50,MATCH(LARGE((月シフト!$AE$11:$AE$50&lt;&gt;"")*1/ROW(月シフト!$AE$11:$AE$50),T7),1/ROW(月シフト!$AE$11:$AE$50),0),1),"")</f>
        <v>イスリ</v>
      </c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1"/>
        <v>0</v>
      </c>
      <c r="Q7" s="45">
        <f t="shared" si="2"/>
        <v>0</v>
      </c>
      <c r="R7" s="45">
        <f t="shared" si="3"/>
        <v>0</v>
      </c>
      <c r="S7" s="44">
        <f t="shared" si="4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7">O19</f>
        <v>0</v>
      </c>
      <c r="C8" s="96">
        <f t="shared" si="7"/>
        <v>0</v>
      </c>
      <c r="D8" s="96">
        <f t="shared" si="7"/>
        <v>0</v>
      </c>
      <c r="E8" s="96">
        <f t="shared" si="7"/>
        <v>0</v>
      </c>
      <c r="F8" s="97">
        <f t="shared" si="7"/>
        <v>0</v>
      </c>
      <c r="H8" s="10" t="str">
        <f t="array" ref="H8">IFERROR(INDEX(月シフト!$A$11:$A$50,MATCH(LARGE((月シフト!$AE$11:$AE$50&lt;&gt;"")*1/ROW(月シフト!$AE$11:$AE$50),T8),1/ROW(月シフト!$AE$11:$AE$50),0),1),"")</f>
        <v>ハルシャナ</v>
      </c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1"/>
        <v>0</v>
      </c>
      <c r="Q8" s="45">
        <f t="shared" si="2"/>
        <v>0</v>
      </c>
      <c r="R8" s="45">
        <f t="shared" si="3"/>
        <v>0</v>
      </c>
      <c r="S8" s="44">
        <f t="shared" si="4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8">IFERROR((C8/C4),0)</f>
        <v>0</v>
      </c>
      <c r="D9" s="98">
        <f t="shared" si="8"/>
        <v>0</v>
      </c>
      <c r="E9" s="99"/>
      <c r="F9" s="100"/>
      <c r="H9" s="10" t="str">
        <f t="array" ref="H9">IFERROR(INDEX(月シフト!$A$11:$A$50,MATCH(LARGE((月シフト!$AE$11:$AE$50&lt;&gt;"")*1/ROW(月シフト!$AE$11:$AE$50),T9),1/ROW(月シフト!$AE$11:$AE$50),0),1),"")</f>
        <v>チャトランガ</v>
      </c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1"/>
        <v>0</v>
      </c>
      <c r="Q9" s="45">
        <f t="shared" si="2"/>
        <v>0</v>
      </c>
      <c r="R9" s="45">
        <f t="shared" si="3"/>
        <v>0</v>
      </c>
      <c r="S9" s="44">
        <f t="shared" si="4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10" t="str">
        <f t="array" ref="H10">IFERROR(INDEX(月シフト!$A$11:$A$50,MATCH(LARGE((月シフト!$AE$11:$AE$50&lt;&gt;"")*1/ROW(月シフト!$AE$11:$AE$50),T10),1/ROW(月シフト!$AE$11:$AE$50),0),1),"")</f>
        <v>ユウ</v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1"/>
        <v>0</v>
      </c>
      <c r="Q10" s="45">
        <f t="shared" si="2"/>
        <v>0</v>
      </c>
      <c r="R10" s="45">
        <f t="shared" si="3"/>
        <v>0</v>
      </c>
      <c r="S10" s="44">
        <f t="shared" si="4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10" t="str">
        <f t="array" ref="H11">IFERROR(INDEX(月シフト!$A$11:$A$50,MATCH(LARGE((月シフト!$AE$11:$AE$50&lt;&gt;"")*1/ROW(月シフト!$AE$11:$AE$50),T11),1/ROW(月シフト!$AE$11:$AE$50),0),1),"")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1"/>
        <v>0</v>
      </c>
      <c r="Q11" s="45">
        <f t="shared" si="2"/>
        <v>0</v>
      </c>
      <c r="R11" s="45">
        <f t="shared" si="3"/>
        <v>0</v>
      </c>
      <c r="S11" s="44">
        <f t="shared" si="4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10" t="str">
        <f t="array" ref="H12">IFERROR(INDEX(月シフト!$A$11:$A$50,MATCH(LARGE((月シフト!$AE$11:$AE$50&lt;&gt;"")*1/ROW(月シフト!$AE$11:$AE$50),T12),1/ROW(月シフト!$AE$11:$AE$50),0),1),"")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1"/>
        <v>0</v>
      </c>
      <c r="Q12" s="45">
        <f t="shared" si="2"/>
        <v>0</v>
      </c>
      <c r="R12" s="45">
        <f t="shared" si="3"/>
        <v>0</v>
      </c>
      <c r="S12" s="44">
        <f t="shared" si="4"/>
        <v>0</v>
      </c>
      <c r="T12" s="1">
        <v>9</v>
      </c>
    </row>
    <row r="13" spans="1:20" s="1" customFormat="1" ht="21.95" customHeight="1" thickBot="1">
      <c r="A13" s="13"/>
      <c r="H13" s="10" t="str">
        <f t="array" ref="H13">IFERROR(INDEX(月シフト!$A$11:$A$50,MATCH(LARGE((月シフト!$AE$11:$AE$50&lt;&gt;"")*1/ROW(月シフト!$AE$11:$AE$50),T13),1/ROW(月シフト!$AE$11:$AE$50),0),1),"")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1"/>
        <v>0</v>
      </c>
      <c r="Q13" s="45">
        <f t="shared" si="2"/>
        <v>0</v>
      </c>
      <c r="R13" s="45">
        <f t="shared" si="3"/>
        <v>0</v>
      </c>
      <c r="S13" s="44">
        <f t="shared" si="4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10" t="str">
        <f t="array" ref="H14">IFERROR(INDEX(月シフト!$A$11:$A$50,MATCH(LARGE((月シフト!$AE$11:$AE$50&lt;&gt;"")*1/ROW(月シフト!$AE$11:$AE$50),T14),1/ROW(月シフト!$AE$11:$AE$50),0),1),"")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1"/>
        <v>0</v>
      </c>
      <c r="Q14" s="45">
        <f t="shared" si="2"/>
        <v>0</v>
      </c>
      <c r="R14" s="45">
        <f t="shared" si="3"/>
        <v>0</v>
      </c>
      <c r="S14" s="44">
        <f t="shared" si="4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10" t="str">
        <f t="array" ref="H15">IFERROR(INDEX(月シフト!$A$11:$A$50,MATCH(LARGE((月シフト!$AE$11:$AE$50&lt;&gt;"")*1/ROW(月シフト!$AE$11:$AE$50),T15),1/ROW(月シフト!$AE$11:$AE$50),0),1),"")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1"/>
        <v>0</v>
      </c>
      <c r="Q15" s="45">
        <f t="shared" si="2"/>
        <v>0</v>
      </c>
      <c r="R15" s="45">
        <f t="shared" si="3"/>
        <v>0</v>
      </c>
      <c r="S15" s="44">
        <f t="shared" si="4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18" t="str">
        <f t="array" ref="H16">IFERROR(INDEX(月シフト!$A$11:$A$50,MATCH(LARGE((月シフト!$AE$11:$AE$50&lt;&gt;"")*1/ROW(月シフト!$AE$11:$AE$50),T16),1/ROW(月シフト!$AE$11:$AE$50),0),1),"")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1"/>
        <v>0</v>
      </c>
      <c r="Q16" s="45">
        <f t="shared" si="2"/>
        <v>0</v>
      </c>
      <c r="R16" s="45">
        <f t="shared" si="3"/>
        <v>0</v>
      </c>
      <c r="S16" s="44">
        <f t="shared" si="4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18" t="str">
        <f t="array" ref="H17">IFERROR(INDEX(月シフト!$A$11:$A$50,MATCH(LARGE((月シフト!$AE$11:$AE$50&lt;&gt;"")*1/ROW(月シフト!$AE$11:$AE$50),T17),1/ROW(月シフト!$AE$11:$AE$50),0),1),"")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1"/>
        <v>0</v>
      </c>
      <c r="Q17" s="45">
        <f t="shared" si="2"/>
        <v>0</v>
      </c>
      <c r="R17" s="45">
        <f t="shared" si="3"/>
        <v>0</v>
      </c>
      <c r="S17" s="44">
        <f t="shared" si="4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9">SUM(B15:B17)</f>
        <v>0</v>
      </c>
      <c r="C18" s="21">
        <f t="shared" si="9"/>
        <v>0</v>
      </c>
      <c r="D18" s="21">
        <f t="shared" si="9"/>
        <v>0</v>
      </c>
      <c r="E18" s="21">
        <f t="shared" si="9"/>
        <v>0</v>
      </c>
      <c r="F18" s="22">
        <f t="shared" si="9"/>
        <v>0</v>
      </c>
      <c r="G18" s="23"/>
      <c r="H18" s="18" t="str">
        <f t="array" ref="H18">IFERROR(INDEX(月シフト!$A$11:$A$50,MATCH(LARGE((月シフト!$AE$11:$AE$50&lt;&gt;"")*1/ROW(月シフト!$AE$11:$AE$50),T18),1/ROW(月シフト!$AE$11:$AE$50),0),1),"")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1"/>
        <v>0</v>
      </c>
      <c r="Q18" s="46">
        <f t="shared" si="2"/>
        <v>0</v>
      </c>
      <c r="R18" s="46">
        <f t="shared" si="3"/>
        <v>0</v>
      </c>
      <c r="S18" s="47">
        <f t="shared" si="4"/>
        <v>0</v>
      </c>
      <c r="T18" s="1">
        <v>15</v>
      </c>
    </row>
    <row r="19" spans="1:20" s="1" customFormat="1" ht="21.95" customHeight="1" thickBot="1">
      <c r="G19" s="23"/>
      <c r="H19" s="24" t="s">
        <v>51</v>
      </c>
      <c r="I19" s="55">
        <f>SUM(I4:I18)</f>
        <v>0</v>
      </c>
      <c r="J19" s="56">
        <f t="shared" ref="J19:M19" si="10">SUM(J4:J18)</f>
        <v>0</v>
      </c>
      <c r="K19" s="57">
        <f t="shared" si="10"/>
        <v>0</v>
      </c>
      <c r="L19" s="57">
        <f t="shared" si="10"/>
        <v>0</v>
      </c>
      <c r="M19" s="58">
        <f t="shared" si="10"/>
        <v>0</v>
      </c>
      <c r="N19" s="59" t="s">
        <v>56</v>
      </c>
      <c r="O19" s="39">
        <f>SUM(O4:O18)</f>
        <v>0</v>
      </c>
      <c r="P19" s="40">
        <f t="shared" ref="P19:S19" si="11">SUM(P4:P18)</f>
        <v>0</v>
      </c>
      <c r="Q19" s="48">
        <f t="shared" si="11"/>
        <v>0</v>
      </c>
      <c r="R19" s="48">
        <f t="shared" si="11"/>
        <v>0</v>
      </c>
      <c r="S19" s="49">
        <f t="shared" si="11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6">
    <mergeCell ref="I2:M2"/>
    <mergeCell ref="O2:S2"/>
    <mergeCell ref="A21:F21"/>
    <mergeCell ref="A22:F22"/>
    <mergeCell ref="A23:F23"/>
    <mergeCell ref="H2:H3"/>
  </mergeCells>
  <phoneticPr fontId="23"/>
  <pageMargins left="0.69930555555555596" right="0.69930555555555596" top="0.75" bottom="0.75" header="0.3" footer="0.3"/>
  <pageSetup paperSize="9"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8"/>
  <dimension ref="A1:T45"/>
  <sheetViews>
    <sheetView topLeftCell="B1" workbookViewId="0">
      <selection activeCell="N4" sqref="N4:N18"/>
    </sheetView>
  </sheetViews>
  <sheetFormatPr defaultColWidth="9" defaultRowHeight="13.5"/>
  <cols>
    <col min="1" max="1" width="25.375" customWidth="1"/>
    <col min="2" max="6" width="18.625" customWidth="1"/>
    <col min="7" max="7" width="9.25" customWidth="1"/>
    <col min="8" max="8" width="19.75" customWidth="1"/>
    <col min="9" max="13" width="8.625" customWidth="1"/>
    <col min="14" max="14" width="11.625" customWidth="1"/>
    <col min="15" max="19" width="8.625" customWidth="1"/>
    <col min="20" max="20" width="9" hidden="1" customWidth="1"/>
  </cols>
  <sheetData>
    <row r="1" spans="1:20" ht="29.25" customHeight="1" thickBot="1">
      <c r="A1" s="2">
        <f ca="1">月シフト!AF9</f>
        <v>44618</v>
      </c>
      <c r="C1" s="3"/>
      <c r="D1" t="s">
        <v>43</v>
      </c>
      <c r="H1" s="4"/>
      <c r="I1" s="4"/>
      <c r="J1" s="28"/>
      <c r="K1" s="29"/>
      <c r="L1" s="29"/>
    </row>
    <row r="2" spans="1:20" s="1" customFormat="1" ht="21.95" customHeight="1">
      <c r="A2" s="5"/>
      <c r="B2" s="139" t="s">
        <v>64</v>
      </c>
      <c r="C2" s="140" t="s">
        <v>65</v>
      </c>
      <c r="D2" s="141" t="s">
        <v>66</v>
      </c>
      <c r="E2" s="141" t="s">
        <v>73</v>
      </c>
      <c r="F2" s="142" t="s">
        <v>72</v>
      </c>
      <c r="H2" s="219" t="s">
        <v>44</v>
      </c>
      <c r="I2" s="207" t="s">
        <v>45</v>
      </c>
      <c r="J2" s="208"/>
      <c r="K2" s="208"/>
      <c r="L2" s="208"/>
      <c r="M2" s="209"/>
      <c r="N2" s="150" t="s">
        <v>46</v>
      </c>
      <c r="O2" s="207" t="s">
        <v>47</v>
      </c>
      <c r="P2" s="208"/>
      <c r="Q2" s="208"/>
      <c r="R2" s="208"/>
      <c r="S2" s="209"/>
    </row>
    <row r="3" spans="1:20" s="1" customFormat="1" ht="21.95" customHeight="1" thickBot="1">
      <c r="A3" s="7" t="s">
        <v>48</v>
      </c>
      <c r="B3" s="112"/>
      <c r="C3" s="113"/>
      <c r="D3" s="113"/>
      <c r="E3" s="113"/>
      <c r="F3" s="114"/>
      <c r="H3" s="220"/>
      <c r="I3" s="30" t="s">
        <v>64</v>
      </c>
      <c r="J3" s="31" t="s">
        <v>65</v>
      </c>
      <c r="K3" s="31" t="s">
        <v>66</v>
      </c>
      <c r="L3" s="31" t="s">
        <v>68</v>
      </c>
      <c r="M3" s="32" t="s">
        <v>63</v>
      </c>
      <c r="N3" s="151"/>
      <c r="O3" s="30" t="s">
        <v>64</v>
      </c>
      <c r="P3" s="31" t="s">
        <v>65</v>
      </c>
      <c r="Q3" s="41" t="s">
        <v>66</v>
      </c>
      <c r="R3" s="41" t="s">
        <v>68</v>
      </c>
      <c r="S3" s="42" t="s">
        <v>63</v>
      </c>
    </row>
    <row r="4" spans="1:20" s="1" customFormat="1" ht="21.95" customHeight="1">
      <c r="A4" s="7" t="s">
        <v>74</v>
      </c>
      <c r="B4" s="119">
        <v>0</v>
      </c>
      <c r="C4" s="90">
        <v>0</v>
      </c>
      <c r="D4" s="90">
        <v>0</v>
      </c>
      <c r="E4" s="90">
        <v>0</v>
      </c>
      <c r="F4" s="91"/>
      <c r="H4" s="9" t="str">
        <f t="array" ref="H4">IFERROR(INDEX(月シフト!$A$11:$A$50,MATCH(LARGE((月シフト!$AF$11:$AF$50&lt;&gt;"")*1/ROW(月シフト!$AF$11:$AF$50),T4),1/ROW(月シフト!$AF$11:$AF$50),0),1),"")</f>
        <v>矢代</v>
      </c>
      <c r="I4" s="122"/>
      <c r="J4" s="123"/>
      <c r="K4" s="124"/>
      <c r="L4" s="124"/>
      <c r="M4" s="125"/>
      <c r="N4" s="54">
        <v>20</v>
      </c>
      <c r="O4" s="33">
        <f t="shared" ref="O4:O18" si="0">I4*$N4</f>
        <v>0</v>
      </c>
      <c r="P4" s="34">
        <f t="shared" ref="P4:P18" si="1">J4*$N4</f>
        <v>0</v>
      </c>
      <c r="Q4" s="43">
        <f t="shared" ref="Q4:Q18" si="2">K4*$N4</f>
        <v>0</v>
      </c>
      <c r="R4" s="43">
        <f t="shared" ref="R4:R18" si="3">L4*$N4</f>
        <v>0</v>
      </c>
      <c r="S4" s="44">
        <f t="shared" ref="S4:S18" si="4">M4*$N4</f>
        <v>0</v>
      </c>
      <c r="T4" s="1">
        <v>1</v>
      </c>
    </row>
    <row r="5" spans="1:20" s="1" customFormat="1" ht="21.95" customHeight="1">
      <c r="A5" s="7" t="s">
        <v>49</v>
      </c>
      <c r="B5" s="115"/>
      <c r="C5" s="116"/>
      <c r="D5" s="116"/>
      <c r="E5" s="117"/>
      <c r="F5" s="118"/>
      <c r="H5" s="10" t="str">
        <f t="array" ref="H5">IFERROR(INDEX(月シフト!$A$11:$A$50,MATCH(LARGE((月シフト!$AF$11:$AF$50&lt;&gt;"")*1/ROW(月シフト!$AF$11:$AF$50),T5),1/ROW(月シフト!$AF$11:$AF$50),0),1),"")</f>
        <v>高橋</v>
      </c>
      <c r="I5" s="126"/>
      <c r="J5" s="127"/>
      <c r="K5" s="128"/>
      <c r="L5" s="128"/>
      <c r="M5" s="129"/>
      <c r="N5" s="54">
        <v>20</v>
      </c>
      <c r="O5" s="35">
        <f t="shared" si="0"/>
        <v>0</v>
      </c>
      <c r="P5" s="36">
        <f t="shared" si="1"/>
        <v>0</v>
      </c>
      <c r="Q5" s="45">
        <f t="shared" si="2"/>
        <v>0</v>
      </c>
      <c r="R5" s="45">
        <f t="shared" si="3"/>
        <v>0</v>
      </c>
      <c r="S5" s="44">
        <f t="shared" si="4"/>
        <v>0</v>
      </c>
      <c r="T5" s="1">
        <v>2</v>
      </c>
    </row>
    <row r="6" spans="1:20" s="1" customFormat="1" ht="21.95" customHeight="1">
      <c r="A6" s="7" t="s">
        <v>50</v>
      </c>
      <c r="B6" s="156" t="str">
        <f>IFERROR(B4/B3,"")</f>
        <v/>
      </c>
      <c r="C6" s="93" t="str">
        <f t="shared" ref="C6:F6" si="5">IFERROR(C4/C3,"")</f>
        <v/>
      </c>
      <c r="D6" s="93" t="str">
        <f t="shared" si="5"/>
        <v/>
      </c>
      <c r="E6" s="93" t="str">
        <f t="shared" si="5"/>
        <v/>
      </c>
      <c r="F6" s="94" t="str">
        <f t="shared" si="5"/>
        <v/>
      </c>
      <c r="H6" s="10" t="str">
        <f t="array" ref="H6">IFERROR(INDEX(月シフト!$A$11:$A$50,MATCH(LARGE((月シフト!$AF$11:$AF$50&lt;&gt;"")*1/ROW(月シフト!$AF$11:$AF$50),T6),1/ROW(月シフト!$AF$11:$AF$50),0),1),"")</f>
        <v>チャモ</v>
      </c>
      <c r="I6" s="126"/>
      <c r="J6" s="127"/>
      <c r="K6" s="128"/>
      <c r="L6" s="128"/>
      <c r="M6" s="129"/>
      <c r="N6" s="54">
        <v>20</v>
      </c>
      <c r="O6" s="35">
        <f t="shared" si="0"/>
        <v>0</v>
      </c>
      <c r="P6" s="36">
        <f t="shared" si="1"/>
        <v>0</v>
      </c>
      <c r="Q6" s="45">
        <f t="shared" si="2"/>
        <v>0</v>
      </c>
      <c r="R6" s="45">
        <f t="shared" si="3"/>
        <v>0</v>
      </c>
      <c r="S6" s="44">
        <f t="shared" si="4"/>
        <v>0</v>
      </c>
      <c r="T6" s="1">
        <v>3</v>
      </c>
    </row>
    <row r="7" spans="1:20" s="1" customFormat="1" ht="21.95" customHeight="1">
      <c r="A7" s="7" t="s">
        <v>51</v>
      </c>
      <c r="B7" s="95">
        <f t="shared" ref="B7:F7" si="6">I19</f>
        <v>0</v>
      </c>
      <c r="C7" s="155">
        <f t="shared" si="6"/>
        <v>0</v>
      </c>
      <c r="D7" s="154">
        <f t="shared" si="6"/>
        <v>0</v>
      </c>
      <c r="E7" s="154">
        <f t="shared" si="6"/>
        <v>0</v>
      </c>
      <c r="F7" s="153">
        <f t="shared" si="6"/>
        <v>0</v>
      </c>
      <c r="H7" s="10" t="str">
        <f t="array" ref="H7">IFERROR(INDEX(月シフト!$A$11:$A$50,MATCH(LARGE((月シフト!$AF$11:$AF$50&lt;&gt;"")*1/ROW(月シフト!$AF$11:$AF$50),T7),1/ROW(月シフト!$AF$11:$AF$50),0),1),"")</f>
        <v>サンミン</v>
      </c>
      <c r="I7" s="126"/>
      <c r="J7" s="127"/>
      <c r="K7" s="128"/>
      <c r="L7" s="128"/>
      <c r="M7" s="129"/>
      <c r="N7" s="54">
        <v>20</v>
      </c>
      <c r="O7" s="35">
        <f t="shared" si="0"/>
        <v>0</v>
      </c>
      <c r="P7" s="36">
        <f t="shared" si="1"/>
        <v>0</v>
      </c>
      <c r="Q7" s="45">
        <f t="shared" si="2"/>
        <v>0</v>
      </c>
      <c r="R7" s="45">
        <f t="shared" si="3"/>
        <v>0</v>
      </c>
      <c r="S7" s="44">
        <f t="shared" si="4"/>
        <v>0</v>
      </c>
      <c r="T7" s="1">
        <v>4</v>
      </c>
    </row>
    <row r="8" spans="1:20" s="1" customFormat="1" ht="21.95" customHeight="1">
      <c r="A8" s="7" t="s">
        <v>1</v>
      </c>
      <c r="B8" s="157">
        <f t="shared" ref="B8:F8" si="7">O19</f>
        <v>0</v>
      </c>
      <c r="C8" s="96">
        <f t="shared" si="7"/>
        <v>0</v>
      </c>
      <c r="D8" s="96">
        <f t="shared" si="7"/>
        <v>0</v>
      </c>
      <c r="E8" s="96">
        <f t="shared" si="7"/>
        <v>0</v>
      </c>
      <c r="F8" s="97">
        <f t="shared" si="7"/>
        <v>0</v>
      </c>
      <c r="H8" s="10" t="str">
        <f t="array" ref="H8">IFERROR(INDEX(月シフト!$A$11:$A$50,MATCH(LARGE((月シフト!$AF$11:$AF$50&lt;&gt;"")*1/ROW(月シフト!$AF$11:$AF$50),T8),1/ROW(月シフト!$AF$11:$AF$50),0),1),"")</f>
        <v>イスリ</v>
      </c>
      <c r="I8" s="126"/>
      <c r="J8" s="127"/>
      <c r="K8" s="128"/>
      <c r="L8" s="128"/>
      <c r="M8" s="129"/>
      <c r="N8" s="54">
        <v>20</v>
      </c>
      <c r="O8" s="35">
        <f t="shared" si="0"/>
        <v>0</v>
      </c>
      <c r="P8" s="36">
        <f t="shared" si="1"/>
        <v>0</v>
      </c>
      <c r="Q8" s="45">
        <f t="shared" si="2"/>
        <v>0</v>
      </c>
      <c r="R8" s="45">
        <f t="shared" si="3"/>
        <v>0</v>
      </c>
      <c r="S8" s="44">
        <f t="shared" si="4"/>
        <v>0</v>
      </c>
      <c r="T8" s="1">
        <v>5</v>
      </c>
    </row>
    <row r="9" spans="1:20" s="1" customFormat="1" ht="21.95" customHeight="1">
      <c r="A9" s="7" t="s">
        <v>76</v>
      </c>
      <c r="B9" s="152">
        <f>IFERROR((B8/B4),0)</f>
        <v>0</v>
      </c>
      <c r="C9" s="98">
        <f t="shared" ref="C9:D9" si="8">IFERROR((C8/C4),0)</f>
        <v>0</v>
      </c>
      <c r="D9" s="98">
        <f t="shared" si="8"/>
        <v>0</v>
      </c>
      <c r="E9" s="99"/>
      <c r="F9" s="100"/>
      <c r="H9" s="10" t="str">
        <f t="array" ref="H9">IFERROR(INDEX(月シフト!$A$11:$A$50,MATCH(LARGE((月シフト!$AF$11:$AF$50&lt;&gt;"")*1/ROW(月シフト!$AF$11:$AF$50),T9),1/ROW(月シフト!$AF$11:$AF$50),0),1),"")</f>
        <v>ハルシャナ</v>
      </c>
      <c r="I9" s="126"/>
      <c r="J9" s="127"/>
      <c r="K9" s="128"/>
      <c r="L9" s="128"/>
      <c r="M9" s="129"/>
      <c r="N9" s="54">
        <v>20</v>
      </c>
      <c r="O9" s="35">
        <f t="shared" si="0"/>
        <v>0</v>
      </c>
      <c r="P9" s="36">
        <f t="shared" si="1"/>
        <v>0</v>
      </c>
      <c r="Q9" s="45">
        <f t="shared" si="2"/>
        <v>0</v>
      </c>
      <c r="R9" s="45">
        <f t="shared" si="3"/>
        <v>0</v>
      </c>
      <c r="S9" s="44">
        <f t="shared" si="4"/>
        <v>0</v>
      </c>
      <c r="T9" s="1">
        <v>6</v>
      </c>
    </row>
    <row r="10" spans="1:20" s="1" customFormat="1" ht="21.95" customHeight="1">
      <c r="A10" s="92" t="s">
        <v>67</v>
      </c>
      <c r="B10" s="101"/>
      <c r="C10" s="102"/>
      <c r="D10" s="103"/>
      <c r="E10" s="96">
        <f>IFERROR((E8/E4),0)</f>
        <v>0</v>
      </c>
      <c r="F10" s="97">
        <f>IFERROR((F8/F4),0)</f>
        <v>0</v>
      </c>
      <c r="H10" s="10" t="str">
        <f t="array" ref="H10">IFERROR(INDEX(月シフト!$A$11:$A$50,MATCH(LARGE((月シフト!$AF$11:$AF$50&lt;&gt;"")*1/ROW(月シフト!$AF$11:$AF$50),T10),1/ROW(月シフト!$AF$11:$AF$50),0),1),"")</f>
        <v>インディカ</v>
      </c>
      <c r="I10" s="126"/>
      <c r="J10" s="127"/>
      <c r="K10" s="128"/>
      <c r="L10" s="128"/>
      <c r="M10" s="129"/>
      <c r="N10" s="54">
        <v>20</v>
      </c>
      <c r="O10" s="35">
        <f t="shared" si="0"/>
        <v>0</v>
      </c>
      <c r="P10" s="36">
        <f t="shared" si="1"/>
        <v>0</v>
      </c>
      <c r="Q10" s="45">
        <f t="shared" si="2"/>
        <v>0</v>
      </c>
      <c r="R10" s="45">
        <f t="shared" si="3"/>
        <v>0</v>
      </c>
      <c r="S10" s="44">
        <f t="shared" si="4"/>
        <v>0</v>
      </c>
      <c r="T10" s="1">
        <v>7</v>
      </c>
    </row>
    <row r="11" spans="1:20" s="1" customFormat="1" ht="21.95" customHeight="1">
      <c r="A11" s="11"/>
      <c r="B11" s="104"/>
      <c r="C11" s="105"/>
      <c r="D11" s="105"/>
      <c r="E11" s="105"/>
      <c r="F11" s="106"/>
      <c r="H11" s="10" t="str">
        <f t="array" ref="H11">IFERROR(INDEX(月シフト!$A$11:$A$50,MATCH(LARGE((月シフト!$AF$11:$AF$50&lt;&gt;"")*1/ROW(月シフト!$AF$11:$AF$50),T11),1/ROW(月シフト!$AF$11:$AF$50),0),1),"")</f>
        <v/>
      </c>
      <c r="I11" s="126"/>
      <c r="J11" s="127"/>
      <c r="K11" s="128"/>
      <c r="L11" s="128"/>
      <c r="M11" s="129"/>
      <c r="N11" s="54">
        <v>20</v>
      </c>
      <c r="O11" s="35">
        <f t="shared" si="0"/>
        <v>0</v>
      </c>
      <c r="P11" s="36">
        <f t="shared" si="1"/>
        <v>0</v>
      </c>
      <c r="Q11" s="45">
        <f t="shared" si="2"/>
        <v>0</v>
      </c>
      <c r="R11" s="45">
        <f t="shared" si="3"/>
        <v>0</v>
      </c>
      <c r="S11" s="44">
        <f t="shared" si="4"/>
        <v>0</v>
      </c>
      <c r="T11" s="1">
        <v>8</v>
      </c>
    </row>
    <row r="12" spans="1:20" s="1" customFormat="1" ht="21.95" customHeight="1" thickBot="1">
      <c r="A12" s="12" t="s">
        <v>5</v>
      </c>
      <c r="B12" s="107"/>
      <c r="C12" s="108"/>
      <c r="D12" s="108"/>
      <c r="E12" s="108">
        <f>E10*40</f>
        <v>0</v>
      </c>
      <c r="F12" s="109"/>
      <c r="H12" s="10" t="str">
        <f t="array" ref="H12">IFERROR(INDEX(月シフト!$A$11:$A$50,MATCH(LARGE((月シフト!$AF$11:$AF$50&lt;&gt;"")*1/ROW(月シフト!$AF$11:$AF$50),T12),1/ROW(月シフト!$AF$11:$AF$50),0),1),"")</f>
        <v/>
      </c>
      <c r="I12" s="126"/>
      <c r="J12" s="127"/>
      <c r="K12" s="128"/>
      <c r="L12" s="128"/>
      <c r="M12" s="129"/>
      <c r="N12" s="54">
        <v>20</v>
      </c>
      <c r="O12" s="35">
        <f t="shared" si="0"/>
        <v>0</v>
      </c>
      <c r="P12" s="36">
        <f t="shared" si="1"/>
        <v>0</v>
      </c>
      <c r="Q12" s="45">
        <f t="shared" si="2"/>
        <v>0</v>
      </c>
      <c r="R12" s="45">
        <f t="shared" si="3"/>
        <v>0</v>
      </c>
      <c r="S12" s="44">
        <f t="shared" si="4"/>
        <v>0</v>
      </c>
      <c r="T12" s="1">
        <v>9</v>
      </c>
    </row>
    <row r="13" spans="1:20" s="1" customFormat="1" ht="21.95" customHeight="1" thickBot="1">
      <c r="A13" s="13"/>
      <c r="H13" s="10" t="str">
        <f t="array" ref="H13">IFERROR(INDEX(月シフト!$A$11:$A$50,MATCH(LARGE((月シフト!$AF$11:$AF$50&lt;&gt;"")*1/ROW(月シフト!$AF$11:$AF$50),T13),1/ROW(月シフト!$AF$11:$AF$50),0),1),"")</f>
        <v/>
      </c>
      <c r="I13" s="126"/>
      <c r="J13" s="127"/>
      <c r="K13" s="128"/>
      <c r="L13" s="128"/>
      <c r="M13" s="129"/>
      <c r="N13" s="54">
        <v>20</v>
      </c>
      <c r="O13" s="35">
        <f t="shared" si="0"/>
        <v>0</v>
      </c>
      <c r="P13" s="36">
        <f t="shared" si="1"/>
        <v>0</v>
      </c>
      <c r="Q13" s="45">
        <f t="shared" si="2"/>
        <v>0</v>
      </c>
      <c r="R13" s="45">
        <f t="shared" si="3"/>
        <v>0</v>
      </c>
      <c r="S13" s="44">
        <f t="shared" si="4"/>
        <v>0</v>
      </c>
      <c r="T13" s="1">
        <v>10</v>
      </c>
    </row>
    <row r="14" spans="1:20" s="1" customFormat="1" ht="21.95" customHeight="1" thickBot="1">
      <c r="A14" s="14" t="s">
        <v>2</v>
      </c>
      <c r="B14" s="146" t="s">
        <v>64</v>
      </c>
      <c r="C14" s="147" t="s">
        <v>65</v>
      </c>
      <c r="D14" s="148" t="s">
        <v>66</v>
      </c>
      <c r="E14" s="148"/>
      <c r="F14" s="149"/>
      <c r="H14" s="10" t="str">
        <f t="array" ref="H14">IFERROR(INDEX(月シフト!$A$11:$A$50,MATCH(LARGE((月シフト!$AF$11:$AF$50&lt;&gt;"")*1/ROW(月シフト!$AF$11:$AF$50),T14),1/ROW(月シフト!$AF$11:$AF$50),0),1),"")</f>
        <v/>
      </c>
      <c r="I14" s="126"/>
      <c r="J14" s="127"/>
      <c r="K14" s="128"/>
      <c r="L14" s="128"/>
      <c r="M14" s="129"/>
      <c r="N14" s="54">
        <v>20</v>
      </c>
      <c r="O14" s="35">
        <f t="shared" si="0"/>
        <v>0</v>
      </c>
      <c r="P14" s="36">
        <f t="shared" si="1"/>
        <v>0</v>
      </c>
      <c r="Q14" s="45">
        <f t="shared" si="2"/>
        <v>0</v>
      </c>
      <c r="R14" s="45">
        <f t="shared" si="3"/>
        <v>0</v>
      </c>
      <c r="S14" s="44">
        <f t="shared" si="4"/>
        <v>0</v>
      </c>
      <c r="T14" s="1">
        <v>11</v>
      </c>
    </row>
    <row r="15" spans="1:20" s="1" customFormat="1" ht="21.95" customHeight="1">
      <c r="A15" s="7" t="s">
        <v>52</v>
      </c>
      <c r="B15" s="143"/>
      <c r="C15" s="144"/>
      <c r="D15" s="144"/>
      <c r="E15" s="144"/>
      <c r="F15" s="145"/>
      <c r="H15" s="10" t="str">
        <f t="array" ref="H15">IFERROR(INDEX(月シフト!$A$11:$A$50,MATCH(LARGE((月シフト!$AF$11:$AF$50&lt;&gt;"")*1/ROW(月シフト!$AF$11:$AF$50),T15),1/ROW(月シフト!$AF$11:$AF$50),0),1),"")</f>
        <v/>
      </c>
      <c r="I15" s="126"/>
      <c r="J15" s="127"/>
      <c r="K15" s="128"/>
      <c r="L15" s="128"/>
      <c r="M15" s="129"/>
      <c r="N15" s="54">
        <v>20</v>
      </c>
      <c r="O15" s="35">
        <f t="shared" si="0"/>
        <v>0</v>
      </c>
      <c r="P15" s="36">
        <f t="shared" si="1"/>
        <v>0</v>
      </c>
      <c r="Q15" s="45">
        <f t="shared" si="2"/>
        <v>0</v>
      </c>
      <c r="R15" s="45">
        <f t="shared" si="3"/>
        <v>0</v>
      </c>
      <c r="S15" s="44">
        <f t="shared" si="4"/>
        <v>0</v>
      </c>
      <c r="T15" s="1">
        <v>12</v>
      </c>
    </row>
    <row r="16" spans="1:20" s="1" customFormat="1" ht="21.95" customHeight="1">
      <c r="A16" s="7" t="s">
        <v>53</v>
      </c>
      <c r="B16" s="15"/>
      <c r="C16" s="16"/>
      <c r="D16" s="16"/>
      <c r="E16" s="16"/>
      <c r="F16" s="17"/>
      <c r="H16" s="18" t="str">
        <f t="array" ref="H16">IFERROR(INDEX(月シフト!$A$11:$A$50,MATCH(LARGE((月シフト!$AF$11:$AF$50&lt;&gt;"")*1/ROW(月シフト!$AF$11:$AF$50),T16),1/ROW(月シフト!$AF$11:$AF$50),0),1),"")</f>
        <v/>
      </c>
      <c r="I16" s="126"/>
      <c r="J16" s="127"/>
      <c r="K16" s="128"/>
      <c r="L16" s="128"/>
      <c r="M16" s="129"/>
      <c r="N16" s="54">
        <v>20</v>
      </c>
      <c r="O16" s="35">
        <f t="shared" si="0"/>
        <v>0</v>
      </c>
      <c r="P16" s="36">
        <f t="shared" si="1"/>
        <v>0</v>
      </c>
      <c r="Q16" s="45">
        <f t="shared" si="2"/>
        <v>0</v>
      </c>
      <c r="R16" s="45">
        <f t="shared" si="3"/>
        <v>0</v>
      </c>
      <c r="S16" s="44">
        <f t="shared" si="4"/>
        <v>0</v>
      </c>
      <c r="T16" s="1">
        <v>13</v>
      </c>
    </row>
    <row r="17" spans="1:20" s="1" customFormat="1" ht="21.95" customHeight="1">
      <c r="A17" s="7" t="s">
        <v>54</v>
      </c>
      <c r="B17" s="15"/>
      <c r="C17" s="16"/>
      <c r="D17" s="16"/>
      <c r="E17" s="16"/>
      <c r="F17" s="17"/>
      <c r="H17" s="18" t="str">
        <f t="array" ref="H17">IFERROR(INDEX(月シフト!$A$11:$A$50,MATCH(LARGE((月シフト!$AF$11:$AF$50&lt;&gt;"")*1/ROW(月シフト!$AF$11:$AF$50),T17),1/ROW(月シフト!$AF$11:$AF$50),0),1),"")</f>
        <v/>
      </c>
      <c r="I17" s="126"/>
      <c r="J17" s="127"/>
      <c r="K17" s="128"/>
      <c r="L17" s="128"/>
      <c r="M17" s="129"/>
      <c r="N17" s="54">
        <v>20</v>
      </c>
      <c r="O17" s="35">
        <f t="shared" si="0"/>
        <v>0</v>
      </c>
      <c r="P17" s="36">
        <f t="shared" si="1"/>
        <v>0</v>
      </c>
      <c r="Q17" s="45">
        <f t="shared" si="2"/>
        <v>0</v>
      </c>
      <c r="R17" s="45">
        <f t="shared" si="3"/>
        <v>0</v>
      </c>
      <c r="S17" s="44">
        <f t="shared" si="4"/>
        <v>0</v>
      </c>
      <c r="T17" s="1">
        <v>14</v>
      </c>
    </row>
    <row r="18" spans="1:20" s="1" customFormat="1" ht="21.95" customHeight="1" thickBot="1">
      <c r="A18" s="19" t="s">
        <v>55</v>
      </c>
      <c r="B18" s="20">
        <f t="shared" ref="B18:F18" si="9">SUM(B15:B17)</f>
        <v>0</v>
      </c>
      <c r="C18" s="21">
        <f t="shared" si="9"/>
        <v>0</v>
      </c>
      <c r="D18" s="21">
        <f t="shared" si="9"/>
        <v>0</v>
      </c>
      <c r="E18" s="21">
        <f t="shared" si="9"/>
        <v>0</v>
      </c>
      <c r="F18" s="22">
        <f t="shared" si="9"/>
        <v>0</v>
      </c>
      <c r="G18" s="23"/>
      <c r="H18" s="18" t="str">
        <f t="array" ref="H18">IFERROR(INDEX(月シフト!$A$11:$A$50,MATCH(LARGE((月シフト!$AF$11:$AF$50&lt;&gt;"")*1/ROW(月シフト!$AF$11:$AF$50),T18),1/ROW(月シフト!$AF$11:$AF$50),0),1),"")</f>
        <v/>
      </c>
      <c r="I18" s="130"/>
      <c r="J18" s="131"/>
      <c r="K18" s="132"/>
      <c r="L18" s="132"/>
      <c r="M18" s="133"/>
      <c r="N18" s="54">
        <v>20</v>
      </c>
      <c r="O18" s="37">
        <f t="shared" si="0"/>
        <v>0</v>
      </c>
      <c r="P18" s="38">
        <f t="shared" si="1"/>
        <v>0</v>
      </c>
      <c r="Q18" s="46">
        <f t="shared" si="2"/>
        <v>0</v>
      </c>
      <c r="R18" s="46">
        <f t="shared" si="3"/>
        <v>0</v>
      </c>
      <c r="S18" s="47">
        <f t="shared" si="4"/>
        <v>0</v>
      </c>
      <c r="T18" s="1">
        <v>15</v>
      </c>
    </row>
    <row r="19" spans="1:20" s="1" customFormat="1" ht="21.95" customHeight="1" thickBot="1">
      <c r="G19" s="23"/>
      <c r="H19" s="24" t="s">
        <v>51</v>
      </c>
      <c r="I19" s="55">
        <f>SUM(I4:I18)</f>
        <v>0</v>
      </c>
      <c r="J19" s="56">
        <f t="shared" ref="J19:M19" si="10">SUM(J4:J18)</f>
        <v>0</v>
      </c>
      <c r="K19" s="57">
        <f t="shared" si="10"/>
        <v>0</v>
      </c>
      <c r="L19" s="57">
        <f t="shared" si="10"/>
        <v>0</v>
      </c>
      <c r="M19" s="58">
        <f t="shared" si="10"/>
        <v>0</v>
      </c>
      <c r="N19" s="59" t="s">
        <v>56</v>
      </c>
      <c r="O19" s="39">
        <f>SUM(O4:O18)</f>
        <v>0</v>
      </c>
      <c r="P19" s="40">
        <f t="shared" ref="P19:S19" si="11">SUM(P4:P18)</f>
        <v>0</v>
      </c>
      <c r="Q19" s="48">
        <f t="shared" si="11"/>
        <v>0</v>
      </c>
      <c r="R19" s="48">
        <f t="shared" si="11"/>
        <v>0</v>
      </c>
      <c r="S19" s="49">
        <f t="shared" si="11"/>
        <v>0</v>
      </c>
    </row>
    <row r="20" spans="1:20" s="1" customFormat="1" ht="33" thickBot="1">
      <c r="A20" s="25" t="s">
        <v>57</v>
      </c>
      <c r="B20" s="26" t="s">
        <v>58</v>
      </c>
      <c r="C20" s="26"/>
      <c r="D20" s="26"/>
      <c r="E20" s="26"/>
      <c r="F20" s="27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s="1" customFormat="1" ht="32.25">
      <c r="A21" s="210"/>
      <c r="B21" s="211"/>
      <c r="C21" s="211"/>
      <c r="D21" s="211"/>
      <c r="E21" s="211"/>
      <c r="F21" s="212"/>
    </row>
    <row r="22" spans="1:20" s="1" customFormat="1" ht="32.25">
      <c r="A22" s="213"/>
      <c r="B22" s="214"/>
      <c r="C22" s="214"/>
      <c r="D22" s="214"/>
      <c r="E22" s="214"/>
      <c r="F22" s="215"/>
    </row>
    <row r="23" spans="1:20" s="1" customFormat="1" ht="33" thickBot="1">
      <c r="A23" s="216"/>
      <c r="B23" s="217"/>
      <c r="C23" s="217"/>
      <c r="D23" s="217"/>
      <c r="E23" s="217"/>
      <c r="F23" s="218"/>
    </row>
    <row r="24" spans="1:20" s="1" customFormat="1" ht="32.25"/>
    <row r="25" spans="1:20" s="1" customFormat="1" ht="32.25"/>
    <row r="26" spans="1:20" s="1" customFormat="1" ht="32.25"/>
    <row r="27" spans="1:20" s="1" customFormat="1" ht="32.25"/>
    <row r="28" spans="1:20" s="1" customFormat="1" ht="32.25"/>
    <row r="29" spans="1:20" s="1" customFormat="1" ht="32.25">
      <c r="A29"/>
      <c r="B29"/>
      <c r="C29"/>
      <c r="D29"/>
      <c r="E29"/>
      <c r="F29"/>
    </row>
    <row r="30" spans="1:20" s="1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20" s="1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0" s="1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20" s="1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20" s="1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20" s="1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20" s="1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20" s="1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20" s="1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20" s="1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20" s="1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20" s="1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20" s="1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20" s="1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20" s="1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20" s="1" customFormat="1" ht="32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sheetProtection selectLockedCells="1"/>
  <mergeCells count="6">
    <mergeCell ref="I2:M2"/>
    <mergeCell ref="O2:S2"/>
    <mergeCell ref="A21:F21"/>
    <mergeCell ref="A22:F22"/>
    <mergeCell ref="A23:F23"/>
    <mergeCell ref="H2:H3"/>
  </mergeCells>
  <phoneticPr fontId="23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38</vt:i4>
      </vt:variant>
    </vt:vector>
  </HeadingPairs>
  <TitlesOfParts>
    <vt:vector size="38" baseType="lpstr">
      <vt:lpstr>Sheet1</vt:lpstr>
      <vt:lpstr>大葉20枚袋</vt:lpstr>
      <vt:lpstr>大葉10枚袋</vt:lpstr>
      <vt:lpstr>大葉5枚袋</vt:lpstr>
      <vt:lpstr>わさび（３本入り１pc）</vt:lpstr>
      <vt:lpstr>有機大葉</vt:lpstr>
      <vt:lpstr>月シフト</vt:lpstr>
      <vt:lpstr>27日</vt:lpstr>
      <vt:lpstr>28日</vt:lpstr>
      <vt:lpstr>29日</vt:lpstr>
      <vt:lpstr>30日</vt:lpstr>
      <vt:lpstr>31日</vt:lpstr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hisahito yashiro</dc:creator>
  <cp:lastModifiedBy>mog-y</cp:lastModifiedBy>
  <cp:lastPrinted>2022-01-24T09:32:00Z</cp:lastPrinted>
  <dcterms:created xsi:type="dcterms:W3CDTF">2006-09-16T00:00:00Z</dcterms:created>
  <dcterms:modified xsi:type="dcterms:W3CDTF">2022-02-05T08:05:44Z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1041-10.8.0.5771</vt:lpwstr>
  </property>
</Properties>
</file>