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yoshihitoyamaguchi/Dropbox/Mac/Desktop/財務経理/PL/"/>
    </mc:Choice>
  </mc:AlternateContent>
  <xr:revisionPtr revIDLastSave="0" documentId="13_ncr:1_{F28A76AD-09CA-A046-8EAB-9930AADDE544}" xr6:coauthVersionLast="47" xr6:coauthVersionMax="47" xr10:uidLastSave="{00000000-0000-0000-0000-000000000000}"/>
  <bookViews>
    <workbookView xWindow="420" yWindow="1760" windowWidth="26600" windowHeight="13640" firstSheet="1" activeTab="4" xr2:uid="{00000000-000D-0000-FFFF-FFFF00000000}"/>
  </bookViews>
  <sheets>
    <sheet name="8月" sheetId="9" r:id="rId1"/>
    <sheet name="売上表" sheetId="16" r:id="rId2"/>
    <sheet name="9月" sheetId="11" r:id="rId3"/>
    <sheet name="売上表 (2)" sheetId="18" r:id="rId4"/>
    <sheet name="10月" sheetId="12" r:id="rId5"/>
    <sheet name="売上表 (3)" sheetId="19" r:id="rId6"/>
    <sheet name="11月" sheetId="13" r:id="rId7"/>
    <sheet name="売上表 (4)" sheetId="20" r:id="rId8"/>
    <sheet name="12月" sheetId="14" r:id="rId9"/>
    <sheet name="売上表 (5)" sheetId="21" r:id="rId10"/>
    <sheet name="1月" sheetId="15" r:id="rId11"/>
    <sheet name="売上表 (6)" sheetId="22" r:id="rId12"/>
    <sheet name="累計" sheetId="10" r:id="rId13"/>
    <sheet name="設定" sheetId="4" r:id="rId14"/>
    <sheet name="金額設定" sheetId="17" r:id="rId15"/>
  </sheets>
  <definedNames>
    <definedName name="_xlnm.Print_Area" localSheetId="4">'10月'!$A$1:$CS$62</definedName>
    <definedName name="_xlnm.Print_Area" localSheetId="6">'11月'!$A$1:$CS$62</definedName>
    <definedName name="_xlnm.Print_Area" localSheetId="8">'12月'!$A$1:$CS$62</definedName>
    <definedName name="_xlnm.Print_Area" localSheetId="10">'1月'!$A$1:$CS$62</definedName>
    <definedName name="_xlnm.Print_Area" localSheetId="0">'8月'!$A$1:$CS$62</definedName>
    <definedName name="_xlnm.Print_Area" localSheetId="2">'9月'!$A$1:$CS$62</definedName>
    <definedName name="_xlnm.Print_Area" localSheetId="12">累計!$A$1:$AM$51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49" i="12" l="1"/>
  <c r="T48" i="12"/>
  <c r="T47" i="12"/>
  <c r="T46" i="12"/>
  <c r="T45" i="12"/>
  <c r="T44" i="12"/>
  <c r="T43" i="12"/>
  <c r="T42" i="12"/>
  <c r="T41" i="12"/>
  <c r="T40" i="12"/>
  <c r="T39" i="12"/>
  <c r="T38" i="12"/>
  <c r="T37" i="12"/>
  <c r="T36" i="12"/>
  <c r="T35" i="12"/>
  <c r="T34" i="12"/>
  <c r="T33" i="12"/>
  <c r="T32" i="12"/>
  <c r="T31" i="12"/>
  <c r="T30" i="12"/>
  <c r="T29" i="12"/>
  <c r="T28" i="12"/>
  <c r="T27" i="12"/>
  <c r="T26" i="12"/>
  <c r="T25" i="12"/>
  <c r="T24" i="12"/>
  <c r="T23" i="12"/>
  <c r="T22" i="12"/>
  <c r="T21" i="12"/>
  <c r="T20" i="12"/>
  <c r="T19" i="12"/>
  <c r="T18" i="12"/>
  <c r="AF22" i="12" s="1"/>
  <c r="T17" i="12"/>
  <c r="T16" i="12"/>
  <c r="T15" i="12"/>
  <c r="T14" i="12"/>
  <c r="T13" i="12"/>
  <c r="T12" i="12"/>
  <c r="T11" i="12"/>
  <c r="T10" i="12"/>
  <c r="T9" i="12"/>
  <c r="T8" i="12"/>
  <c r="T7" i="12"/>
  <c r="O50" i="12"/>
  <c r="Q50" i="12"/>
  <c r="S50" i="12"/>
  <c r="U50" i="12"/>
  <c r="O46" i="10"/>
  <c r="Q40" i="10"/>
  <c r="Q35" i="10"/>
  <c r="Q34" i="10"/>
  <c r="U34" i="10"/>
  <c r="U25" i="10"/>
  <c r="U18" i="10"/>
  <c r="S7" i="10"/>
  <c r="S6" i="10"/>
  <c r="AR6" i="13"/>
  <c r="AR7" i="13"/>
  <c r="AR8" i="13"/>
  <c r="AR9" i="13"/>
  <c r="AR10" i="13"/>
  <c r="AR11" i="13"/>
  <c r="AR12" i="13"/>
  <c r="AR13" i="13"/>
  <c r="AR14" i="13"/>
  <c r="AR15" i="13"/>
  <c r="AR16" i="13"/>
  <c r="AR17" i="13"/>
  <c r="AR18" i="13"/>
  <c r="AR19" i="13"/>
  <c r="AR20" i="13"/>
  <c r="AR21" i="13"/>
  <c r="AR22" i="13"/>
  <c r="AR23" i="13"/>
  <c r="AR24" i="13"/>
  <c r="AR25" i="13"/>
  <c r="AR26" i="13"/>
  <c r="AR27" i="13"/>
  <c r="AR28" i="13"/>
  <c r="AR29" i="13"/>
  <c r="AR30" i="13"/>
  <c r="AR31" i="13"/>
  <c r="AR32" i="13"/>
  <c r="AR33" i="13"/>
  <c r="AR34" i="13"/>
  <c r="AR35" i="13"/>
  <c r="AP29" i="14"/>
  <c r="AQ29" i="14" s="1"/>
  <c r="AR29" i="14" s="1"/>
  <c r="AQ6" i="13"/>
  <c r="AQ7" i="13"/>
  <c r="AQ8" i="13"/>
  <c r="AQ9" i="13"/>
  <c r="AQ10" i="13"/>
  <c r="AQ11" i="13"/>
  <c r="AQ12" i="13"/>
  <c r="AQ13" i="13"/>
  <c r="AQ14" i="13"/>
  <c r="AQ15" i="13"/>
  <c r="AQ16" i="13"/>
  <c r="AQ17" i="13"/>
  <c r="AQ18" i="13"/>
  <c r="AQ19" i="13"/>
  <c r="AQ20" i="13"/>
  <c r="AQ21" i="13"/>
  <c r="AQ22" i="13"/>
  <c r="AQ23" i="13"/>
  <c r="AQ24" i="13"/>
  <c r="AQ25" i="13"/>
  <c r="AQ26" i="13"/>
  <c r="AQ27" i="13"/>
  <c r="AQ28" i="13"/>
  <c r="AQ29" i="13"/>
  <c r="AQ30" i="13"/>
  <c r="AQ31" i="13"/>
  <c r="AQ32" i="13"/>
  <c r="AQ33" i="13"/>
  <c r="AQ34" i="13"/>
  <c r="AQ35" i="13"/>
  <c r="U35" i="22"/>
  <c r="S35" i="22"/>
  <c r="Q35" i="22"/>
  <c r="O35" i="22"/>
  <c r="M35" i="22"/>
  <c r="K35" i="22"/>
  <c r="I35" i="22"/>
  <c r="G35" i="22"/>
  <c r="E35" i="22"/>
  <c r="C35" i="22"/>
  <c r="U34" i="22"/>
  <c r="S34" i="22"/>
  <c r="Q34" i="22"/>
  <c r="O34" i="22"/>
  <c r="M34" i="22"/>
  <c r="K34" i="22"/>
  <c r="I34" i="22"/>
  <c r="G34" i="22"/>
  <c r="E34" i="22"/>
  <c r="C34" i="22"/>
  <c r="U33" i="22"/>
  <c r="S33" i="22"/>
  <c r="Q33" i="22"/>
  <c r="O33" i="22"/>
  <c r="M33" i="22"/>
  <c r="K33" i="22"/>
  <c r="I33" i="22"/>
  <c r="G33" i="22"/>
  <c r="E33" i="22"/>
  <c r="C33" i="22"/>
  <c r="U32" i="22"/>
  <c r="S32" i="22"/>
  <c r="Q32" i="22"/>
  <c r="O32" i="22"/>
  <c r="M32" i="22"/>
  <c r="K32" i="22"/>
  <c r="I32" i="22"/>
  <c r="G32" i="22"/>
  <c r="E32" i="22"/>
  <c r="C32" i="22"/>
  <c r="U31" i="22"/>
  <c r="S31" i="22"/>
  <c r="Q31" i="22"/>
  <c r="O31" i="22"/>
  <c r="M31" i="22"/>
  <c r="K31" i="22"/>
  <c r="I31" i="22"/>
  <c r="G31" i="22"/>
  <c r="E31" i="22"/>
  <c r="C31" i="22"/>
  <c r="U30" i="22"/>
  <c r="S30" i="22"/>
  <c r="Q30" i="22"/>
  <c r="O30" i="22"/>
  <c r="M30" i="22"/>
  <c r="K30" i="22"/>
  <c r="I30" i="22"/>
  <c r="G30" i="22"/>
  <c r="E30" i="22"/>
  <c r="C30" i="22"/>
  <c r="U29" i="22"/>
  <c r="S29" i="22"/>
  <c r="Q29" i="22"/>
  <c r="O29" i="22"/>
  <c r="M29" i="22"/>
  <c r="K29" i="22"/>
  <c r="I29" i="22"/>
  <c r="G29" i="22"/>
  <c r="E29" i="22"/>
  <c r="C29" i="22"/>
  <c r="U28" i="22"/>
  <c r="S28" i="22"/>
  <c r="Q28" i="22"/>
  <c r="O28" i="22"/>
  <c r="M28" i="22"/>
  <c r="K28" i="22"/>
  <c r="I28" i="22"/>
  <c r="G28" i="22"/>
  <c r="E28" i="22"/>
  <c r="C28" i="22"/>
  <c r="U27" i="22"/>
  <c r="S27" i="22"/>
  <c r="Q27" i="22"/>
  <c r="O27" i="22"/>
  <c r="M27" i="22"/>
  <c r="K27" i="22"/>
  <c r="I27" i="22"/>
  <c r="G27" i="22"/>
  <c r="E27" i="22"/>
  <c r="C27" i="22"/>
  <c r="U26" i="22"/>
  <c r="S26" i="22"/>
  <c r="Q26" i="22"/>
  <c r="O26" i="22"/>
  <c r="M26" i="22"/>
  <c r="K26" i="22"/>
  <c r="I26" i="22"/>
  <c r="G26" i="22"/>
  <c r="E26" i="22"/>
  <c r="C26" i="22"/>
  <c r="U25" i="22"/>
  <c r="S25" i="22"/>
  <c r="Q25" i="22"/>
  <c r="O25" i="22"/>
  <c r="M25" i="22"/>
  <c r="K25" i="22"/>
  <c r="I25" i="22"/>
  <c r="G25" i="22"/>
  <c r="E25" i="22"/>
  <c r="C25" i="22"/>
  <c r="U24" i="22"/>
  <c r="S24" i="22"/>
  <c r="Q24" i="22"/>
  <c r="O24" i="22"/>
  <c r="M24" i="22"/>
  <c r="K24" i="22"/>
  <c r="I24" i="22"/>
  <c r="G24" i="22"/>
  <c r="E24" i="22"/>
  <c r="C24" i="22"/>
  <c r="U23" i="22"/>
  <c r="S23" i="22"/>
  <c r="Q23" i="22"/>
  <c r="O23" i="22"/>
  <c r="M23" i="22"/>
  <c r="K23" i="22"/>
  <c r="I23" i="22"/>
  <c r="G23" i="22"/>
  <c r="E23" i="22"/>
  <c r="C23" i="22"/>
  <c r="U22" i="22"/>
  <c r="S22" i="22"/>
  <c r="Q22" i="22"/>
  <c r="O22" i="22"/>
  <c r="M22" i="22"/>
  <c r="K22" i="22"/>
  <c r="I22" i="22"/>
  <c r="G22" i="22"/>
  <c r="E22" i="22"/>
  <c r="C22" i="22"/>
  <c r="U21" i="22"/>
  <c r="S21" i="22"/>
  <c r="Q21" i="22"/>
  <c r="O21" i="22"/>
  <c r="M21" i="22"/>
  <c r="K21" i="22"/>
  <c r="I21" i="22"/>
  <c r="G21" i="22"/>
  <c r="E21" i="22"/>
  <c r="C21" i="22"/>
  <c r="U20" i="22"/>
  <c r="S20" i="22"/>
  <c r="Q20" i="22"/>
  <c r="O20" i="22"/>
  <c r="M20" i="22"/>
  <c r="K20" i="22"/>
  <c r="I20" i="22"/>
  <c r="G20" i="22"/>
  <c r="E20" i="22"/>
  <c r="C20" i="22"/>
  <c r="U19" i="22"/>
  <c r="S19" i="22"/>
  <c r="Q19" i="22"/>
  <c r="O19" i="22"/>
  <c r="M19" i="22"/>
  <c r="K19" i="22"/>
  <c r="I19" i="22"/>
  <c r="G19" i="22"/>
  <c r="E19" i="22"/>
  <c r="C19" i="22"/>
  <c r="U18" i="22"/>
  <c r="S18" i="22"/>
  <c r="Q18" i="22"/>
  <c r="O18" i="22"/>
  <c r="M18" i="22"/>
  <c r="K18" i="22"/>
  <c r="I18" i="22"/>
  <c r="G18" i="22"/>
  <c r="E18" i="22"/>
  <c r="C18" i="22"/>
  <c r="U17" i="22"/>
  <c r="S17" i="22"/>
  <c r="Q17" i="22"/>
  <c r="O17" i="22"/>
  <c r="M17" i="22"/>
  <c r="K17" i="22"/>
  <c r="I17" i="22"/>
  <c r="G17" i="22"/>
  <c r="E17" i="22"/>
  <c r="C17" i="22"/>
  <c r="U16" i="22"/>
  <c r="S16" i="22"/>
  <c r="Q16" i="22"/>
  <c r="O16" i="22"/>
  <c r="M16" i="22"/>
  <c r="K16" i="22"/>
  <c r="I16" i="22"/>
  <c r="G16" i="22"/>
  <c r="E16" i="22"/>
  <c r="C16" i="22"/>
  <c r="U15" i="22"/>
  <c r="S15" i="22"/>
  <c r="Q15" i="22"/>
  <c r="O15" i="22"/>
  <c r="M15" i="22"/>
  <c r="K15" i="22"/>
  <c r="I15" i="22"/>
  <c r="G15" i="22"/>
  <c r="E15" i="22"/>
  <c r="C15" i="22"/>
  <c r="U14" i="22"/>
  <c r="S14" i="22"/>
  <c r="Q14" i="22"/>
  <c r="O14" i="22"/>
  <c r="M14" i="22"/>
  <c r="K14" i="22"/>
  <c r="I14" i="22"/>
  <c r="G14" i="22"/>
  <c r="E14" i="22"/>
  <c r="C14" i="22"/>
  <c r="U13" i="22"/>
  <c r="S13" i="22"/>
  <c r="Q13" i="22"/>
  <c r="O13" i="22"/>
  <c r="M13" i="22"/>
  <c r="K13" i="22"/>
  <c r="I13" i="22"/>
  <c r="G13" i="22"/>
  <c r="E13" i="22"/>
  <c r="C13" i="22"/>
  <c r="U12" i="22"/>
  <c r="S12" i="22"/>
  <c r="Q12" i="22"/>
  <c r="O12" i="22"/>
  <c r="M12" i="22"/>
  <c r="K12" i="22"/>
  <c r="I12" i="22"/>
  <c r="G12" i="22"/>
  <c r="E12" i="22"/>
  <c r="C12" i="22"/>
  <c r="U11" i="22"/>
  <c r="S11" i="22"/>
  <c r="Q11" i="22"/>
  <c r="O11" i="22"/>
  <c r="M11" i="22"/>
  <c r="K11" i="22"/>
  <c r="I11" i="22"/>
  <c r="G11" i="22"/>
  <c r="E11" i="22"/>
  <c r="C11" i="22"/>
  <c r="U10" i="22"/>
  <c r="S10" i="22"/>
  <c r="Q10" i="22"/>
  <c r="O10" i="22"/>
  <c r="M10" i="22"/>
  <c r="K10" i="22"/>
  <c r="I10" i="22"/>
  <c r="G10" i="22"/>
  <c r="E10" i="22"/>
  <c r="C10" i="22"/>
  <c r="U9" i="22"/>
  <c r="S9" i="22"/>
  <c r="Q9" i="22"/>
  <c r="O9" i="22"/>
  <c r="M9" i="22"/>
  <c r="K9" i="22"/>
  <c r="I9" i="22"/>
  <c r="G9" i="22"/>
  <c r="E9" i="22"/>
  <c r="C9" i="22"/>
  <c r="U8" i="22"/>
  <c r="S8" i="22"/>
  <c r="Q8" i="22"/>
  <c r="O8" i="22"/>
  <c r="M8" i="22"/>
  <c r="K8" i="22"/>
  <c r="I8" i="22"/>
  <c r="G8" i="22"/>
  <c r="E8" i="22"/>
  <c r="C8" i="22"/>
  <c r="U7" i="22"/>
  <c r="S7" i="22"/>
  <c r="Q7" i="22"/>
  <c r="O7" i="22"/>
  <c r="M7" i="22"/>
  <c r="M36" i="22" s="1"/>
  <c r="K7" i="22"/>
  <c r="I7" i="22"/>
  <c r="G7" i="22"/>
  <c r="E7" i="22"/>
  <c r="C7" i="22"/>
  <c r="U6" i="22"/>
  <c r="S6" i="22"/>
  <c r="Q6" i="22"/>
  <c r="Q36" i="22" s="1"/>
  <c r="O6" i="22"/>
  <c r="O36" i="22" s="1"/>
  <c r="M6" i="22"/>
  <c r="K6" i="22"/>
  <c r="I6" i="22"/>
  <c r="G6" i="22"/>
  <c r="E6" i="22"/>
  <c r="C6" i="22"/>
  <c r="U5" i="22"/>
  <c r="U36" i="22" s="1"/>
  <c r="S5" i="22"/>
  <c r="S36" i="22" s="1"/>
  <c r="Q5" i="22"/>
  <c r="O5" i="22"/>
  <c r="M5" i="22"/>
  <c r="K5" i="22"/>
  <c r="K36" i="22" s="1"/>
  <c r="I5" i="22"/>
  <c r="I36" i="22" s="1"/>
  <c r="G5" i="22"/>
  <c r="E5" i="22"/>
  <c r="C5" i="22"/>
  <c r="F3" i="22"/>
  <c r="D3" i="22"/>
  <c r="B3" i="22"/>
  <c r="U35" i="21"/>
  <c r="S35" i="21"/>
  <c r="Q35" i="21"/>
  <c r="O35" i="21"/>
  <c r="M35" i="21"/>
  <c r="K35" i="21"/>
  <c r="I35" i="21"/>
  <c r="G35" i="21"/>
  <c r="E35" i="21"/>
  <c r="C35" i="21"/>
  <c r="U34" i="21"/>
  <c r="S34" i="21"/>
  <c r="Q34" i="21"/>
  <c r="O34" i="21"/>
  <c r="M34" i="21"/>
  <c r="K34" i="21"/>
  <c r="I34" i="21"/>
  <c r="G34" i="21"/>
  <c r="E34" i="21"/>
  <c r="C34" i="21"/>
  <c r="U33" i="21"/>
  <c r="S33" i="21"/>
  <c r="Q33" i="21"/>
  <c r="O33" i="21"/>
  <c r="M33" i="21"/>
  <c r="K33" i="21"/>
  <c r="I33" i="21"/>
  <c r="G33" i="21"/>
  <c r="E33" i="21"/>
  <c r="C33" i="21"/>
  <c r="V33" i="21" s="1"/>
  <c r="AP33" i="14" s="1"/>
  <c r="AQ33" i="14" s="1"/>
  <c r="AR33" i="14" s="1"/>
  <c r="U32" i="21"/>
  <c r="S32" i="21"/>
  <c r="Q32" i="21"/>
  <c r="O32" i="21"/>
  <c r="M32" i="21"/>
  <c r="K32" i="21"/>
  <c r="I32" i="21"/>
  <c r="G32" i="21"/>
  <c r="E32" i="21"/>
  <c r="C32" i="21"/>
  <c r="U31" i="21"/>
  <c r="S31" i="21"/>
  <c r="Q31" i="21"/>
  <c r="O31" i="21"/>
  <c r="M31" i="21"/>
  <c r="K31" i="21"/>
  <c r="I31" i="21"/>
  <c r="G31" i="21"/>
  <c r="E31" i="21"/>
  <c r="C31" i="21"/>
  <c r="U30" i="21"/>
  <c r="S30" i="21"/>
  <c r="Q30" i="21"/>
  <c r="O30" i="21"/>
  <c r="M30" i="21"/>
  <c r="K30" i="21"/>
  <c r="I30" i="21"/>
  <c r="G30" i="21"/>
  <c r="E30" i="21"/>
  <c r="C30" i="21"/>
  <c r="U29" i="21"/>
  <c r="S29" i="21"/>
  <c r="Q29" i="21"/>
  <c r="O29" i="21"/>
  <c r="M29" i="21"/>
  <c r="K29" i="21"/>
  <c r="I29" i="21"/>
  <c r="G29" i="21"/>
  <c r="E29" i="21"/>
  <c r="V29" i="21" s="1"/>
  <c r="C29" i="21"/>
  <c r="U28" i="21"/>
  <c r="S28" i="21"/>
  <c r="Q28" i="21"/>
  <c r="O28" i="21"/>
  <c r="M28" i="21"/>
  <c r="K28" i="21"/>
  <c r="I28" i="21"/>
  <c r="G28" i="21"/>
  <c r="E28" i="21"/>
  <c r="C28" i="21"/>
  <c r="U27" i="21"/>
  <c r="S27" i="21"/>
  <c r="Q27" i="21"/>
  <c r="O27" i="21"/>
  <c r="M27" i="21"/>
  <c r="K27" i="21"/>
  <c r="I27" i="21"/>
  <c r="G27" i="21"/>
  <c r="E27" i="21"/>
  <c r="C27" i="21"/>
  <c r="U26" i="21"/>
  <c r="S26" i="21"/>
  <c r="Q26" i="21"/>
  <c r="O26" i="21"/>
  <c r="M26" i="21"/>
  <c r="K26" i="21"/>
  <c r="I26" i="21"/>
  <c r="G26" i="21"/>
  <c r="E26" i="21"/>
  <c r="C26" i="21"/>
  <c r="U25" i="21"/>
  <c r="S25" i="21"/>
  <c r="Q25" i="21"/>
  <c r="O25" i="21"/>
  <c r="M25" i="21"/>
  <c r="K25" i="21"/>
  <c r="I25" i="21"/>
  <c r="G25" i="21"/>
  <c r="E25" i="21"/>
  <c r="C25" i="21"/>
  <c r="V25" i="21" s="1"/>
  <c r="AP25" i="14" s="1"/>
  <c r="AQ25" i="14" s="1"/>
  <c r="AR25" i="14" s="1"/>
  <c r="U24" i="21"/>
  <c r="S24" i="21"/>
  <c r="Q24" i="21"/>
  <c r="O24" i="21"/>
  <c r="M24" i="21"/>
  <c r="K24" i="21"/>
  <c r="I24" i="21"/>
  <c r="G24" i="21"/>
  <c r="E24" i="21"/>
  <c r="C24" i="21"/>
  <c r="U23" i="21"/>
  <c r="S23" i="21"/>
  <c r="Q23" i="21"/>
  <c r="O23" i="21"/>
  <c r="M23" i="21"/>
  <c r="K23" i="21"/>
  <c r="I23" i="21"/>
  <c r="G23" i="21"/>
  <c r="E23" i="21"/>
  <c r="C23" i="21"/>
  <c r="U22" i="21"/>
  <c r="S22" i="21"/>
  <c r="Q22" i="21"/>
  <c r="O22" i="21"/>
  <c r="M22" i="21"/>
  <c r="K22" i="21"/>
  <c r="I22" i="21"/>
  <c r="G22" i="21"/>
  <c r="E22" i="21"/>
  <c r="C22" i="21"/>
  <c r="U21" i="21"/>
  <c r="S21" i="21"/>
  <c r="Q21" i="21"/>
  <c r="O21" i="21"/>
  <c r="M21" i="21"/>
  <c r="K21" i="21"/>
  <c r="I21" i="21"/>
  <c r="G21" i="21"/>
  <c r="E21" i="21"/>
  <c r="C21" i="21"/>
  <c r="U20" i="21"/>
  <c r="S20" i="21"/>
  <c r="Q20" i="21"/>
  <c r="O20" i="21"/>
  <c r="M20" i="21"/>
  <c r="K20" i="21"/>
  <c r="I20" i="21"/>
  <c r="G20" i="21"/>
  <c r="E20" i="21"/>
  <c r="C20" i="21"/>
  <c r="U19" i="21"/>
  <c r="S19" i="21"/>
  <c r="Q19" i="21"/>
  <c r="O19" i="21"/>
  <c r="M19" i="21"/>
  <c r="K19" i="21"/>
  <c r="I19" i="21"/>
  <c r="G19" i="21"/>
  <c r="E19" i="21"/>
  <c r="C19" i="21"/>
  <c r="U18" i="21"/>
  <c r="S18" i="21"/>
  <c r="Q18" i="21"/>
  <c r="O18" i="21"/>
  <c r="M18" i="21"/>
  <c r="K18" i="21"/>
  <c r="I18" i="21"/>
  <c r="G18" i="21"/>
  <c r="E18" i="21"/>
  <c r="C18" i="21"/>
  <c r="U17" i="21"/>
  <c r="S17" i="21"/>
  <c r="Q17" i="21"/>
  <c r="O17" i="21"/>
  <c r="M17" i="21"/>
  <c r="K17" i="21"/>
  <c r="I17" i="21"/>
  <c r="G17" i="21"/>
  <c r="E17" i="21"/>
  <c r="C17" i="21"/>
  <c r="V17" i="21" s="1"/>
  <c r="AP17" i="14" s="1"/>
  <c r="AQ17" i="14" s="1"/>
  <c r="AR17" i="14" s="1"/>
  <c r="U16" i="21"/>
  <c r="S16" i="21"/>
  <c r="Q16" i="21"/>
  <c r="O16" i="21"/>
  <c r="M16" i="21"/>
  <c r="K16" i="21"/>
  <c r="I16" i="21"/>
  <c r="G16" i="21"/>
  <c r="E16" i="21"/>
  <c r="C16" i="21"/>
  <c r="U15" i="21"/>
  <c r="S15" i="21"/>
  <c r="Q15" i="21"/>
  <c r="O15" i="21"/>
  <c r="M15" i="21"/>
  <c r="K15" i="21"/>
  <c r="I15" i="21"/>
  <c r="G15" i="21"/>
  <c r="E15" i="21"/>
  <c r="C15" i="21"/>
  <c r="U14" i="21"/>
  <c r="S14" i="21"/>
  <c r="Q14" i="21"/>
  <c r="O14" i="21"/>
  <c r="M14" i="21"/>
  <c r="K14" i="21"/>
  <c r="I14" i="21"/>
  <c r="G14" i="21"/>
  <c r="E14" i="21"/>
  <c r="C14" i="21"/>
  <c r="U13" i="21"/>
  <c r="S13" i="21"/>
  <c r="Q13" i="21"/>
  <c r="O13" i="21"/>
  <c r="M13" i="21"/>
  <c r="K13" i="21"/>
  <c r="I13" i="21"/>
  <c r="G13" i="21"/>
  <c r="E13" i="21"/>
  <c r="C13" i="21"/>
  <c r="U12" i="21"/>
  <c r="S12" i="21"/>
  <c r="Q12" i="21"/>
  <c r="O12" i="21"/>
  <c r="M12" i="21"/>
  <c r="K12" i="21"/>
  <c r="I12" i="21"/>
  <c r="G12" i="21"/>
  <c r="E12" i="21"/>
  <c r="C12" i="21"/>
  <c r="U11" i="21"/>
  <c r="S11" i="21"/>
  <c r="Q11" i="21"/>
  <c r="O11" i="21"/>
  <c r="M11" i="21"/>
  <c r="K11" i="21"/>
  <c r="I11" i="21"/>
  <c r="G11" i="21"/>
  <c r="E11" i="21"/>
  <c r="C11" i="21"/>
  <c r="U10" i="21"/>
  <c r="S10" i="21"/>
  <c r="Q10" i="21"/>
  <c r="O10" i="21"/>
  <c r="M10" i="21"/>
  <c r="K10" i="21"/>
  <c r="I10" i="21"/>
  <c r="G10" i="21"/>
  <c r="E10" i="21"/>
  <c r="C10" i="21"/>
  <c r="U9" i="21"/>
  <c r="S9" i="21"/>
  <c r="Q9" i="21"/>
  <c r="O9" i="21"/>
  <c r="M9" i="21"/>
  <c r="M36" i="21" s="1"/>
  <c r="K9" i="21"/>
  <c r="I9" i="21"/>
  <c r="G9" i="21"/>
  <c r="E9" i="21"/>
  <c r="C9" i="21"/>
  <c r="V9" i="21" s="1"/>
  <c r="AP9" i="14" s="1"/>
  <c r="AQ9" i="14" s="1"/>
  <c r="AR9" i="14" s="1"/>
  <c r="U8" i="21"/>
  <c r="S8" i="21"/>
  <c r="Q8" i="21"/>
  <c r="O8" i="21"/>
  <c r="M8" i="21"/>
  <c r="K8" i="21"/>
  <c r="I8" i="21"/>
  <c r="G8" i="21"/>
  <c r="E8" i="21"/>
  <c r="C8" i="21"/>
  <c r="U7" i="21"/>
  <c r="S7" i="21"/>
  <c r="Q7" i="21"/>
  <c r="O7" i="21"/>
  <c r="M7" i="21"/>
  <c r="K7" i="21"/>
  <c r="K36" i="21" s="1"/>
  <c r="I7" i="21"/>
  <c r="G7" i="21"/>
  <c r="E7" i="21"/>
  <c r="C7" i="21"/>
  <c r="U6" i="21"/>
  <c r="S6" i="21"/>
  <c r="Q6" i="21"/>
  <c r="Q36" i="21" s="1"/>
  <c r="O6" i="21"/>
  <c r="O36" i="21" s="1"/>
  <c r="M6" i="21"/>
  <c r="K6" i="21"/>
  <c r="I6" i="21"/>
  <c r="G6" i="21"/>
  <c r="E6" i="21"/>
  <c r="C6" i="21"/>
  <c r="U5" i="21"/>
  <c r="U36" i="21" s="1"/>
  <c r="S5" i="21"/>
  <c r="S36" i="21" s="1"/>
  <c r="Q5" i="21"/>
  <c r="O5" i="21"/>
  <c r="M5" i="21"/>
  <c r="K5" i="21"/>
  <c r="I5" i="21"/>
  <c r="I36" i="21" s="1"/>
  <c r="G5" i="21"/>
  <c r="E5" i="21"/>
  <c r="C5" i="21"/>
  <c r="F3" i="21"/>
  <c r="D3" i="21"/>
  <c r="B3" i="21"/>
  <c r="U35" i="20"/>
  <c r="S35" i="20"/>
  <c r="Q35" i="20"/>
  <c r="O35" i="20"/>
  <c r="M35" i="20"/>
  <c r="K35" i="20"/>
  <c r="I35" i="20"/>
  <c r="G35" i="20"/>
  <c r="E35" i="20"/>
  <c r="C35" i="20"/>
  <c r="U34" i="20"/>
  <c r="S34" i="20"/>
  <c r="Q34" i="20"/>
  <c r="O34" i="20"/>
  <c r="M34" i="20"/>
  <c r="K34" i="20"/>
  <c r="I34" i="20"/>
  <c r="G34" i="20"/>
  <c r="E34" i="20"/>
  <c r="V34" i="20" s="1"/>
  <c r="C34" i="20"/>
  <c r="U33" i="20"/>
  <c r="S33" i="20"/>
  <c r="Q33" i="20"/>
  <c r="O33" i="20"/>
  <c r="M33" i="20"/>
  <c r="K33" i="20"/>
  <c r="I33" i="20"/>
  <c r="G33" i="20"/>
  <c r="E33" i="20"/>
  <c r="C33" i="20"/>
  <c r="U32" i="20"/>
  <c r="S32" i="20"/>
  <c r="Q32" i="20"/>
  <c r="O32" i="20"/>
  <c r="M32" i="20"/>
  <c r="K32" i="20"/>
  <c r="I32" i="20"/>
  <c r="G32" i="20"/>
  <c r="E32" i="20"/>
  <c r="C32" i="20"/>
  <c r="U31" i="20"/>
  <c r="S31" i="20"/>
  <c r="Q31" i="20"/>
  <c r="O31" i="20"/>
  <c r="M31" i="20"/>
  <c r="K31" i="20"/>
  <c r="I31" i="20"/>
  <c r="G31" i="20"/>
  <c r="E31" i="20"/>
  <c r="C31" i="20"/>
  <c r="U30" i="20"/>
  <c r="S30" i="20"/>
  <c r="Q30" i="20"/>
  <c r="O30" i="20"/>
  <c r="M30" i="20"/>
  <c r="K30" i="20"/>
  <c r="I30" i="20"/>
  <c r="G30" i="20"/>
  <c r="E30" i="20"/>
  <c r="C30" i="20"/>
  <c r="U29" i="20"/>
  <c r="S29" i="20"/>
  <c r="Q29" i="20"/>
  <c r="O29" i="20"/>
  <c r="M29" i="20"/>
  <c r="K29" i="20"/>
  <c r="I29" i="20"/>
  <c r="G29" i="20"/>
  <c r="E29" i="20"/>
  <c r="C29" i="20"/>
  <c r="U28" i="20"/>
  <c r="S28" i="20"/>
  <c r="Q28" i="20"/>
  <c r="O28" i="20"/>
  <c r="M28" i="20"/>
  <c r="K28" i="20"/>
  <c r="I28" i="20"/>
  <c r="G28" i="20"/>
  <c r="E28" i="20"/>
  <c r="C28" i="20"/>
  <c r="U27" i="20"/>
  <c r="S27" i="20"/>
  <c r="Q27" i="20"/>
  <c r="O27" i="20"/>
  <c r="M27" i="20"/>
  <c r="K27" i="20"/>
  <c r="I27" i="20"/>
  <c r="G27" i="20"/>
  <c r="E27" i="20"/>
  <c r="C27" i="20"/>
  <c r="U26" i="20"/>
  <c r="S26" i="20"/>
  <c r="Q26" i="20"/>
  <c r="O26" i="20"/>
  <c r="M26" i="20"/>
  <c r="K26" i="20"/>
  <c r="I26" i="20"/>
  <c r="G26" i="20"/>
  <c r="E26" i="20"/>
  <c r="V26" i="20" s="1"/>
  <c r="C26" i="20"/>
  <c r="U25" i="20"/>
  <c r="S25" i="20"/>
  <c r="Q25" i="20"/>
  <c r="O25" i="20"/>
  <c r="M25" i="20"/>
  <c r="K25" i="20"/>
  <c r="I25" i="20"/>
  <c r="G25" i="20"/>
  <c r="E25" i="20"/>
  <c r="C25" i="20"/>
  <c r="U24" i="20"/>
  <c r="S24" i="20"/>
  <c r="Q24" i="20"/>
  <c r="O24" i="20"/>
  <c r="M24" i="20"/>
  <c r="K24" i="20"/>
  <c r="I24" i="20"/>
  <c r="G24" i="20"/>
  <c r="E24" i="20"/>
  <c r="C24" i="20"/>
  <c r="U23" i="20"/>
  <c r="S23" i="20"/>
  <c r="Q23" i="20"/>
  <c r="O23" i="20"/>
  <c r="M23" i="20"/>
  <c r="K23" i="20"/>
  <c r="I23" i="20"/>
  <c r="G23" i="20"/>
  <c r="E23" i="20"/>
  <c r="C23" i="20"/>
  <c r="U22" i="20"/>
  <c r="S22" i="20"/>
  <c r="Q22" i="20"/>
  <c r="O22" i="20"/>
  <c r="M22" i="20"/>
  <c r="K22" i="20"/>
  <c r="I22" i="20"/>
  <c r="G22" i="20"/>
  <c r="E22" i="20"/>
  <c r="C22" i="20"/>
  <c r="U21" i="20"/>
  <c r="S21" i="20"/>
  <c r="Q21" i="20"/>
  <c r="O21" i="20"/>
  <c r="M21" i="20"/>
  <c r="K21" i="20"/>
  <c r="I21" i="20"/>
  <c r="G21" i="20"/>
  <c r="E21" i="20"/>
  <c r="C21" i="20"/>
  <c r="U20" i="20"/>
  <c r="S20" i="20"/>
  <c r="Q20" i="20"/>
  <c r="O20" i="20"/>
  <c r="M20" i="20"/>
  <c r="K20" i="20"/>
  <c r="I20" i="20"/>
  <c r="G20" i="20"/>
  <c r="E20" i="20"/>
  <c r="C20" i="20"/>
  <c r="U19" i="20"/>
  <c r="S19" i="20"/>
  <c r="Q19" i="20"/>
  <c r="O19" i="20"/>
  <c r="M19" i="20"/>
  <c r="K19" i="20"/>
  <c r="I19" i="20"/>
  <c r="G19" i="20"/>
  <c r="E19" i="20"/>
  <c r="C19" i="20"/>
  <c r="U18" i="20"/>
  <c r="S18" i="20"/>
  <c r="Q18" i="20"/>
  <c r="O18" i="20"/>
  <c r="M18" i="20"/>
  <c r="K18" i="20"/>
  <c r="I18" i="20"/>
  <c r="G18" i="20"/>
  <c r="E18" i="20"/>
  <c r="V18" i="20" s="1"/>
  <c r="C18" i="20"/>
  <c r="U17" i="20"/>
  <c r="S17" i="20"/>
  <c r="Q17" i="20"/>
  <c r="O17" i="20"/>
  <c r="M17" i="20"/>
  <c r="K17" i="20"/>
  <c r="I17" i="20"/>
  <c r="G17" i="20"/>
  <c r="E17" i="20"/>
  <c r="C17" i="20"/>
  <c r="U16" i="20"/>
  <c r="S16" i="20"/>
  <c r="Q16" i="20"/>
  <c r="O16" i="20"/>
  <c r="M16" i="20"/>
  <c r="K16" i="20"/>
  <c r="I16" i="20"/>
  <c r="G16" i="20"/>
  <c r="E16" i="20"/>
  <c r="C16" i="20"/>
  <c r="U15" i="20"/>
  <c r="S15" i="20"/>
  <c r="Q15" i="20"/>
  <c r="O15" i="20"/>
  <c r="M15" i="20"/>
  <c r="K15" i="20"/>
  <c r="I15" i="20"/>
  <c r="G15" i="20"/>
  <c r="E15" i="20"/>
  <c r="C15" i="20"/>
  <c r="U14" i="20"/>
  <c r="S14" i="20"/>
  <c r="Q14" i="20"/>
  <c r="O14" i="20"/>
  <c r="M14" i="20"/>
  <c r="K14" i="20"/>
  <c r="I14" i="20"/>
  <c r="G14" i="20"/>
  <c r="E14" i="20"/>
  <c r="C14" i="20"/>
  <c r="U13" i="20"/>
  <c r="S13" i="20"/>
  <c r="Q13" i="20"/>
  <c r="O13" i="20"/>
  <c r="M13" i="20"/>
  <c r="K13" i="20"/>
  <c r="I13" i="20"/>
  <c r="G13" i="20"/>
  <c r="E13" i="20"/>
  <c r="C13" i="20"/>
  <c r="U12" i="20"/>
  <c r="S12" i="20"/>
  <c r="Q12" i="20"/>
  <c r="O12" i="20"/>
  <c r="M12" i="20"/>
  <c r="M36" i="20" s="1"/>
  <c r="K12" i="20"/>
  <c r="I12" i="20"/>
  <c r="G12" i="20"/>
  <c r="E12" i="20"/>
  <c r="C12" i="20"/>
  <c r="U11" i="20"/>
  <c r="S11" i="20"/>
  <c r="Q11" i="20"/>
  <c r="O11" i="20"/>
  <c r="M11" i="20"/>
  <c r="K11" i="20"/>
  <c r="I11" i="20"/>
  <c r="G11" i="20"/>
  <c r="E11" i="20"/>
  <c r="C11" i="20"/>
  <c r="U10" i="20"/>
  <c r="S10" i="20"/>
  <c r="Q10" i="20"/>
  <c r="O10" i="20"/>
  <c r="M10" i="20"/>
  <c r="K10" i="20"/>
  <c r="I10" i="20"/>
  <c r="G10" i="20"/>
  <c r="E10" i="20"/>
  <c r="V10" i="20" s="1"/>
  <c r="C10" i="20"/>
  <c r="U9" i="20"/>
  <c r="S9" i="20"/>
  <c r="Q9" i="20"/>
  <c r="O9" i="20"/>
  <c r="O36" i="20" s="1"/>
  <c r="M9" i="20"/>
  <c r="K9" i="20"/>
  <c r="I9" i="20"/>
  <c r="G9" i="20"/>
  <c r="E9" i="20"/>
  <c r="C9" i="20"/>
  <c r="U8" i="20"/>
  <c r="S8" i="20"/>
  <c r="Q8" i="20"/>
  <c r="O8" i="20"/>
  <c r="M8" i="20"/>
  <c r="K8" i="20"/>
  <c r="I8" i="20"/>
  <c r="G8" i="20"/>
  <c r="E8" i="20"/>
  <c r="C8" i="20"/>
  <c r="U7" i="20"/>
  <c r="S7" i="20"/>
  <c r="Q7" i="20"/>
  <c r="O7" i="20"/>
  <c r="M7" i="20"/>
  <c r="K7" i="20"/>
  <c r="I7" i="20"/>
  <c r="G7" i="20"/>
  <c r="E7" i="20"/>
  <c r="C7" i="20"/>
  <c r="U6" i="20"/>
  <c r="S6" i="20"/>
  <c r="Q6" i="20"/>
  <c r="Q36" i="20" s="1"/>
  <c r="O6" i="20"/>
  <c r="M6" i="20"/>
  <c r="K6" i="20"/>
  <c r="I6" i="20"/>
  <c r="G6" i="20"/>
  <c r="E6" i="20"/>
  <c r="C6" i="20"/>
  <c r="U5" i="20"/>
  <c r="U36" i="20" s="1"/>
  <c r="S5" i="20"/>
  <c r="S36" i="20" s="1"/>
  <c r="Q5" i="20"/>
  <c r="O5" i="20"/>
  <c r="M5" i="20"/>
  <c r="K5" i="20"/>
  <c r="K36" i="20" s="1"/>
  <c r="I5" i="20"/>
  <c r="I36" i="20" s="1"/>
  <c r="G5" i="20"/>
  <c r="E5" i="20"/>
  <c r="C5" i="20"/>
  <c r="F3" i="20"/>
  <c r="D3" i="20"/>
  <c r="B3" i="20"/>
  <c r="U35" i="19"/>
  <c r="S35" i="19"/>
  <c r="Q35" i="19"/>
  <c r="O35" i="19"/>
  <c r="M35" i="19"/>
  <c r="K35" i="19"/>
  <c r="I35" i="19"/>
  <c r="G35" i="19"/>
  <c r="E35" i="19"/>
  <c r="C35" i="19"/>
  <c r="U34" i="19"/>
  <c r="S34" i="19"/>
  <c r="Q34" i="19"/>
  <c r="O34" i="19"/>
  <c r="M34" i="19"/>
  <c r="K34" i="19"/>
  <c r="I34" i="19"/>
  <c r="G34" i="19"/>
  <c r="V34" i="19" s="1"/>
  <c r="AP34" i="12" s="1"/>
  <c r="AQ34" i="12" s="1"/>
  <c r="AR34" i="12" s="1"/>
  <c r="E34" i="19"/>
  <c r="C34" i="19"/>
  <c r="U33" i="19"/>
  <c r="S33" i="19"/>
  <c r="Q33" i="19"/>
  <c r="O33" i="19"/>
  <c r="M33" i="19"/>
  <c r="K33" i="19"/>
  <c r="I33" i="19"/>
  <c r="G33" i="19"/>
  <c r="E33" i="19"/>
  <c r="C33" i="19"/>
  <c r="U32" i="19"/>
  <c r="S32" i="19"/>
  <c r="Q32" i="19"/>
  <c r="O32" i="19"/>
  <c r="M32" i="19"/>
  <c r="K32" i="19"/>
  <c r="I32" i="19"/>
  <c r="G32" i="19"/>
  <c r="E32" i="19"/>
  <c r="C32" i="19"/>
  <c r="U31" i="19"/>
  <c r="S31" i="19"/>
  <c r="Q31" i="19"/>
  <c r="O31" i="19"/>
  <c r="M31" i="19"/>
  <c r="K31" i="19"/>
  <c r="I31" i="19"/>
  <c r="G31" i="19"/>
  <c r="E31" i="19"/>
  <c r="C31" i="19"/>
  <c r="U30" i="19"/>
  <c r="S30" i="19"/>
  <c r="Q30" i="19"/>
  <c r="O30" i="19"/>
  <c r="M30" i="19"/>
  <c r="K30" i="19"/>
  <c r="I30" i="19"/>
  <c r="G30" i="19"/>
  <c r="E30" i="19"/>
  <c r="C30" i="19"/>
  <c r="V30" i="19" s="1"/>
  <c r="AP30" i="12" s="1"/>
  <c r="AQ30" i="12" s="1"/>
  <c r="AR30" i="12" s="1"/>
  <c r="U29" i="19"/>
  <c r="S29" i="19"/>
  <c r="Q29" i="19"/>
  <c r="O29" i="19"/>
  <c r="M29" i="19"/>
  <c r="K29" i="19"/>
  <c r="I29" i="19"/>
  <c r="G29" i="19"/>
  <c r="E29" i="19"/>
  <c r="C29" i="19"/>
  <c r="U28" i="19"/>
  <c r="S28" i="19"/>
  <c r="Q28" i="19"/>
  <c r="O28" i="19"/>
  <c r="M28" i="19"/>
  <c r="K28" i="19"/>
  <c r="I28" i="19"/>
  <c r="G28" i="19"/>
  <c r="E28" i="19"/>
  <c r="C28" i="19"/>
  <c r="U27" i="19"/>
  <c r="S27" i="19"/>
  <c r="Q27" i="19"/>
  <c r="O27" i="19"/>
  <c r="M27" i="19"/>
  <c r="K27" i="19"/>
  <c r="I27" i="19"/>
  <c r="G27" i="19"/>
  <c r="E27" i="19"/>
  <c r="C27" i="19"/>
  <c r="U26" i="19"/>
  <c r="S26" i="19"/>
  <c r="Q26" i="19"/>
  <c r="O26" i="19"/>
  <c r="M26" i="19"/>
  <c r="K26" i="19"/>
  <c r="I26" i="19"/>
  <c r="G26" i="19"/>
  <c r="V26" i="19" s="1"/>
  <c r="AP26" i="12" s="1"/>
  <c r="AQ26" i="12" s="1"/>
  <c r="AR26" i="12" s="1"/>
  <c r="E26" i="19"/>
  <c r="C26" i="19"/>
  <c r="U25" i="19"/>
  <c r="S25" i="19"/>
  <c r="Q25" i="19"/>
  <c r="O25" i="19"/>
  <c r="M25" i="19"/>
  <c r="K25" i="19"/>
  <c r="I25" i="19"/>
  <c r="G25" i="19"/>
  <c r="E25" i="19"/>
  <c r="C25" i="19"/>
  <c r="U24" i="19"/>
  <c r="S24" i="19"/>
  <c r="Q24" i="19"/>
  <c r="O24" i="19"/>
  <c r="M24" i="19"/>
  <c r="K24" i="19"/>
  <c r="I24" i="19"/>
  <c r="G24" i="19"/>
  <c r="E24" i="19"/>
  <c r="C24" i="19"/>
  <c r="U23" i="19"/>
  <c r="S23" i="19"/>
  <c r="Q23" i="19"/>
  <c r="O23" i="19"/>
  <c r="M23" i="19"/>
  <c r="K23" i="19"/>
  <c r="I23" i="19"/>
  <c r="G23" i="19"/>
  <c r="E23" i="19"/>
  <c r="C23" i="19"/>
  <c r="U22" i="19"/>
  <c r="S22" i="19"/>
  <c r="Q22" i="19"/>
  <c r="O22" i="19"/>
  <c r="M22" i="19"/>
  <c r="K22" i="19"/>
  <c r="I22" i="19"/>
  <c r="G22" i="19"/>
  <c r="E22" i="19"/>
  <c r="C22" i="19"/>
  <c r="V22" i="19" s="1"/>
  <c r="AP22" i="12" s="1"/>
  <c r="AQ22" i="12" s="1"/>
  <c r="AR22" i="12" s="1"/>
  <c r="U21" i="19"/>
  <c r="S21" i="19"/>
  <c r="Q21" i="19"/>
  <c r="O21" i="19"/>
  <c r="M21" i="19"/>
  <c r="K21" i="19"/>
  <c r="I21" i="19"/>
  <c r="G21" i="19"/>
  <c r="E21" i="19"/>
  <c r="C21" i="19"/>
  <c r="U20" i="19"/>
  <c r="S20" i="19"/>
  <c r="Q20" i="19"/>
  <c r="O20" i="19"/>
  <c r="M20" i="19"/>
  <c r="K20" i="19"/>
  <c r="I20" i="19"/>
  <c r="G20" i="19"/>
  <c r="E20" i="19"/>
  <c r="C20" i="19"/>
  <c r="U19" i="19"/>
  <c r="S19" i="19"/>
  <c r="Q19" i="19"/>
  <c r="O19" i="19"/>
  <c r="M19" i="19"/>
  <c r="K19" i="19"/>
  <c r="I19" i="19"/>
  <c r="G19" i="19"/>
  <c r="E19" i="19"/>
  <c r="C19" i="19"/>
  <c r="U18" i="19"/>
  <c r="S18" i="19"/>
  <c r="Q18" i="19"/>
  <c r="O18" i="19"/>
  <c r="M18" i="19"/>
  <c r="K18" i="19"/>
  <c r="I18" i="19"/>
  <c r="G18" i="19"/>
  <c r="E18" i="19"/>
  <c r="C18" i="19"/>
  <c r="V18" i="19" s="1"/>
  <c r="AP18" i="12" s="1"/>
  <c r="AQ18" i="12" s="1"/>
  <c r="AR18" i="12" s="1"/>
  <c r="U17" i="19"/>
  <c r="S17" i="19"/>
  <c r="Q17" i="19"/>
  <c r="O17" i="19"/>
  <c r="M17" i="19"/>
  <c r="K17" i="19"/>
  <c r="I17" i="19"/>
  <c r="G17" i="19"/>
  <c r="E17" i="19"/>
  <c r="C17" i="19"/>
  <c r="U16" i="19"/>
  <c r="S16" i="19"/>
  <c r="Q16" i="19"/>
  <c r="O16" i="19"/>
  <c r="M16" i="19"/>
  <c r="K16" i="19"/>
  <c r="I16" i="19"/>
  <c r="G16" i="19"/>
  <c r="E16" i="19"/>
  <c r="C16" i="19"/>
  <c r="U15" i="19"/>
  <c r="S15" i="19"/>
  <c r="Q15" i="19"/>
  <c r="O15" i="19"/>
  <c r="M15" i="19"/>
  <c r="K15" i="19"/>
  <c r="I15" i="19"/>
  <c r="G15" i="19"/>
  <c r="E15" i="19"/>
  <c r="C15" i="19"/>
  <c r="U14" i="19"/>
  <c r="S14" i="19"/>
  <c r="Q14" i="19"/>
  <c r="O14" i="19"/>
  <c r="M14" i="19"/>
  <c r="K14" i="19"/>
  <c r="I14" i="19"/>
  <c r="G14" i="19"/>
  <c r="E14" i="19"/>
  <c r="C14" i="19"/>
  <c r="V14" i="19" s="1"/>
  <c r="AP14" i="12" s="1"/>
  <c r="AQ14" i="12" s="1"/>
  <c r="AR14" i="12" s="1"/>
  <c r="U13" i="19"/>
  <c r="S13" i="19"/>
  <c r="Q13" i="19"/>
  <c r="O13" i="19"/>
  <c r="M13" i="19"/>
  <c r="K13" i="19"/>
  <c r="I13" i="19"/>
  <c r="G13" i="19"/>
  <c r="E13" i="19"/>
  <c r="C13" i="19"/>
  <c r="U12" i="19"/>
  <c r="S12" i="19"/>
  <c r="Q12" i="19"/>
  <c r="O12" i="19"/>
  <c r="M12" i="19"/>
  <c r="K12" i="19"/>
  <c r="K36" i="19" s="1"/>
  <c r="I12" i="19"/>
  <c r="G12" i="19"/>
  <c r="E12" i="19"/>
  <c r="C12" i="19"/>
  <c r="U11" i="19"/>
  <c r="S11" i="19"/>
  <c r="Q11" i="19"/>
  <c r="O11" i="19"/>
  <c r="M11" i="19"/>
  <c r="K11" i="19"/>
  <c r="I11" i="19"/>
  <c r="G11" i="19"/>
  <c r="E11" i="19"/>
  <c r="C11" i="19"/>
  <c r="U10" i="19"/>
  <c r="S10" i="19"/>
  <c r="Q10" i="19"/>
  <c r="O10" i="19"/>
  <c r="M10" i="19"/>
  <c r="K10" i="19"/>
  <c r="I10" i="19"/>
  <c r="G10" i="19"/>
  <c r="E10" i="19"/>
  <c r="C10" i="19"/>
  <c r="U9" i="19"/>
  <c r="S9" i="19"/>
  <c r="Q9" i="19"/>
  <c r="O9" i="19"/>
  <c r="M9" i="19"/>
  <c r="K9" i="19"/>
  <c r="I9" i="19"/>
  <c r="G9" i="19"/>
  <c r="E9" i="19"/>
  <c r="C9" i="19"/>
  <c r="U8" i="19"/>
  <c r="S8" i="19"/>
  <c r="Q8" i="19"/>
  <c r="O8" i="19"/>
  <c r="M8" i="19"/>
  <c r="K8" i="19"/>
  <c r="I8" i="19"/>
  <c r="G8" i="19"/>
  <c r="E8" i="19"/>
  <c r="C8" i="19"/>
  <c r="U7" i="19"/>
  <c r="S7" i="19"/>
  <c r="Q7" i="19"/>
  <c r="O7" i="19"/>
  <c r="M7" i="19"/>
  <c r="M36" i="19" s="1"/>
  <c r="K7" i="19"/>
  <c r="I7" i="19"/>
  <c r="G7" i="19"/>
  <c r="E7" i="19"/>
  <c r="C7" i="19"/>
  <c r="U6" i="19"/>
  <c r="S6" i="19"/>
  <c r="Q6" i="19"/>
  <c r="Q36" i="19" s="1"/>
  <c r="O6" i="19"/>
  <c r="O36" i="19" s="1"/>
  <c r="M6" i="19"/>
  <c r="K6" i="19"/>
  <c r="I6" i="19"/>
  <c r="G6" i="19"/>
  <c r="E6" i="19"/>
  <c r="C6" i="19"/>
  <c r="V6" i="19" s="1"/>
  <c r="AP6" i="12" s="1"/>
  <c r="AQ6" i="12" s="1"/>
  <c r="AR6" i="12" s="1"/>
  <c r="U5" i="19"/>
  <c r="U36" i="19" s="1"/>
  <c r="S5" i="19"/>
  <c r="S36" i="19" s="1"/>
  <c r="Q5" i="19"/>
  <c r="O5" i="19"/>
  <c r="M5" i="19"/>
  <c r="K5" i="19"/>
  <c r="I5" i="19"/>
  <c r="I36" i="19" s="1"/>
  <c r="G5" i="19"/>
  <c r="E5" i="19"/>
  <c r="C5" i="19"/>
  <c r="F3" i="19"/>
  <c r="D3" i="19"/>
  <c r="B3" i="19"/>
  <c r="U35" i="18"/>
  <c r="S35" i="18"/>
  <c r="Q35" i="18"/>
  <c r="O35" i="18"/>
  <c r="M35" i="18"/>
  <c r="K35" i="18"/>
  <c r="I35" i="18"/>
  <c r="G35" i="18"/>
  <c r="E35" i="18"/>
  <c r="C35" i="18"/>
  <c r="U34" i="18"/>
  <c r="S34" i="18"/>
  <c r="Q34" i="18"/>
  <c r="O34" i="18"/>
  <c r="M34" i="18"/>
  <c r="K34" i="18"/>
  <c r="I34" i="18"/>
  <c r="G34" i="18"/>
  <c r="E34" i="18"/>
  <c r="C34" i="18"/>
  <c r="U33" i="18"/>
  <c r="S33" i="18"/>
  <c r="Q33" i="18"/>
  <c r="O33" i="18"/>
  <c r="M33" i="18"/>
  <c r="K33" i="18"/>
  <c r="I33" i="18"/>
  <c r="G33" i="18"/>
  <c r="E33" i="18"/>
  <c r="C33" i="18"/>
  <c r="U32" i="18"/>
  <c r="S32" i="18"/>
  <c r="Q32" i="18"/>
  <c r="O32" i="18"/>
  <c r="M32" i="18"/>
  <c r="K32" i="18"/>
  <c r="I32" i="18"/>
  <c r="G32" i="18"/>
  <c r="E32" i="18"/>
  <c r="C32" i="18"/>
  <c r="U31" i="18"/>
  <c r="S31" i="18"/>
  <c r="Q31" i="18"/>
  <c r="O31" i="18"/>
  <c r="M31" i="18"/>
  <c r="K31" i="18"/>
  <c r="I31" i="18"/>
  <c r="G31" i="18"/>
  <c r="E31" i="18"/>
  <c r="C31" i="18"/>
  <c r="U30" i="18"/>
  <c r="S30" i="18"/>
  <c r="Q30" i="18"/>
  <c r="O30" i="18"/>
  <c r="M30" i="18"/>
  <c r="K30" i="18"/>
  <c r="I30" i="18"/>
  <c r="G30" i="18"/>
  <c r="E30" i="18"/>
  <c r="C30" i="18"/>
  <c r="U29" i="18"/>
  <c r="S29" i="18"/>
  <c r="Q29" i="18"/>
  <c r="O29" i="18"/>
  <c r="M29" i="18"/>
  <c r="K29" i="18"/>
  <c r="I29" i="18"/>
  <c r="G29" i="18"/>
  <c r="E29" i="18"/>
  <c r="C29" i="18"/>
  <c r="U28" i="18"/>
  <c r="S28" i="18"/>
  <c r="Q28" i="18"/>
  <c r="O28" i="18"/>
  <c r="M28" i="18"/>
  <c r="K28" i="18"/>
  <c r="I28" i="18"/>
  <c r="G28" i="18"/>
  <c r="E28" i="18"/>
  <c r="C28" i="18"/>
  <c r="U27" i="18"/>
  <c r="S27" i="18"/>
  <c r="Q27" i="18"/>
  <c r="O27" i="18"/>
  <c r="M27" i="18"/>
  <c r="K27" i="18"/>
  <c r="I27" i="18"/>
  <c r="G27" i="18"/>
  <c r="E27" i="18"/>
  <c r="C27" i="18"/>
  <c r="U26" i="18"/>
  <c r="S26" i="18"/>
  <c r="Q26" i="18"/>
  <c r="O26" i="18"/>
  <c r="M26" i="18"/>
  <c r="K26" i="18"/>
  <c r="I26" i="18"/>
  <c r="G26" i="18"/>
  <c r="E26" i="18"/>
  <c r="C26" i="18"/>
  <c r="U25" i="18"/>
  <c r="S25" i="18"/>
  <c r="Q25" i="18"/>
  <c r="O25" i="18"/>
  <c r="M25" i="18"/>
  <c r="K25" i="18"/>
  <c r="I25" i="18"/>
  <c r="G25" i="18"/>
  <c r="E25" i="18"/>
  <c r="C25" i="18"/>
  <c r="U24" i="18"/>
  <c r="S24" i="18"/>
  <c r="Q24" i="18"/>
  <c r="O24" i="18"/>
  <c r="M24" i="18"/>
  <c r="K24" i="18"/>
  <c r="I24" i="18"/>
  <c r="G24" i="18"/>
  <c r="E24" i="18"/>
  <c r="C24" i="18"/>
  <c r="U23" i="18"/>
  <c r="S23" i="18"/>
  <c r="Q23" i="18"/>
  <c r="O23" i="18"/>
  <c r="M23" i="18"/>
  <c r="K23" i="18"/>
  <c r="I23" i="18"/>
  <c r="G23" i="18"/>
  <c r="E23" i="18"/>
  <c r="C23" i="18"/>
  <c r="U22" i="18"/>
  <c r="S22" i="18"/>
  <c r="Q22" i="18"/>
  <c r="O22" i="18"/>
  <c r="M22" i="18"/>
  <c r="K22" i="18"/>
  <c r="I22" i="18"/>
  <c r="G22" i="18"/>
  <c r="E22" i="18"/>
  <c r="C22" i="18"/>
  <c r="U21" i="18"/>
  <c r="S21" i="18"/>
  <c r="Q21" i="18"/>
  <c r="O21" i="18"/>
  <c r="M21" i="18"/>
  <c r="K21" i="18"/>
  <c r="I21" i="18"/>
  <c r="G21" i="18"/>
  <c r="E21" i="18"/>
  <c r="C21" i="18"/>
  <c r="U20" i="18"/>
  <c r="S20" i="18"/>
  <c r="Q20" i="18"/>
  <c r="O20" i="18"/>
  <c r="M20" i="18"/>
  <c r="K20" i="18"/>
  <c r="I20" i="18"/>
  <c r="G20" i="18"/>
  <c r="E20" i="18"/>
  <c r="C20" i="18"/>
  <c r="U19" i="18"/>
  <c r="S19" i="18"/>
  <c r="Q19" i="18"/>
  <c r="O19" i="18"/>
  <c r="M19" i="18"/>
  <c r="K19" i="18"/>
  <c r="I19" i="18"/>
  <c r="G19" i="18"/>
  <c r="E19" i="18"/>
  <c r="C19" i="18"/>
  <c r="U18" i="18"/>
  <c r="S18" i="18"/>
  <c r="Q18" i="18"/>
  <c r="O18" i="18"/>
  <c r="M18" i="18"/>
  <c r="K18" i="18"/>
  <c r="I18" i="18"/>
  <c r="G18" i="18"/>
  <c r="E18" i="18"/>
  <c r="C18" i="18"/>
  <c r="U17" i="18"/>
  <c r="S17" i="18"/>
  <c r="Q17" i="18"/>
  <c r="O17" i="18"/>
  <c r="M17" i="18"/>
  <c r="K17" i="18"/>
  <c r="I17" i="18"/>
  <c r="G17" i="18"/>
  <c r="E17" i="18"/>
  <c r="C17" i="18"/>
  <c r="U16" i="18"/>
  <c r="S16" i="18"/>
  <c r="Q16" i="18"/>
  <c r="O16" i="18"/>
  <c r="M16" i="18"/>
  <c r="K16" i="18"/>
  <c r="I16" i="18"/>
  <c r="G16" i="18"/>
  <c r="E16" i="18"/>
  <c r="C16" i="18"/>
  <c r="U15" i="18"/>
  <c r="S15" i="18"/>
  <c r="Q15" i="18"/>
  <c r="O15" i="18"/>
  <c r="M15" i="18"/>
  <c r="K15" i="18"/>
  <c r="I15" i="18"/>
  <c r="G15" i="18"/>
  <c r="E15" i="18"/>
  <c r="C15" i="18"/>
  <c r="U14" i="18"/>
  <c r="S14" i="18"/>
  <c r="Q14" i="18"/>
  <c r="O14" i="18"/>
  <c r="M14" i="18"/>
  <c r="K14" i="18"/>
  <c r="I14" i="18"/>
  <c r="G14" i="18"/>
  <c r="E14" i="18"/>
  <c r="C14" i="18"/>
  <c r="U13" i="18"/>
  <c r="S13" i="18"/>
  <c r="Q13" i="18"/>
  <c r="O13" i="18"/>
  <c r="M13" i="18"/>
  <c r="K13" i="18"/>
  <c r="I13" i="18"/>
  <c r="G13" i="18"/>
  <c r="E13" i="18"/>
  <c r="C13" i="18"/>
  <c r="U12" i="18"/>
  <c r="S12" i="18"/>
  <c r="Q12" i="18"/>
  <c r="O12" i="18"/>
  <c r="M12" i="18"/>
  <c r="M36" i="18" s="1"/>
  <c r="K12" i="18"/>
  <c r="I12" i="18"/>
  <c r="G12" i="18"/>
  <c r="E12" i="18"/>
  <c r="C12" i="18"/>
  <c r="U11" i="18"/>
  <c r="S11" i="18"/>
  <c r="Q11" i="18"/>
  <c r="O11" i="18"/>
  <c r="M11" i="18"/>
  <c r="K11" i="18"/>
  <c r="I11" i="18"/>
  <c r="G11" i="18"/>
  <c r="E11" i="18"/>
  <c r="C11" i="18"/>
  <c r="U10" i="18"/>
  <c r="S10" i="18"/>
  <c r="Q10" i="18"/>
  <c r="O10" i="18"/>
  <c r="M10" i="18"/>
  <c r="K10" i="18"/>
  <c r="I10" i="18"/>
  <c r="G10" i="18"/>
  <c r="E10" i="18"/>
  <c r="C10" i="18"/>
  <c r="U9" i="18"/>
  <c r="S9" i="18"/>
  <c r="Q9" i="18"/>
  <c r="O9" i="18"/>
  <c r="O36" i="18" s="1"/>
  <c r="M9" i="18"/>
  <c r="K9" i="18"/>
  <c r="I9" i="18"/>
  <c r="G9" i="18"/>
  <c r="E9" i="18"/>
  <c r="C9" i="18"/>
  <c r="U8" i="18"/>
  <c r="S8" i="18"/>
  <c r="Q8" i="18"/>
  <c r="O8" i="18"/>
  <c r="M8" i="18"/>
  <c r="K8" i="18"/>
  <c r="I8" i="18"/>
  <c r="G8" i="18"/>
  <c r="E8" i="18"/>
  <c r="C8" i="18"/>
  <c r="U7" i="18"/>
  <c r="S7" i="18"/>
  <c r="Q7" i="18"/>
  <c r="O7" i="18"/>
  <c r="M7" i="18"/>
  <c r="K7" i="18"/>
  <c r="I7" i="18"/>
  <c r="G7" i="18"/>
  <c r="E7" i="18"/>
  <c r="C7" i="18"/>
  <c r="U6" i="18"/>
  <c r="S6" i="18"/>
  <c r="Q6" i="18"/>
  <c r="Q36" i="18" s="1"/>
  <c r="O6" i="18"/>
  <c r="M6" i="18"/>
  <c r="K6" i="18"/>
  <c r="I6" i="18"/>
  <c r="G6" i="18"/>
  <c r="E6" i="18"/>
  <c r="C6" i="18"/>
  <c r="U5" i="18"/>
  <c r="U36" i="18" s="1"/>
  <c r="S5" i="18"/>
  <c r="S36" i="18" s="1"/>
  <c r="Q5" i="18"/>
  <c r="O5" i="18"/>
  <c r="M5" i="18"/>
  <c r="K5" i="18"/>
  <c r="K36" i="18" s="1"/>
  <c r="I5" i="18"/>
  <c r="I36" i="18" s="1"/>
  <c r="G5" i="18"/>
  <c r="E5" i="18"/>
  <c r="C5" i="18"/>
  <c r="F3" i="18"/>
  <c r="D3" i="18"/>
  <c r="B3" i="18"/>
  <c r="M36" i="16"/>
  <c r="U35" i="16"/>
  <c r="S35" i="16"/>
  <c r="Q35" i="16"/>
  <c r="O35" i="16"/>
  <c r="M35" i="16"/>
  <c r="K35" i="16"/>
  <c r="I35" i="16"/>
  <c r="G35" i="16"/>
  <c r="E35" i="16"/>
  <c r="C35" i="16"/>
  <c r="U34" i="16"/>
  <c r="S34" i="16"/>
  <c r="Q34" i="16"/>
  <c r="O34" i="16"/>
  <c r="M34" i="16"/>
  <c r="K34" i="16"/>
  <c r="I34" i="16"/>
  <c r="G34" i="16"/>
  <c r="E34" i="16"/>
  <c r="C34" i="16"/>
  <c r="U33" i="16"/>
  <c r="S33" i="16"/>
  <c r="Q33" i="16"/>
  <c r="O33" i="16"/>
  <c r="M33" i="16"/>
  <c r="K33" i="16"/>
  <c r="I33" i="16"/>
  <c r="G33" i="16"/>
  <c r="E33" i="16"/>
  <c r="C33" i="16"/>
  <c r="U32" i="16"/>
  <c r="S32" i="16"/>
  <c r="Q32" i="16"/>
  <c r="O32" i="16"/>
  <c r="M32" i="16"/>
  <c r="K32" i="16"/>
  <c r="I32" i="16"/>
  <c r="G32" i="16"/>
  <c r="E32" i="16"/>
  <c r="C32" i="16"/>
  <c r="U31" i="16"/>
  <c r="S31" i="16"/>
  <c r="Q31" i="16"/>
  <c r="O31" i="16"/>
  <c r="M31" i="16"/>
  <c r="K31" i="16"/>
  <c r="I31" i="16"/>
  <c r="G31" i="16"/>
  <c r="E31" i="16"/>
  <c r="C31" i="16"/>
  <c r="U30" i="16"/>
  <c r="S30" i="16"/>
  <c r="Q30" i="16"/>
  <c r="O30" i="16"/>
  <c r="M30" i="16"/>
  <c r="K30" i="16"/>
  <c r="I30" i="16"/>
  <c r="G30" i="16"/>
  <c r="E30" i="16"/>
  <c r="C30" i="16"/>
  <c r="U29" i="16"/>
  <c r="S29" i="16"/>
  <c r="Q29" i="16"/>
  <c r="O29" i="16"/>
  <c r="M29" i="16"/>
  <c r="K29" i="16"/>
  <c r="I29" i="16"/>
  <c r="G29" i="16"/>
  <c r="E29" i="16"/>
  <c r="C29" i="16"/>
  <c r="U28" i="16"/>
  <c r="S28" i="16"/>
  <c r="Q28" i="16"/>
  <c r="O28" i="16"/>
  <c r="M28" i="16"/>
  <c r="K28" i="16"/>
  <c r="I28" i="16"/>
  <c r="G28" i="16"/>
  <c r="E28" i="16"/>
  <c r="C28" i="16"/>
  <c r="U27" i="16"/>
  <c r="S27" i="16"/>
  <c r="Q27" i="16"/>
  <c r="O27" i="16"/>
  <c r="M27" i="16"/>
  <c r="K27" i="16"/>
  <c r="I27" i="16"/>
  <c r="G27" i="16"/>
  <c r="E27" i="16"/>
  <c r="C27" i="16"/>
  <c r="U26" i="16"/>
  <c r="S26" i="16"/>
  <c r="Q26" i="16"/>
  <c r="O26" i="16"/>
  <c r="M26" i="16"/>
  <c r="K26" i="16"/>
  <c r="I26" i="16"/>
  <c r="G26" i="16"/>
  <c r="E26" i="16"/>
  <c r="C26" i="16"/>
  <c r="U25" i="16"/>
  <c r="S25" i="16"/>
  <c r="Q25" i="16"/>
  <c r="O25" i="16"/>
  <c r="M25" i="16"/>
  <c r="K25" i="16"/>
  <c r="I25" i="16"/>
  <c r="G25" i="16"/>
  <c r="E25" i="16"/>
  <c r="C25" i="16"/>
  <c r="U24" i="16"/>
  <c r="S24" i="16"/>
  <c r="Q24" i="16"/>
  <c r="O24" i="16"/>
  <c r="M24" i="16"/>
  <c r="K24" i="16"/>
  <c r="I24" i="16"/>
  <c r="G24" i="16"/>
  <c r="E24" i="16"/>
  <c r="C24" i="16"/>
  <c r="U23" i="16"/>
  <c r="S23" i="16"/>
  <c r="Q23" i="16"/>
  <c r="O23" i="16"/>
  <c r="M23" i="16"/>
  <c r="K23" i="16"/>
  <c r="I23" i="16"/>
  <c r="G23" i="16"/>
  <c r="E23" i="16"/>
  <c r="C23" i="16"/>
  <c r="U22" i="16"/>
  <c r="S22" i="16"/>
  <c r="Q22" i="16"/>
  <c r="O22" i="16"/>
  <c r="M22" i="16"/>
  <c r="K22" i="16"/>
  <c r="I22" i="16"/>
  <c r="G22" i="16"/>
  <c r="E22" i="16"/>
  <c r="C22" i="16"/>
  <c r="U21" i="16"/>
  <c r="S21" i="16"/>
  <c r="Q21" i="16"/>
  <c r="O21" i="16"/>
  <c r="M21" i="16"/>
  <c r="K21" i="16"/>
  <c r="I21" i="16"/>
  <c r="G21" i="16"/>
  <c r="E21" i="16"/>
  <c r="C21" i="16"/>
  <c r="U20" i="16"/>
  <c r="S20" i="16"/>
  <c r="Q20" i="16"/>
  <c r="O20" i="16"/>
  <c r="M20" i="16"/>
  <c r="K20" i="16"/>
  <c r="I20" i="16"/>
  <c r="G20" i="16"/>
  <c r="E20" i="16"/>
  <c r="C20" i="16"/>
  <c r="U19" i="16"/>
  <c r="S19" i="16"/>
  <c r="Q19" i="16"/>
  <c r="O19" i="16"/>
  <c r="M19" i="16"/>
  <c r="K19" i="16"/>
  <c r="I19" i="16"/>
  <c r="G19" i="16"/>
  <c r="E19" i="16"/>
  <c r="C19" i="16"/>
  <c r="U18" i="16"/>
  <c r="S18" i="16"/>
  <c r="Q18" i="16"/>
  <c r="O18" i="16"/>
  <c r="M18" i="16"/>
  <c r="K18" i="16"/>
  <c r="I18" i="16"/>
  <c r="G18" i="16"/>
  <c r="E18" i="16"/>
  <c r="C18" i="16"/>
  <c r="U17" i="16"/>
  <c r="S17" i="16"/>
  <c r="Q17" i="16"/>
  <c r="O17" i="16"/>
  <c r="M17" i="16"/>
  <c r="K17" i="16"/>
  <c r="I17" i="16"/>
  <c r="G17" i="16"/>
  <c r="E17" i="16"/>
  <c r="C17" i="16"/>
  <c r="U16" i="16"/>
  <c r="S16" i="16"/>
  <c r="Q16" i="16"/>
  <c r="O16" i="16"/>
  <c r="M16" i="16"/>
  <c r="K16" i="16"/>
  <c r="I16" i="16"/>
  <c r="G16" i="16"/>
  <c r="E16" i="16"/>
  <c r="C16" i="16"/>
  <c r="U15" i="16"/>
  <c r="S15" i="16"/>
  <c r="Q15" i="16"/>
  <c r="O15" i="16"/>
  <c r="M15" i="16"/>
  <c r="K15" i="16"/>
  <c r="I15" i="16"/>
  <c r="G15" i="16"/>
  <c r="E15" i="16"/>
  <c r="C15" i="16"/>
  <c r="U14" i="16"/>
  <c r="S14" i="16"/>
  <c r="Q14" i="16"/>
  <c r="O14" i="16"/>
  <c r="M14" i="16"/>
  <c r="K14" i="16"/>
  <c r="I14" i="16"/>
  <c r="G14" i="16"/>
  <c r="E14" i="16"/>
  <c r="C14" i="16"/>
  <c r="U13" i="16"/>
  <c r="S13" i="16"/>
  <c r="Q13" i="16"/>
  <c r="O13" i="16"/>
  <c r="M13" i="16"/>
  <c r="K13" i="16"/>
  <c r="I13" i="16"/>
  <c r="G13" i="16"/>
  <c r="E13" i="16"/>
  <c r="C13" i="16"/>
  <c r="U12" i="16"/>
  <c r="S12" i="16"/>
  <c r="Q12" i="16"/>
  <c r="O12" i="16"/>
  <c r="M12" i="16"/>
  <c r="K12" i="16"/>
  <c r="I12" i="16"/>
  <c r="G12" i="16"/>
  <c r="E12" i="16"/>
  <c r="C12" i="16"/>
  <c r="U11" i="16"/>
  <c r="S11" i="16"/>
  <c r="Q11" i="16"/>
  <c r="O11" i="16"/>
  <c r="M11" i="16"/>
  <c r="K11" i="16"/>
  <c r="I11" i="16"/>
  <c r="G11" i="16"/>
  <c r="E11" i="16"/>
  <c r="C11" i="16"/>
  <c r="U10" i="16"/>
  <c r="S10" i="16"/>
  <c r="Q10" i="16"/>
  <c r="O10" i="16"/>
  <c r="M10" i="16"/>
  <c r="K10" i="16"/>
  <c r="I10" i="16"/>
  <c r="G10" i="16"/>
  <c r="E10" i="16"/>
  <c r="C10" i="16"/>
  <c r="U9" i="16"/>
  <c r="S9" i="16"/>
  <c r="Q9" i="16"/>
  <c r="O9" i="16"/>
  <c r="O36" i="16" s="1"/>
  <c r="M9" i="16"/>
  <c r="K9" i="16"/>
  <c r="I9" i="16"/>
  <c r="G9" i="16"/>
  <c r="E9" i="16"/>
  <c r="C9" i="16"/>
  <c r="U8" i="16"/>
  <c r="S8" i="16"/>
  <c r="Q8" i="16"/>
  <c r="O8" i="16"/>
  <c r="M8" i="16"/>
  <c r="K8" i="16"/>
  <c r="I8" i="16"/>
  <c r="G8" i="16"/>
  <c r="E8" i="16"/>
  <c r="C8" i="16"/>
  <c r="U7" i="16"/>
  <c r="S7" i="16"/>
  <c r="Q7" i="16"/>
  <c r="O7" i="16"/>
  <c r="M7" i="16"/>
  <c r="K7" i="16"/>
  <c r="I7" i="16"/>
  <c r="G7" i="16"/>
  <c r="E7" i="16"/>
  <c r="C7" i="16"/>
  <c r="U6" i="16"/>
  <c r="S6" i="16"/>
  <c r="Q6" i="16"/>
  <c r="Q36" i="16" s="1"/>
  <c r="O6" i="16"/>
  <c r="M6" i="16"/>
  <c r="K6" i="16"/>
  <c r="I6" i="16"/>
  <c r="G6" i="16"/>
  <c r="E6" i="16"/>
  <c r="C6" i="16"/>
  <c r="U5" i="16"/>
  <c r="U36" i="16" s="1"/>
  <c r="S5" i="16"/>
  <c r="S36" i="16" s="1"/>
  <c r="Q5" i="16"/>
  <c r="O5" i="16"/>
  <c r="M5" i="16"/>
  <c r="K5" i="16"/>
  <c r="K36" i="16" s="1"/>
  <c r="I5" i="16"/>
  <c r="I36" i="16" s="1"/>
  <c r="G5" i="16"/>
  <c r="E5" i="16"/>
  <c r="C5" i="16"/>
  <c r="F3" i="16"/>
  <c r="D3" i="16"/>
  <c r="B3" i="16"/>
  <c r="U49" i="10"/>
  <c r="U47" i="10"/>
  <c r="U46" i="10"/>
  <c r="U45" i="10"/>
  <c r="U44" i="10"/>
  <c r="U43" i="10"/>
  <c r="U40" i="10"/>
  <c r="U39" i="10"/>
  <c r="U38" i="10"/>
  <c r="U37" i="10"/>
  <c r="U36" i="10"/>
  <c r="U35" i="10"/>
  <c r="U32" i="10"/>
  <c r="U31" i="10"/>
  <c r="U30" i="10"/>
  <c r="U29" i="10"/>
  <c r="U28" i="10"/>
  <c r="U27" i="10"/>
  <c r="U24" i="10"/>
  <c r="U23" i="10"/>
  <c r="U22" i="10"/>
  <c r="U21" i="10"/>
  <c r="U20" i="10"/>
  <c r="U19" i="10"/>
  <c r="U16" i="10"/>
  <c r="U15" i="10"/>
  <c r="U14" i="10"/>
  <c r="U8" i="10"/>
  <c r="U7" i="10"/>
  <c r="U6" i="10"/>
  <c r="S49" i="10"/>
  <c r="S47" i="10"/>
  <c r="S46" i="10"/>
  <c r="S45" i="10"/>
  <c r="S44" i="10"/>
  <c r="S43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5" i="10"/>
  <c r="S24" i="10"/>
  <c r="S23" i="10"/>
  <c r="S22" i="10"/>
  <c r="S21" i="10"/>
  <c r="S20" i="10"/>
  <c r="S19" i="10"/>
  <c r="S18" i="10"/>
  <c r="S16" i="10"/>
  <c r="S15" i="10"/>
  <c r="S14" i="10"/>
  <c r="S13" i="10"/>
  <c r="AF18" i="10" s="1"/>
  <c r="S10" i="10"/>
  <c r="S8" i="10"/>
  <c r="Q49" i="10"/>
  <c r="Q47" i="10"/>
  <c r="Q46" i="10"/>
  <c r="Q45" i="10"/>
  <c r="Q32" i="10"/>
  <c r="Q30" i="10"/>
  <c r="Q23" i="10"/>
  <c r="Q19" i="10"/>
  <c r="Q18" i="10"/>
  <c r="Q14" i="10"/>
  <c r="Q13" i="10"/>
  <c r="Q10" i="10"/>
  <c r="Q9" i="10"/>
  <c r="Q8" i="10"/>
  <c r="Q7" i="10"/>
  <c r="Q6" i="10"/>
  <c r="O49" i="10"/>
  <c r="O47" i="10"/>
  <c r="O45" i="10"/>
  <c r="O44" i="10"/>
  <c r="O43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5" i="10"/>
  <c r="O24" i="10"/>
  <c r="O23" i="10"/>
  <c r="O22" i="10"/>
  <c r="O21" i="10"/>
  <c r="O20" i="10"/>
  <c r="O19" i="10"/>
  <c r="O18" i="10"/>
  <c r="O16" i="10"/>
  <c r="O15" i="10"/>
  <c r="O14" i="10"/>
  <c r="O13" i="10"/>
  <c r="O10" i="10"/>
  <c r="O9" i="10"/>
  <c r="O8" i="10"/>
  <c r="O7" i="10"/>
  <c r="O6" i="10"/>
  <c r="U51" i="15"/>
  <c r="S51" i="15"/>
  <c r="Q51" i="15"/>
  <c r="O51" i="15"/>
  <c r="U50" i="15"/>
  <c r="S50" i="15"/>
  <c r="Q50" i="15"/>
  <c r="O50" i="15"/>
  <c r="BJ41" i="15"/>
  <c r="BK41" i="15" s="1"/>
  <c r="AO36" i="15"/>
  <c r="AF23" i="15"/>
  <c r="BJ22" i="15"/>
  <c r="AF22" i="15"/>
  <c r="BJ21" i="15"/>
  <c r="BK21" i="15" s="1"/>
  <c r="AF21" i="15"/>
  <c r="AF20" i="15"/>
  <c r="AF19" i="15"/>
  <c r="AF18" i="15"/>
  <c r="AF16" i="15"/>
  <c r="AF15" i="15"/>
  <c r="AB13" i="15"/>
  <c r="AB12" i="15"/>
  <c r="AB11" i="15"/>
  <c r="AB10" i="15"/>
  <c r="L10" i="15"/>
  <c r="G10" i="15"/>
  <c r="F10" i="15"/>
  <c r="E10" i="15"/>
  <c r="D10" i="15"/>
  <c r="H10" i="15" s="1"/>
  <c r="AB9" i="15"/>
  <c r="L9" i="15"/>
  <c r="G9" i="15"/>
  <c r="F9" i="15"/>
  <c r="E9" i="15"/>
  <c r="D9" i="15"/>
  <c r="AF8" i="15"/>
  <c r="AB8" i="15"/>
  <c r="L8" i="15"/>
  <c r="H8" i="15"/>
  <c r="G8" i="15"/>
  <c r="AF7" i="15"/>
  <c r="AB7" i="15"/>
  <c r="L7" i="15"/>
  <c r="H7" i="15"/>
  <c r="F7" i="15"/>
  <c r="E7" i="15"/>
  <c r="AM6" i="15"/>
  <c r="AB6" i="15"/>
  <c r="L6" i="15"/>
  <c r="H6" i="15"/>
  <c r="F6" i="15"/>
  <c r="E6" i="15"/>
  <c r="B6" i="15"/>
  <c r="B8" i="15" s="1"/>
  <c r="AN5" i="15"/>
  <c r="AF5" i="15"/>
  <c r="AF6" i="15" s="1"/>
  <c r="AF9" i="15" s="1"/>
  <c r="AI10" i="15" s="1"/>
  <c r="AB5" i="15"/>
  <c r="L5" i="15"/>
  <c r="J5" i="15"/>
  <c r="H5" i="15"/>
  <c r="G5" i="15"/>
  <c r="E5" i="15"/>
  <c r="U51" i="14"/>
  <c r="S51" i="14"/>
  <c r="Q51" i="14"/>
  <c r="O51" i="14"/>
  <c r="U50" i="14"/>
  <c r="S50" i="14"/>
  <c r="Q50" i="14"/>
  <c r="O50" i="14"/>
  <c r="BJ42" i="14"/>
  <c r="BK41" i="14"/>
  <c r="BL41" i="14" s="1"/>
  <c r="BJ41" i="14"/>
  <c r="AO36" i="14"/>
  <c r="AF23" i="14"/>
  <c r="AF22" i="14"/>
  <c r="BJ21" i="14"/>
  <c r="BJ22" i="14" s="1"/>
  <c r="AF21" i="14"/>
  <c r="AF20" i="14"/>
  <c r="AF19" i="14"/>
  <c r="AF18" i="14"/>
  <c r="AF16" i="14"/>
  <c r="AF15" i="14"/>
  <c r="AB13" i="14"/>
  <c r="AB12" i="14"/>
  <c r="AB11" i="14"/>
  <c r="AB10" i="14"/>
  <c r="L10" i="14"/>
  <c r="G10" i="14"/>
  <c r="F10" i="14"/>
  <c r="E10" i="14"/>
  <c r="D10" i="14"/>
  <c r="H10" i="14" s="1"/>
  <c r="AB9" i="14"/>
  <c r="L9" i="14"/>
  <c r="G9" i="14"/>
  <c r="F9" i="14"/>
  <c r="E9" i="14"/>
  <c r="D9" i="14"/>
  <c r="AF8" i="14"/>
  <c r="AB8" i="14"/>
  <c r="L8" i="14"/>
  <c r="H8" i="14"/>
  <c r="G8" i="14"/>
  <c r="AF7" i="14"/>
  <c r="AF17" i="14" s="1"/>
  <c r="AB7" i="14"/>
  <c r="L7" i="14"/>
  <c r="H7" i="14"/>
  <c r="F7" i="14"/>
  <c r="E7" i="14"/>
  <c r="AM6" i="14"/>
  <c r="AM7" i="14" s="1"/>
  <c r="AB6" i="14"/>
  <c r="L6" i="14"/>
  <c r="H6" i="14"/>
  <c r="F6" i="14"/>
  <c r="E6" i="14"/>
  <c r="B6" i="14"/>
  <c r="B8" i="14" s="1"/>
  <c r="AN5" i="14"/>
  <c r="AF5" i="14"/>
  <c r="AF6" i="14" s="1"/>
  <c r="AF9" i="14" s="1"/>
  <c r="AI10" i="14" s="1"/>
  <c r="AB5" i="14"/>
  <c r="L5" i="14"/>
  <c r="H5" i="14"/>
  <c r="G5" i="14"/>
  <c r="E5" i="14"/>
  <c r="J5" i="14" s="1"/>
  <c r="U51" i="13"/>
  <c r="S51" i="13"/>
  <c r="Q51" i="13"/>
  <c r="O51" i="13"/>
  <c r="U50" i="13"/>
  <c r="S50" i="13"/>
  <c r="Q50" i="13"/>
  <c r="O50" i="13"/>
  <c r="BJ41" i="13"/>
  <c r="BJ42" i="13" s="1"/>
  <c r="AO36" i="13"/>
  <c r="AF23" i="13"/>
  <c r="BJ22" i="13"/>
  <c r="AF22" i="13"/>
  <c r="BJ21" i="13"/>
  <c r="BK21" i="13" s="1"/>
  <c r="BL21" i="13" s="1"/>
  <c r="AF21" i="13"/>
  <c r="AF20" i="13"/>
  <c r="AF19" i="13"/>
  <c r="AF18" i="13"/>
  <c r="AF16" i="13"/>
  <c r="AF15" i="13"/>
  <c r="AB13" i="13"/>
  <c r="AB12" i="13"/>
  <c r="AB11" i="13"/>
  <c r="AB10" i="13"/>
  <c r="L10" i="13"/>
  <c r="H10" i="13"/>
  <c r="G10" i="13"/>
  <c r="F10" i="13"/>
  <c r="E10" i="13"/>
  <c r="D10" i="13"/>
  <c r="AB9" i="13"/>
  <c r="L9" i="13"/>
  <c r="G9" i="13"/>
  <c r="F9" i="13"/>
  <c r="E9" i="13"/>
  <c r="D9" i="13"/>
  <c r="AF8" i="13"/>
  <c r="AB8" i="13"/>
  <c r="L8" i="13"/>
  <c r="H8" i="13"/>
  <c r="G8" i="13"/>
  <c r="AF7" i="13"/>
  <c r="AF17" i="13" s="1"/>
  <c r="AB7" i="13"/>
  <c r="L7" i="13"/>
  <c r="H7" i="13"/>
  <c r="F7" i="13"/>
  <c r="E7" i="13"/>
  <c r="AM6" i="13"/>
  <c r="AM7" i="13" s="1"/>
  <c r="AB6" i="13"/>
  <c r="L6" i="13"/>
  <c r="H6" i="13"/>
  <c r="F6" i="13"/>
  <c r="E6" i="13"/>
  <c r="B6" i="13"/>
  <c r="B8" i="13" s="1"/>
  <c r="AN5" i="13"/>
  <c r="AF5" i="13"/>
  <c r="AF6" i="13" s="1"/>
  <c r="AF9" i="13" s="1"/>
  <c r="AB5" i="13"/>
  <c r="L5" i="13"/>
  <c r="J5" i="13"/>
  <c r="H5" i="13"/>
  <c r="G5" i="13"/>
  <c r="E5" i="13"/>
  <c r="U51" i="12"/>
  <c r="S51" i="12"/>
  <c r="O51" i="12"/>
  <c r="BK42" i="12"/>
  <c r="BJ42" i="12"/>
  <c r="BL41" i="12"/>
  <c r="BM41" i="12" s="1"/>
  <c r="BK41" i="12"/>
  <c r="BJ41" i="12"/>
  <c r="AO36" i="12"/>
  <c r="AF23" i="12"/>
  <c r="BJ21" i="12"/>
  <c r="BJ22" i="12" s="1"/>
  <c r="AF20" i="12"/>
  <c r="AF19" i="12"/>
  <c r="AF18" i="12"/>
  <c r="AF16" i="12"/>
  <c r="AB13" i="12"/>
  <c r="AB12" i="12"/>
  <c r="AB11" i="12"/>
  <c r="AB10" i="12"/>
  <c r="L10" i="12"/>
  <c r="G10" i="12"/>
  <c r="F10" i="12"/>
  <c r="E10" i="12"/>
  <c r="D10" i="12"/>
  <c r="H10" i="12" s="1"/>
  <c r="AB9" i="12"/>
  <c r="L9" i="12"/>
  <c r="G9" i="12"/>
  <c r="F9" i="12"/>
  <c r="E9" i="12"/>
  <c r="D9" i="12"/>
  <c r="AF8" i="12"/>
  <c r="AB8" i="12"/>
  <c r="L8" i="12"/>
  <c r="H8" i="12"/>
  <c r="G8" i="12"/>
  <c r="AF7" i="12"/>
  <c r="AB7" i="12"/>
  <c r="L7" i="12"/>
  <c r="H7" i="12"/>
  <c r="F7" i="12"/>
  <c r="E7" i="12"/>
  <c r="AM6" i="12"/>
  <c r="AB6" i="12"/>
  <c r="L6" i="12"/>
  <c r="H6" i="12"/>
  <c r="F6" i="12"/>
  <c r="E6" i="12"/>
  <c r="B6" i="12"/>
  <c r="B8" i="12" s="1"/>
  <c r="D6" i="12" s="1"/>
  <c r="I6" i="12" s="1"/>
  <c r="AN5" i="12"/>
  <c r="AF5" i="12"/>
  <c r="AB5" i="12"/>
  <c r="L5" i="12"/>
  <c r="H5" i="12"/>
  <c r="G5" i="12"/>
  <c r="E5" i="12"/>
  <c r="J5" i="12" s="1"/>
  <c r="U51" i="11"/>
  <c r="S51" i="11"/>
  <c r="Q51" i="11"/>
  <c r="O51" i="11"/>
  <c r="U50" i="11"/>
  <c r="S50" i="11"/>
  <c r="AF15" i="11" s="1"/>
  <c r="Q50" i="11"/>
  <c r="O50" i="11"/>
  <c r="BJ41" i="11"/>
  <c r="BK41" i="11" s="1"/>
  <c r="AO36" i="11"/>
  <c r="AF23" i="11"/>
  <c r="AF22" i="11"/>
  <c r="BJ21" i="11"/>
  <c r="BK21" i="11" s="1"/>
  <c r="AF21" i="11"/>
  <c r="AF20" i="11"/>
  <c r="AF19" i="11"/>
  <c r="AF18" i="11"/>
  <c r="AF17" i="11"/>
  <c r="AF16" i="11"/>
  <c r="AB13" i="11"/>
  <c r="AB12" i="11"/>
  <c r="AB11" i="11"/>
  <c r="AB10" i="11"/>
  <c r="L10" i="11"/>
  <c r="G10" i="11"/>
  <c r="F10" i="11"/>
  <c r="E10" i="11"/>
  <c r="D10" i="11"/>
  <c r="H10" i="11" s="1"/>
  <c r="AB9" i="11"/>
  <c r="L9" i="11"/>
  <c r="K9" i="11"/>
  <c r="I9" i="11"/>
  <c r="I10" i="11" s="1"/>
  <c r="K10" i="11" s="1"/>
  <c r="G9" i="11"/>
  <c r="F9" i="11"/>
  <c r="E9" i="11"/>
  <c r="D9" i="11"/>
  <c r="AF8" i="11"/>
  <c r="AB8" i="11"/>
  <c r="L8" i="11"/>
  <c r="H8" i="11"/>
  <c r="G8" i="11"/>
  <c r="AM7" i="11"/>
  <c r="AN7" i="11" s="1"/>
  <c r="AF7" i="11"/>
  <c r="AB7" i="11"/>
  <c r="L7" i="11"/>
  <c r="H7" i="11"/>
  <c r="F7" i="11"/>
  <c r="E7" i="11"/>
  <c r="AN6" i="11"/>
  <c r="AM6" i="11"/>
  <c r="AB6" i="11"/>
  <c r="L6" i="11"/>
  <c r="H6" i="11"/>
  <c r="F6" i="11"/>
  <c r="E6" i="11"/>
  <c r="B6" i="11"/>
  <c r="B8" i="11" s="1"/>
  <c r="D7" i="11" s="1"/>
  <c r="AN5" i="11"/>
  <c r="AF5" i="11"/>
  <c r="AF6" i="11" s="1"/>
  <c r="AB5" i="11"/>
  <c r="L5" i="11"/>
  <c r="J5" i="11"/>
  <c r="H5" i="11"/>
  <c r="G5" i="11"/>
  <c r="E5" i="11"/>
  <c r="AF23" i="10"/>
  <c r="AB13" i="10"/>
  <c r="AB12" i="10"/>
  <c r="AB11" i="10"/>
  <c r="AB10" i="10"/>
  <c r="L10" i="10"/>
  <c r="G10" i="10"/>
  <c r="F10" i="10"/>
  <c r="E10" i="10"/>
  <c r="D10" i="10"/>
  <c r="H10" i="10" s="1"/>
  <c r="AB9" i="10"/>
  <c r="L9" i="10"/>
  <c r="G9" i="10"/>
  <c r="F9" i="10"/>
  <c r="E9" i="10"/>
  <c r="D9" i="10"/>
  <c r="AB8" i="10"/>
  <c r="L8" i="10"/>
  <c r="H8" i="10"/>
  <c r="G8" i="10"/>
  <c r="AB7" i="10"/>
  <c r="L7" i="10"/>
  <c r="H7" i="10"/>
  <c r="F7" i="10"/>
  <c r="E7" i="10"/>
  <c r="AB6" i="10"/>
  <c r="L6" i="10"/>
  <c r="H6" i="10"/>
  <c r="F6" i="10"/>
  <c r="E6" i="10"/>
  <c r="B6" i="10"/>
  <c r="B8" i="10" s="1"/>
  <c r="AB5" i="10"/>
  <c r="L5" i="10"/>
  <c r="H5" i="10"/>
  <c r="G5" i="10"/>
  <c r="E5" i="10"/>
  <c r="J5" i="10" s="1"/>
  <c r="AE1" i="10"/>
  <c r="U51" i="9"/>
  <c r="S51" i="9"/>
  <c r="Q51" i="9"/>
  <c r="O51" i="9"/>
  <c r="U50" i="9"/>
  <c r="S50" i="9"/>
  <c r="AF15" i="9" s="1"/>
  <c r="Q50" i="9"/>
  <c r="O50" i="9"/>
  <c r="BJ41" i="9"/>
  <c r="BK41" i="9" s="1"/>
  <c r="AO36" i="9"/>
  <c r="AF23" i="9"/>
  <c r="AF22" i="9"/>
  <c r="BJ21" i="9"/>
  <c r="BJ22" i="9" s="1"/>
  <c r="AF21" i="9"/>
  <c r="AF20" i="9"/>
  <c r="AF19" i="9"/>
  <c r="AF18" i="9"/>
  <c r="AF16" i="9"/>
  <c r="AB13" i="9"/>
  <c r="AB12" i="9"/>
  <c r="AB11" i="9"/>
  <c r="AB10" i="9"/>
  <c r="L10" i="9"/>
  <c r="G10" i="9"/>
  <c r="F10" i="9"/>
  <c r="E10" i="9"/>
  <c r="D10" i="9"/>
  <c r="H10" i="9" s="1"/>
  <c r="AB9" i="9"/>
  <c r="L9" i="9"/>
  <c r="G9" i="9"/>
  <c r="F9" i="9"/>
  <c r="E9" i="9"/>
  <c r="D9" i="9"/>
  <c r="AF8" i="9"/>
  <c r="AB8" i="9"/>
  <c r="L8" i="9"/>
  <c r="H8" i="9"/>
  <c r="G8" i="9"/>
  <c r="AF7" i="9"/>
  <c r="AB7" i="9"/>
  <c r="L7" i="9"/>
  <c r="H7" i="9"/>
  <c r="F7" i="9"/>
  <c r="E7" i="9"/>
  <c r="AM6" i="9"/>
  <c r="AB6" i="9"/>
  <c r="L6" i="9"/>
  <c r="H6" i="9"/>
  <c r="F6" i="9"/>
  <c r="E6" i="9"/>
  <c r="B6" i="9"/>
  <c r="B8" i="9" s="1"/>
  <c r="AN5" i="9"/>
  <c r="AF5" i="9"/>
  <c r="AB5" i="9"/>
  <c r="L5" i="9"/>
  <c r="H5" i="9"/>
  <c r="G5" i="9"/>
  <c r="E5" i="9"/>
  <c r="J5" i="9" s="1"/>
  <c r="D8" i="13" l="1"/>
  <c r="D7" i="13"/>
  <c r="I7" i="13" s="1"/>
  <c r="D6" i="13"/>
  <c r="I6" i="13" s="1"/>
  <c r="AF6" i="12"/>
  <c r="AF9" i="12" s="1"/>
  <c r="AI10" i="12" s="1"/>
  <c r="AF20" i="10"/>
  <c r="Q16" i="10"/>
  <c r="R16" i="10" s="1"/>
  <c r="Q21" i="10"/>
  <c r="R21" i="10" s="1"/>
  <c r="Q28" i="10"/>
  <c r="R28" i="10" s="1"/>
  <c r="Q33" i="10"/>
  <c r="R33" i="10" s="1"/>
  <c r="Q37" i="10"/>
  <c r="R37" i="10" s="1"/>
  <c r="Q39" i="10"/>
  <c r="R39" i="10" s="1"/>
  <c r="Q43" i="10"/>
  <c r="O11" i="10"/>
  <c r="Q24" i="10"/>
  <c r="R24" i="10" s="1"/>
  <c r="S41" i="10"/>
  <c r="T41" i="10" s="1"/>
  <c r="Q11" i="10"/>
  <c r="R11" i="10" s="1"/>
  <c r="Q20" i="10"/>
  <c r="R20" i="10" s="1"/>
  <c r="Q25" i="10"/>
  <c r="R25" i="10" s="1"/>
  <c r="Q27" i="10"/>
  <c r="R27" i="10" s="1"/>
  <c r="Q29" i="10"/>
  <c r="Q36" i="10"/>
  <c r="Q38" i="10"/>
  <c r="R38" i="10" s="1"/>
  <c r="Q44" i="10"/>
  <c r="R44" i="10" s="1"/>
  <c r="Q51" i="12"/>
  <c r="AF8" i="10"/>
  <c r="AF21" i="10"/>
  <c r="S17" i="10"/>
  <c r="T17" i="10" s="1"/>
  <c r="S26" i="10"/>
  <c r="Q22" i="10"/>
  <c r="R22" i="10" s="1"/>
  <c r="O12" i="10"/>
  <c r="P12" i="10" s="1"/>
  <c r="Q12" i="10"/>
  <c r="R12" i="10" s="1"/>
  <c r="Q31" i="10"/>
  <c r="R31" i="10" s="1"/>
  <c r="U17" i="10"/>
  <c r="V17" i="10" s="1"/>
  <c r="S9" i="10"/>
  <c r="T9" i="10" s="1"/>
  <c r="U13" i="10"/>
  <c r="V13" i="10" s="1"/>
  <c r="AF21" i="12"/>
  <c r="U9" i="10"/>
  <c r="U33" i="10"/>
  <c r="V33" i="10" s="1"/>
  <c r="U10" i="10"/>
  <c r="V10" i="10" s="1"/>
  <c r="G36" i="19"/>
  <c r="G36" i="18"/>
  <c r="V11" i="19"/>
  <c r="AP11" i="12" s="1"/>
  <c r="AQ11" i="12" s="1"/>
  <c r="AR11" i="12" s="1"/>
  <c r="V19" i="19"/>
  <c r="AP19" i="12" s="1"/>
  <c r="AQ19" i="12" s="1"/>
  <c r="AR19" i="12" s="1"/>
  <c r="V27" i="19"/>
  <c r="AP27" i="12" s="1"/>
  <c r="AQ27" i="12" s="1"/>
  <c r="AR27" i="12" s="1"/>
  <c r="V35" i="19"/>
  <c r="AP35" i="12" s="1"/>
  <c r="AQ35" i="12" s="1"/>
  <c r="AR35" i="12" s="1"/>
  <c r="V6" i="21"/>
  <c r="AP6" i="14" s="1"/>
  <c r="AQ6" i="14" s="1"/>
  <c r="AR6" i="14" s="1"/>
  <c r="V14" i="21"/>
  <c r="AP14" i="14" s="1"/>
  <c r="AQ14" i="14" s="1"/>
  <c r="AR14" i="14" s="1"/>
  <c r="V22" i="21"/>
  <c r="AP22" i="14" s="1"/>
  <c r="AQ22" i="14" s="1"/>
  <c r="AR22" i="14" s="1"/>
  <c r="V30" i="21"/>
  <c r="AP30" i="14" s="1"/>
  <c r="AQ30" i="14" s="1"/>
  <c r="AR30" i="14" s="1"/>
  <c r="E36" i="22"/>
  <c r="G36" i="16"/>
  <c r="V6" i="16"/>
  <c r="AP6" i="9" s="1"/>
  <c r="AQ6" i="9" s="1"/>
  <c r="AR6" i="9" s="1"/>
  <c r="V10" i="16"/>
  <c r="AP10" i="9" s="1"/>
  <c r="AQ10" i="9" s="1"/>
  <c r="AR10" i="9" s="1"/>
  <c r="G36" i="20"/>
  <c r="V36" i="20" s="1"/>
  <c r="V13" i="21"/>
  <c r="AP13" i="14" s="1"/>
  <c r="AQ13" i="14" s="1"/>
  <c r="AR13" i="14" s="1"/>
  <c r="V21" i="21"/>
  <c r="AP21" i="14" s="1"/>
  <c r="AQ21" i="14" s="1"/>
  <c r="AR21" i="14" s="1"/>
  <c r="G36" i="21"/>
  <c r="V13" i="22"/>
  <c r="AP13" i="15" s="1"/>
  <c r="AQ13" i="15" s="1"/>
  <c r="AR13" i="15" s="1"/>
  <c r="V21" i="22"/>
  <c r="AP21" i="15" s="1"/>
  <c r="AQ21" i="15" s="1"/>
  <c r="AR21" i="15" s="1"/>
  <c r="V29" i="22"/>
  <c r="AP29" i="15" s="1"/>
  <c r="AQ29" i="15" s="1"/>
  <c r="AR29" i="15" s="1"/>
  <c r="V9" i="16"/>
  <c r="AP9" i="9" s="1"/>
  <c r="AQ9" i="9" s="1"/>
  <c r="AR9" i="9" s="1"/>
  <c r="V17" i="16"/>
  <c r="AP17" i="9" s="1"/>
  <c r="AQ17" i="9" s="1"/>
  <c r="AR17" i="9" s="1"/>
  <c r="V25" i="16"/>
  <c r="AP25" i="9" s="1"/>
  <c r="AQ25" i="9" s="1"/>
  <c r="AR25" i="9" s="1"/>
  <c r="V33" i="16"/>
  <c r="AP33" i="9" s="1"/>
  <c r="AQ33" i="9" s="1"/>
  <c r="AR33" i="9" s="1"/>
  <c r="V12" i="18"/>
  <c r="AP12" i="11" s="1"/>
  <c r="AQ12" i="11" s="1"/>
  <c r="AR12" i="11" s="1"/>
  <c r="V20" i="18"/>
  <c r="AP20" i="11" s="1"/>
  <c r="AQ20" i="11" s="1"/>
  <c r="AR20" i="11" s="1"/>
  <c r="V28" i="18"/>
  <c r="AP28" i="11" s="1"/>
  <c r="AQ28" i="11" s="1"/>
  <c r="AR28" i="11" s="1"/>
  <c r="V11" i="20"/>
  <c r="V19" i="20"/>
  <c r="V27" i="20"/>
  <c r="V35" i="20"/>
  <c r="G36" i="22"/>
  <c r="V6" i="22"/>
  <c r="AP6" i="15" s="1"/>
  <c r="AQ6" i="15" s="1"/>
  <c r="AR6" i="15" s="1"/>
  <c r="V14" i="22"/>
  <c r="AP14" i="15" s="1"/>
  <c r="AQ14" i="15" s="1"/>
  <c r="AR14" i="15" s="1"/>
  <c r="V22" i="22"/>
  <c r="AP22" i="15" s="1"/>
  <c r="AQ22" i="15" s="1"/>
  <c r="AR22" i="15" s="1"/>
  <c r="V30" i="22"/>
  <c r="AP30" i="15" s="1"/>
  <c r="AQ30" i="15" s="1"/>
  <c r="AR30" i="15" s="1"/>
  <c r="V13" i="16"/>
  <c r="AP13" i="9" s="1"/>
  <c r="AQ13" i="9" s="1"/>
  <c r="AR13" i="9" s="1"/>
  <c r="V8" i="18"/>
  <c r="AP8" i="11" s="1"/>
  <c r="AQ8" i="11" s="1"/>
  <c r="AR8" i="11" s="1"/>
  <c r="V16" i="18"/>
  <c r="AP16" i="11" s="1"/>
  <c r="AQ16" i="11" s="1"/>
  <c r="AR16" i="11" s="1"/>
  <c r="V24" i="18"/>
  <c r="AP24" i="11" s="1"/>
  <c r="AQ24" i="11" s="1"/>
  <c r="AR24" i="11" s="1"/>
  <c r="V32" i="18"/>
  <c r="AP32" i="11" s="1"/>
  <c r="AQ32" i="11" s="1"/>
  <c r="AR32" i="11" s="1"/>
  <c r="V8" i="19"/>
  <c r="AP8" i="12" s="1"/>
  <c r="AQ8" i="12" s="1"/>
  <c r="AR8" i="12" s="1"/>
  <c r="V12" i="19"/>
  <c r="AP12" i="12" s="1"/>
  <c r="AQ12" i="12" s="1"/>
  <c r="AR12" i="12" s="1"/>
  <c r="V16" i="19"/>
  <c r="AP16" i="12" s="1"/>
  <c r="AQ16" i="12" s="1"/>
  <c r="AR16" i="12" s="1"/>
  <c r="V20" i="19"/>
  <c r="AP20" i="12" s="1"/>
  <c r="AQ20" i="12" s="1"/>
  <c r="AR20" i="12" s="1"/>
  <c r="V24" i="19"/>
  <c r="AP24" i="12" s="1"/>
  <c r="AQ24" i="12" s="1"/>
  <c r="AR24" i="12" s="1"/>
  <c r="V28" i="19"/>
  <c r="AP28" i="12" s="1"/>
  <c r="AQ28" i="12" s="1"/>
  <c r="AR28" i="12" s="1"/>
  <c r="V32" i="19"/>
  <c r="AP32" i="12" s="1"/>
  <c r="AQ32" i="12" s="1"/>
  <c r="AR32" i="12" s="1"/>
  <c r="V11" i="21"/>
  <c r="AP11" i="14" s="1"/>
  <c r="AQ11" i="14" s="1"/>
  <c r="AR11" i="14" s="1"/>
  <c r="V19" i="21"/>
  <c r="AP19" i="14" s="1"/>
  <c r="AQ19" i="14" s="1"/>
  <c r="AR19" i="14" s="1"/>
  <c r="V27" i="21"/>
  <c r="AP27" i="14" s="1"/>
  <c r="AQ27" i="14" s="1"/>
  <c r="AR27" i="14" s="1"/>
  <c r="V35" i="21"/>
  <c r="AP35" i="14" s="1"/>
  <c r="AQ35" i="14" s="1"/>
  <c r="AR35" i="14" s="1"/>
  <c r="V19" i="16"/>
  <c r="AP19" i="9" s="1"/>
  <c r="AQ19" i="9" s="1"/>
  <c r="AR19" i="9" s="1"/>
  <c r="V27" i="16"/>
  <c r="AP27" i="9" s="1"/>
  <c r="AQ27" i="9" s="1"/>
  <c r="AR27" i="9" s="1"/>
  <c r="V35" i="16"/>
  <c r="AP35" i="9" s="1"/>
  <c r="AQ35" i="9" s="1"/>
  <c r="AR35" i="9" s="1"/>
  <c r="V6" i="18"/>
  <c r="AP6" i="11" s="1"/>
  <c r="AQ6" i="11" s="1"/>
  <c r="AR6" i="11" s="1"/>
  <c r="V14" i="18"/>
  <c r="AP14" i="11" s="1"/>
  <c r="AQ14" i="11" s="1"/>
  <c r="AR14" i="11" s="1"/>
  <c r="V22" i="18"/>
  <c r="AP22" i="11" s="1"/>
  <c r="AQ22" i="11" s="1"/>
  <c r="AR22" i="11" s="1"/>
  <c r="V30" i="18"/>
  <c r="AP30" i="11" s="1"/>
  <c r="AQ30" i="11" s="1"/>
  <c r="AR30" i="11" s="1"/>
  <c r="V9" i="20"/>
  <c r="V13" i="20"/>
  <c r="V17" i="20"/>
  <c r="V25" i="20"/>
  <c r="V33" i="20"/>
  <c r="V8" i="22"/>
  <c r="AP8" i="15" s="1"/>
  <c r="AQ8" i="15" s="1"/>
  <c r="AR8" i="15" s="1"/>
  <c r="V12" i="22"/>
  <c r="AP12" i="15" s="1"/>
  <c r="V20" i="22"/>
  <c r="AP20" i="15" s="1"/>
  <c r="AQ20" i="15" s="1"/>
  <c r="AR20" i="15" s="1"/>
  <c r="V24" i="22"/>
  <c r="AP24" i="15" s="1"/>
  <c r="AQ24" i="15" s="1"/>
  <c r="AR24" i="15" s="1"/>
  <c r="V28" i="22"/>
  <c r="AP28" i="15" s="1"/>
  <c r="AQ28" i="15" s="1"/>
  <c r="AR28" i="15" s="1"/>
  <c r="V32" i="22"/>
  <c r="AP32" i="15" s="1"/>
  <c r="AQ32" i="15" s="1"/>
  <c r="AR32" i="15" s="1"/>
  <c r="E36" i="20"/>
  <c r="V11" i="18"/>
  <c r="AP11" i="11" s="1"/>
  <c r="AQ11" i="11" s="1"/>
  <c r="AR11" i="11" s="1"/>
  <c r="V19" i="18"/>
  <c r="AP19" i="11" s="1"/>
  <c r="AQ19" i="11" s="1"/>
  <c r="AR19" i="11" s="1"/>
  <c r="V27" i="18"/>
  <c r="AP27" i="11" s="1"/>
  <c r="AQ27" i="11" s="1"/>
  <c r="AR27" i="11" s="1"/>
  <c r="V35" i="18"/>
  <c r="AP35" i="11" s="1"/>
  <c r="AQ35" i="11" s="1"/>
  <c r="AR35" i="11" s="1"/>
  <c r="V6" i="20"/>
  <c r="V14" i="20"/>
  <c r="V21" i="20"/>
  <c r="V22" i="20"/>
  <c r="V29" i="20"/>
  <c r="V30" i="20"/>
  <c r="E36" i="21"/>
  <c r="V9" i="22"/>
  <c r="AP9" i="15" s="1"/>
  <c r="AQ9" i="15" s="1"/>
  <c r="AR9" i="15" s="1"/>
  <c r="V17" i="22"/>
  <c r="AP17" i="15" s="1"/>
  <c r="AQ17" i="15" s="1"/>
  <c r="AR17" i="15" s="1"/>
  <c r="V25" i="22"/>
  <c r="AP25" i="15" s="1"/>
  <c r="AQ25" i="15" s="1"/>
  <c r="AR25" i="15" s="1"/>
  <c r="V33" i="22"/>
  <c r="AP33" i="15" s="1"/>
  <c r="AQ33" i="15" s="1"/>
  <c r="AR33" i="15" s="1"/>
  <c r="E36" i="16"/>
  <c r="V20" i="16"/>
  <c r="AP20" i="9" s="1"/>
  <c r="AQ20" i="9" s="1"/>
  <c r="AR20" i="9" s="1"/>
  <c r="V23" i="18"/>
  <c r="AP23" i="11" s="1"/>
  <c r="AQ23" i="11" s="1"/>
  <c r="AR23" i="11" s="1"/>
  <c r="V31" i="18"/>
  <c r="AP31" i="11" s="1"/>
  <c r="AQ31" i="11" s="1"/>
  <c r="AR31" i="11" s="1"/>
  <c r="V7" i="19"/>
  <c r="AP7" i="12" s="1"/>
  <c r="AQ7" i="12" s="1"/>
  <c r="AR7" i="12" s="1"/>
  <c r="V15" i="19"/>
  <c r="AP15" i="12" s="1"/>
  <c r="AQ15" i="12" s="1"/>
  <c r="AR15" i="12" s="1"/>
  <c r="V23" i="19"/>
  <c r="AP23" i="12" s="1"/>
  <c r="AQ23" i="12" s="1"/>
  <c r="AR23" i="12" s="1"/>
  <c r="V31" i="19"/>
  <c r="AP31" i="12" s="1"/>
  <c r="AQ31" i="12" s="1"/>
  <c r="AR31" i="12" s="1"/>
  <c r="V14" i="16"/>
  <c r="AP14" i="9" s="1"/>
  <c r="AQ14" i="9" s="1"/>
  <c r="AR14" i="9" s="1"/>
  <c r="V18" i="16"/>
  <c r="AP18" i="9" s="1"/>
  <c r="AQ18" i="9" s="1"/>
  <c r="AR18" i="9" s="1"/>
  <c r="V21" i="16"/>
  <c r="AP21" i="9" s="1"/>
  <c r="AQ21" i="9" s="1"/>
  <c r="AR21" i="9" s="1"/>
  <c r="V22" i="16"/>
  <c r="AP22" i="9" s="1"/>
  <c r="AQ22" i="9" s="1"/>
  <c r="AR22" i="9" s="1"/>
  <c r="V26" i="16"/>
  <c r="AP26" i="9" s="1"/>
  <c r="AQ26" i="9" s="1"/>
  <c r="AR26" i="9" s="1"/>
  <c r="V29" i="16"/>
  <c r="AP29" i="9" s="1"/>
  <c r="AQ29" i="9" s="1"/>
  <c r="AR29" i="9" s="1"/>
  <c r="V30" i="16"/>
  <c r="AP30" i="9" s="1"/>
  <c r="AQ30" i="9" s="1"/>
  <c r="AR30" i="9" s="1"/>
  <c r="V34" i="16"/>
  <c r="AP34" i="9" s="1"/>
  <c r="AQ34" i="9" s="1"/>
  <c r="AR34" i="9" s="1"/>
  <c r="V9" i="18"/>
  <c r="AP9" i="11" s="1"/>
  <c r="AQ9" i="11" s="1"/>
  <c r="AR9" i="11" s="1"/>
  <c r="V17" i="18"/>
  <c r="AP17" i="11" s="1"/>
  <c r="AQ17" i="11" s="1"/>
  <c r="AR17" i="11" s="1"/>
  <c r="V21" i="18"/>
  <c r="AP21" i="11" s="1"/>
  <c r="AQ21" i="11" s="1"/>
  <c r="AR21" i="11" s="1"/>
  <c r="V25" i="18"/>
  <c r="AP25" i="11" s="1"/>
  <c r="AQ25" i="11" s="1"/>
  <c r="AR25" i="11" s="1"/>
  <c r="V33" i="18"/>
  <c r="AP33" i="11" s="1"/>
  <c r="AQ33" i="11" s="1"/>
  <c r="AR33" i="11" s="1"/>
  <c r="V12" i="20"/>
  <c r="V20" i="20"/>
  <c r="V28" i="20"/>
  <c r="V11" i="22"/>
  <c r="AP11" i="15" s="1"/>
  <c r="AQ11" i="15" s="1"/>
  <c r="AR11" i="15" s="1"/>
  <c r="V19" i="22"/>
  <c r="AP19" i="15" s="1"/>
  <c r="AQ19" i="15" s="1"/>
  <c r="AR19" i="15" s="1"/>
  <c r="V27" i="22"/>
  <c r="AP27" i="15" s="1"/>
  <c r="AQ27" i="15" s="1"/>
  <c r="AR27" i="15" s="1"/>
  <c r="V35" i="22"/>
  <c r="AP35" i="15" s="1"/>
  <c r="AQ35" i="15" s="1"/>
  <c r="AR35" i="15" s="1"/>
  <c r="V11" i="16"/>
  <c r="AP11" i="9" s="1"/>
  <c r="AQ11" i="9" s="1"/>
  <c r="AR11" i="9" s="1"/>
  <c r="E36" i="18"/>
  <c r="V9" i="19"/>
  <c r="AP9" i="12" s="1"/>
  <c r="AQ9" i="12" s="1"/>
  <c r="AR9" i="12" s="1"/>
  <c r="V17" i="19"/>
  <c r="AP17" i="12" s="1"/>
  <c r="AQ17" i="12" s="1"/>
  <c r="AR17" i="12" s="1"/>
  <c r="V25" i="19"/>
  <c r="AP25" i="12" s="1"/>
  <c r="AQ25" i="12" s="1"/>
  <c r="AR25" i="12" s="1"/>
  <c r="V33" i="19"/>
  <c r="AP33" i="12" s="1"/>
  <c r="AQ33" i="12" s="1"/>
  <c r="AR33" i="12" s="1"/>
  <c r="V8" i="21"/>
  <c r="AP8" i="14" s="1"/>
  <c r="AQ8" i="14" s="1"/>
  <c r="AR8" i="14" s="1"/>
  <c r="V12" i="21"/>
  <c r="AP12" i="14" s="1"/>
  <c r="AQ12" i="14" s="1"/>
  <c r="AR12" i="14" s="1"/>
  <c r="V16" i="21"/>
  <c r="AP16" i="14" s="1"/>
  <c r="AQ16" i="14" s="1"/>
  <c r="AR16" i="14" s="1"/>
  <c r="V20" i="21"/>
  <c r="AP20" i="14" s="1"/>
  <c r="AQ20" i="14" s="1"/>
  <c r="AR20" i="14" s="1"/>
  <c r="V24" i="21"/>
  <c r="AP24" i="14" s="1"/>
  <c r="AQ24" i="14" s="1"/>
  <c r="AR24" i="14" s="1"/>
  <c r="V28" i="21"/>
  <c r="AP28" i="14" s="1"/>
  <c r="AQ28" i="14" s="1"/>
  <c r="AR28" i="14" s="1"/>
  <c r="V32" i="21"/>
  <c r="AP32" i="14" s="1"/>
  <c r="AQ32" i="14" s="1"/>
  <c r="AR32" i="14" s="1"/>
  <c r="V13" i="18"/>
  <c r="AP13" i="11" s="1"/>
  <c r="AQ13" i="11" s="1"/>
  <c r="AR13" i="11" s="1"/>
  <c r="C36" i="19"/>
  <c r="V7" i="20"/>
  <c r="V10" i="21"/>
  <c r="AP10" i="14" s="1"/>
  <c r="AQ10" i="14" s="1"/>
  <c r="AR10" i="14" s="1"/>
  <c r="V18" i="21"/>
  <c r="AP18" i="14" s="1"/>
  <c r="AQ18" i="14" s="1"/>
  <c r="AR18" i="14" s="1"/>
  <c r="V26" i="21"/>
  <c r="AP26" i="14" s="1"/>
  <c r="AQ26" i="14" s="1"/>
  <c r="AR26" i="14" s="1"/>
  <c r="V34" i="21"/>
  <c r="AP34" i="14" s="1"/>
  <c r="AQ34" i="14" s="1"/>
  <c r="AR34" i="14" s="1"/>
  <c r="C36" i="18"/>
  <c r="V7" i="16"/>
  <c r="AP7" i="9" s="1"/>
  <c r="AQ7" i="9" s="1"/>
  <c r="AR7" i="9" s="1"/>
  <c r="V10" i="18"/>
  <c r="AP10" i="11" s="1"/>
  <c r="V18" i="18"/>
  <c r="AP18" i="11" s="1"/>
  <c r="AQ18" i="11" s="1"/>
  <c r="AR18" i="11" s="1"/>
  <c r="V29" i="18"/>
  <c r="AP29" i="11" s="1"/>
  <c r="AQ29" i="11" s="1"/>
  <c r="AR29" i="11" s="1"/>
  <c r="V5" i="19"/>
  <c r="AP5" i="12" s="1"/>
  <c r="AQ5" i="12" s="1"/>
  <c r="AR5" i="12" s="1"/>
  <c r="V13" i="19"/>
  <c r="AP13" i="12" s="1"/>
  <c r="AQ13" i="12" s="1"/>
  <c r="AR13" i="12" s="1"/>
  <c r="V8" i="20"/>
  <c r="V15" i="20"/>
  <c r="V23" i="20"/>
  <c r="V31" i="20"/>
  <c r="V10" i="22"/>
  <c r="AP10" i="15" s="1"/>
  <c r="AQ10" i="15" s="1"/>
  <c r="AR10" i="15" s="1"/>
  <c r="V18" i="22"/>
  <c r="AP18" i="15" s="1"/>
  <c r="AQ18" i="15" s="1"/>
  <c r="AR18" i="15" s="1"/>
  <c r="V26" i="22"/>
  <c r="AP26" i="15" s="1"/>
  <c r="AQ26" i="15" s="1"/>
  <c r="AR26" i="15" s="1"/>
  <c r="V34" i="22"/>
  <c r="AP34" i="15" s="1"/>
  <c r="AQ34" i="15" s="1"/>
  <c r="AR34" i="15" s="1"/>
  <c r="V8" i="16"/>
  <c r="AP8" i="9" s="1"/>
  <c r="AQ8" i="9" s="1"/>
  <c r="AR8" i="9" s="1"/>
  <c r="V15" i="16"/>
  <c r="AP15" i="9" s="1"/>
  <c r="AQ15" i="9" s="1"/>
  <c r="AR15" i="9" s="1"/>
  <c r="V23" i="16"/>
  <c r="AP23" i="9" s="1"/>
  <c r="AQ23" i="9" s="1"/>
  <c r="AR23" i="9" s="1"/>
  <c r="V31" i="16"/>
  <c r="AP31" i="9" s="1"/>
  <c r="AQ31" i="9" s="1"/>
  <c r="AR31" i="9" s="1"/>
  <c r="V26" i="18"/>
  <c r="AP26" i="11" s="1"/>
  <c r="AQ26" i="11" s="1"/>
  <c r="AR26" i="11" s="1"/>
  <c r="V34" i="18"/>
  <c r="AP34" i="11" s="1"/>
  <c r="AQ34" i="11" s="1"/>
  <c r="AR34" i="11" s="1"/>
  <c r="V21" i="19"/>
  <c r="AP21" i="12" s="1"/>
  <c r="AQ21" i="12" s="1"/>
  <c r="AR21" i="12" s="1"/>
  <c r="V29" i="19"/>
  <c r="AP29" i="12" s="1"/>
  <c r="AQ29" i="12" s="1"/>
  <c r="AR29" i="12" s="1"/>
  <c r="C36" i="20"/>
  <c r="V16" i="20"/>
  <c r="V24" i="20"/>
  <c r="V32" i="20"/>
  <c r="V7" i="21"/>
  <c r="AP7" i="14" s="1"/>
  <c r="AQ7" i="14" s="1"/>
  <c r="AR7" i="14" s="1"/>
  <c r="V15" i="21"/>
  <c r="AP15" i="14" s="1"/>
  <c r="AQ15" i="14" s="1"/>
  <c r="AR15" i="14" s="1"/>
  <c r="V23" i="21"/>
  <c r="AP23" i="14" s="1"/>
  <c r="AQ23" i="14" s="1"/>
  <c r="AR23" i="14" s="1"/>
  <c r="V31" i="21"/>
  <c r="AP31" i="14" s="1"/>
  <c r="AQ31" i="14" s="1"/>
  <c r="AR31" i="14" s="1"/>
  <c r="C36" i="16"/>
  <c r="V36" i="16" s="1"/>
  <c r="V12" i="16"/>
  <c r="AP12" i="9" s="1"/>
  <c r="AQ12" i="9" s="1"/>
  <c r="AR12" i="9" s="1"/>
  <c r="V16" i="16"/>
  <c r="AP16" i="9" s="1"/>
  <c r="AQ16" i="9" s="1"/>
  <c r="AR16" i="9" s="1"/>
  <c r="V24" i="16"/>
  <c r="AP24" i="9" s="1"/>
  <c r="AQ24" i="9" s="1"/>
  <c r="AR24" i="9" s="1"/>
  <c r="V32" i="16"/>
  <c r="AP32" i="9" s="1"/>
  <c r="AQ32" i="9" s="1"/>
  <c r="AR32" i="9" s="1"/>
  <c r="V7" i="22"/>
  <c r="AP7" i="15" s="1"/>
  <c r="AQ7" i="15" s="1"/>
  <c r="AR7" i="15" s="1"/>
  <c r="V15" i="22"/>
  <c r="AP15" i="15" s="1"/>
  <c r="AQ15" i="15" s="1"/>
  <c r="AR15" i="15" s="1"/>
  <c r="V23" i="22"/>
  <c r="AP23" i="15" s="1"/>
  <c r="AQ23" i="15" s="1"/>
  <c r="AR23" i="15" s="1"/>
  <c r="V31" i="22"/>
  <c r="AP31" i="15" s="1"/>
  <c r="AQ31" i="15" s="1"/>
  <c r="AR31" i="15" s="1"/>
  <c r="V28" i="16"/>
  <c r="AP28" i="9" s="1"/>
  <c r="AQ28" i="9" s="1"/>
  <c r="AR28" i="9" s="1"/>
  <c r="V7" i="18"/>
  <c r="AP7" i="11" s="1"/>
  <c r="AQ7" i="11" s="1"/>
  <c r="AR7" i="11" s="1"/>
  <c r="V15" i="18"/>
  <c r="AP15" i="11" s="1"/>
  <c r="AQ15" i="11" s="1"/>
  <c r="AR15" i="11" s="1"/>
  <c r="V10" i="19"/>
  <c r="AP10" i="12" s="1"/>
  <c r="AQ10" i="12" s="1"/>
  <c r="AR10" i="12" s="1"/>
  <c r="C36" i="21"/>
  <c r="V36" i="21" s="1"/>
  <c r="C36" i="22"/>
  <c r="V36" i="22" s="1"/>
  <c r="V16" i="22"/>
  <c r="AP16" i="15" s="1"/>
  <c r="AQ16" i="15" s="1"/>
  <c r="AR16" i="15" s="1"/>
  <c r="BJ42" i="15"/>
  <c r="AQ12" i="15"/>
  <c r="AR12" i="15" s="1"/>
  <c r="V5" i="22"/>
  <c r="AP5" i="15" s="1"/>
  <c r="AQ5" i="15" s="1"/>
  <c r="AR5" i="15" s="1"/>
  <c r="V5" i="21"/>
  <c r="AP5" i="14" s="1"/>
  <c r="V5" i="20"/>
  <c r="AP5" i="13" s="1"/>
  <c r="E36" i="19"/>
  <c r="V36" i="19" s="1"/>
  <c r="V5" i="18"/>
  <c r="AP5" i="11" s="1"/>
  <c r="AQ5" i="11" s="1"/>
  <c r="AR5" i="11" s="1"/>
  <c r="AR36" i="11" s="1"/>
  <c r="V5" i="16"/>
  <c r="AP5" i="9" s="1"/>
  <c r="AQ5" i="9" s="1"/>
  <c r="U51" i="10"/>
  <c r="T7" i="10"/>
  <c r="S50" i="10"/>
  <c r="AF15" i="10" s="1"/>
  <c r="V14" i="10"/>
  <c r="V22" i="10"/>
  <c r="V30" i="10"/>
  <c r="V38" i="10"/>
  <c r="P8" i="10"/>
  <c r="P16" i="10"/>
  <c r="P24" i="10"/>
  <c r="T15" i="10"/>
  <c r="T31" i="10"/>
  <c r="T39" i="10"/>
  <c r="P20" i="10"/>
  <c r="AF11" i="11"/>
  <c r="AF9" i="11"/>
  <c r="AI10" i="11" s="1"/>
  <c r="BL21" i="15"/>
  <c r="BM21" i="15" s="1"/>
  <c r="BN21" i="15" s="1"/>
  <c r="BK22" i="15"/>
  <c r="BL21" i="11"/>
  <c r="BK22" i="11"/>
  <c r="D6" i="15"/>
  <c r="I6" i="15" s="1"/>
  <c r="D8" i="15"/>
  <c r="D7" i="15"/>
  <c r="BL41" i="11"/>
  <c r="BM41" i="11" s="1"/>
  <c r="BM42" i="11" s="1"/>
  <c r="BK42" i="11"/>
  <c r="F8" i="13"/>
  <c r="E8" i="13"/>
  <c r="I8" i="13" s="1"/>
  <c r="BK42" i="15"/>
  <c r="BL41" i="15"/>
  <c r="BL42" i="15" s="1"/>
  <c r="AF10" i="13"/>
  <c r="AF13" i="13" s="1"/>
  <c r="AI10" i="13"/>
  <c r="D7" i="14"/>
  <c r="D8" i="14"/>
  <c r="D6" i="14"/>
  <c r="I6" i="14" s="1"/>
  <c r="BJ42" i="11"/>
  <c r="D7" i="12"/>
  <c r="V18" i="10"/>
  <c r="V34" i="10"/>
  <c r="BK21" i="14"/>
  <c r="BL21" i="14" s="1"/>
  <c r="BM21" i="14" s="1"/>
  <c r="BK42" i="14"/>
  <c r="AM8" i="11"/>
  <c r="BJ22" i="11"/>
  <c r="D8" i="12"/>
  <c r="BK41" i="13"/>
  <c r="BJ42" i="9"/>
  <c r="BL42" i="12"/>
  <c r="V46" i="10"/>
  <c r="G7" i="13"/>
  <c r="BK21" i="12"/>
  <c r="BL21" i="12" s="1"/>
  <c r="BK21" i="9"/>
  <c r="BL21" i="9" s="1"/>
  <c r="BL22" i="9" s="1"/>
  <c r="S51" i="10"/>
  <c r="AF7" i="10"/>
  <c r="AF17" i="10" s="1"/>
  <c r="T47" i="10"/>
  <c r="T25" i="10"/>
  <c r="T29" i="10"/>
  <c r="AF19" i="10"/>
  <c r="D7" i="9"/>
  <c r="D8" i="9"/>
  <c r="D6" i="9"/>
  <c r="I6" i="9" s="1"/>
  <c r="BL41" i="9"/>
  <c r="BL42" i="9" s="1"/>
  <c r="BK42" i="9"/>
  <c r="AI10" i="9"/>
  <c r="AF5" i="10"/>
  <c r="T33" i="10"/>
  <c r="T37" i="10"/>
  <c r="AF6" i="9"/>
  <c r="AF9" i="9" s="1"/>
  <c r="AF10" i="9" s="1"/>
  <c r="R7" i="10"/>
  <c r="T23" i="10"/>
  <c r="P28" i="10"/>
  <c r="P32" i="10"/>
  <c r="P36" i="10"/>
  <c r="O50" i="10"/>
  <c r="P44" i="10"/>
  <c r="R23" i="10"/>
  <c r="T21" i="10"/>
  <c r="T49" i="10"/>
  <c r="AF16" i="10"/>
  <c r="O51" i="10"/>
  <c r="P9" i="10"/>
  <c r="P13" i="10"/>
  <c r="P21" i="10"/>
  <c r="P25" i="10"/>
  <c r="P29" i="10"/>
  <c r="P33" i="10"/>
  <c r="P37" i="10"/>
  <c r="P45" i="10"/>
  <c r="P49" i="10"/>
  <c r="R9" i="10"/>
  <c r="R13" i="10"/>
  <c r="R34" i="10"/>
  <c r="R45" i="10"/>
  <c r="T13" i="10"/>
  <c r="T45" i="10"/>
  <c r="V7" i="10"/>
  <c r="V15" i="10"/>
  <c r="V19" i="10"/>
  <c r="V23" i="10"/>
  <c r="V27" i="10"/>
  <c r="V31" i="10"/>
  <c r="V35" i="10"/>
  <c r="V39" i="10"/>
  <c r="V43" i="10"/>
  <c r="V47" i="10"/>
  <c r="P10" i="10"/>
  <c r="P14" i="10"/>
  <c r="P18" i="10"/>
  <c r="P22" i="10"/>
  <c r="P30" i="10"/>
  <c r="P34" i="10"/>
  <c r="P38" i="10"/>
  <c r="P40" i="10"/>
  <c r="R10" i="10"/>
  <c r="T19" i="10"/>
  <c r="T27" i="10"/>
  <c r="T35" i="10"/>
  <c r="T43" i="10"/>
  <c r="V8" i="10"/>
  <c r="V16" i="10"/>
  <c r="V20" i="10"/>
  <c r="V24" i="10"/>
  <c r="V28" i="10"/>
  <c r="V32" i="10"/>
  <c r="V36" i="10"/>
  <c r="V40" i="10"/>
  <c r="V44" i="10"/>
  <c r="P7" i="10"/>
  <c r="P11" i="10"/>
  <c r="P15" i="10"/>
  <c r="P19" i="10"/>
  <c r="P23" i="10"/>
  <c r="P27" i="10"/>
  <c r="P31" i="10"/>
  <c r="P35" i="10"/>
  <c r="P39" i="10"/>
  <c r="P43" i="10"/>
  <c r="P47" i="10"/>
  <c r="R18" i="10"/>
  <c r="R29" i="10"/>
  <c r="V9" i="10"/>
  <c r="V21" i="10"/>
  <c r="V25" i="10"/>
  <c r="V29" i="10"/>
  <c r="V37" i="10"/>
  <c r="V45" i="10"/>
  <c r="V49" i="10"/>
  <c r="U50" i="10"/>
  <c r="R8" i="10"/>
  <c r="R32" i="10"/>
  <c r="R40" i="10"/>
  <c r="R49" i="10"/>
  <c r="P46" i="10"/>
  <c r="R14" i="10"/>
  <c r="R19" i="10"/>
  <c r="R30" i="10"/>
  <c r="R35" i="10"/>
  <c r="R43" i="10"/>
  <c r="R46" i="10"/>
  <c r="T8" i="10"/>
  <c r="T10" i="10"/>
  <c r="T14" i="10"/>
  <c r="T16" i="10"/>
  <c r="T18" i="10"/>
  <c r="AF22" i="10" s="1"/>
  <c r="T20" i="10"/>
  <c r="T22" i="10"/>
  <c r="T24" i="10"/>
  <c r="T26" i="10"/>
  <c r="T28" i="10"/>
  <c r="T30" i="10"/>
  <c r="T32" i="10"/>
  <c r="T34" i="10"/>
  <c r="T36" i="10"/>
  <c r="T38" i="10"/>
  <c r="T40" i="10"/>
  <c r="T44" i="10"/>
  <c r="T46" i="10"/>
  <c r="R36" i="10"/>
  <c r="R47" i="10"/>
  <c r="Q50" i="10"/>
  <c r="I7" i="11"/>
  <c r="G7" i="11"/>
  <c r="AN7" i="13"/>
  <c r="AM8" i="13"/>
  <c r="D8" i="11"/>
  <c r="AF10" i="11"/>
  <c r="AF10" i="12"/>
  <c r="AF17" i="12"/>
  <c r="AF11" i="12"/>
  <c r="BN41" i="11"/>
  <c r="BM21" i="13"/>
  <c r="BL22" i="13"/>
  <c r="BK22" i="13"/>
  <c r="AM8" i="14"/>
  <c r="AN7" i="14"/>
  <c r="D6" i="11"/>
  <c r="I6" i="11" s="1"/>
  <c r="AM7" i="12"/>
  <c r="AN6" i="12"/>
  <c r="I9" i="12"/>
  <c r="I10" i="12" s="1"/>
  <c r="K10" i="12" s="1"/>
  <c r="BM21" i="12"/>
  <c r="BL22" i="12"/>
  <c r="BN41" i="12"/>
  <c r="BM42" i="12"/>
  <c r="I9" i="13"/>
  <c r="I10" i="13" s="1"/>
  <c r="K10" i="13" s="1"/>
  <c r="AN6" i="13"/>
  <c r="AF11" i="13"/>
  <c r="AF10" i="14"/>
  <c r="BL22" i="14"/>
  <c r="BK22" i="14"/>
  <c r="BL42" i="14"/>
  <c r="BM41" i="14"/>
  <c r="AF10" i="15"/>
  <c r="AF17" i="15"/>
  <c r="AF11" i="15"/>
  <c r="I9" i="14"/>
  <c r="I10" i="14" s="1"/>
  <c r="K10" i="14" s="1"/>
  <c r="I9" i="15"/>
  <c r="I10" i="15" s="1"/>
  <c r="K10" i="15" s="1"/>
  <c r="AN6" i="14"/>
  <c r="AF11" i="14"/>
  <c r="G7" i="15"/>
  <c r="I7" i="15"/>
  <c r="AM7" i="15"/>
  <c r="AN6" i="15"/>
  <c r="D8" i="10"/>
  <c r="D7" i="10"/>
  <c r="D6" i="10"/>
  <c r="I6" i="10" s="1"/>
  <c r="AF17" i="9"/>
  <c r="I9" i="10"/>
  <c r="I10" i="10" s="1"/>
  <c r="K10" i="10" s="1"/>
  <c r="AM7" i="9"/>
  <c r="AN6" i="9"/>
  <c r="I9" i="9"/>
  <c r="I10" i="9" s="1"/>
  <c r="K10" i="9" s="1"/>
  <c r="G7" i="10"/>
  <c r="I7" i="10"/>
  <c r="Q51" i="10" l="1"/>
  <c r="AF6" i="10"/>
  <c r="AF9" i="10" s="1"/>
  <c r="AI10" i="10" s="1"/>
  <c r="AF15" i="12"/>
  <c r="S48" i="10"/>
  <c r="T48" i="10" s="1"/>
  <c r="U42" i="10"/>
  <c r="V42" i="10" s="1"/>
  <c r="S42" i="10"/>
  <c r="T42" i="10" s="1"/>
  <c r="Q41" i="10"/>
  <c r="R41" i="10" s="1"/>
  <c r="U41" i="10"/>
  <c r="V41" i="10" s="1"/>
  <c r="U48" i="10"/>
  <c r="V48" i="10" s="1"/>
  <c r="O41" i="10"/>
  <c r="P41" i="10" s="1"/>
  <c r="U26" i="10"/>
  <c r="V26" i="10" s="1"/>
  <c r="O26" i="10"/>
  <c r="P26" i="10" s="1"/>
  <c r="U11" i="10"/>
  <c r="V11" i="10" s="1"/>
  <c r="O17" i="10"/>
  <c r="P17" i="10" s="1"/>
  <c r="Q15" i="10"/>
  <c r="R15" i="10" s="1"/>
  <c r="S11" i="10"/>
  <c r="T11" i="10" s="1"/>
  <c r="Q26" i="10"/>
  <c r="R26" i="10" s="1"/>
  <c r="AP36" i="9"/>
  <c r="AQ36" i="15"/>
  <c r="AQ36" i="12"/>
  <c r="AR36" i="12" s="1"/>
  <c r="AR36" i="15"/>
  <c r="AQ36" i="9"/>
  <c r="V36" i="18"/>
  <c r="AQ5" i="13"/>
  <c r="AP36" i="13"/>
  <c r="AP36" i="12"/>
  <c r="AP36" i="14"/>
  <c r="AQ5" i="14"/>
  <c r="AP36" i="11"/>
  <c r="AQ10" i="11"/>
  <c r="AR10" i="11" s="1"/>
  <c r="AQ36" i="11"/>
  <c r="AP36" i="15"/>
  <c r="AR5" i="9"/>
  <c r="AR36" i="9" s="1"/>
  <c r="BL22" i="15"/>
  <c r="BM22" i="15"/>
  <c r="BL42" i="11"/>
  <c r="BM41" i="9"/>
  <c r="AF10" i="10"/>
  <c r="AF12" i="10" s="1"/>
  <c r="F8" i="15"/>
  <c r="E8" i="15"/>
  <c r="I8" i="15" s="1"/>
  <c r="K9" i="15"/>
  <c r="AN8" i="11"/>
  <c r="AM9" i="11"/>
  <c r="I7" i="12"/>
  <c r="G7" i="12"/>
  <c r="BM21" i="11"/>
  <c r="BL22" i="11"/>
  <c r="AF12" i="13"/>
  <c r="BM21" i="9"/>
  <c r="BM22" i="9" s="1"/>
  <c r="BM41" i="15"/>
  <c r="AF14" i="13"/>
  <c r="K8" i="13"/>
  <c r="AF11" i="10"/>
  <c r="F8" i="14"/>
  <c r="K8" i="14" s="1"/>
  <c r="E8" i="14"/>
  <c r="I8" i="14" s="1"/>
  <c r="AF11" i="9"/>
  <c r="BK42" i="13"/>
  <c r="BL41" i="13"/>
  <c r="I7" i="14"/>
  <c r="G7" i="14"/>
  <c r="BK22" i="9"/>
  <c r="BK22" i="12"/>
  <c r="F8" i="12"/>
  <c r="E8" i="12"/>
  <c r="I8" i="12" s="1"/>
  <c r="F8" i="9"/>
  <c r="E8" i="9"/>
  <c r="I8" i="9" s="1"/>
  <c r="I7" i="9"/>
  <c r="G7" i="9"/>
  <c r="BN21" i="13"/>
  <c r="BM22" i="13"/>
  <c r="F8" i="11"/>
  <c r="E8" i="11"/>
  <c r="I8" i="11" s="1"/>
  <c r="AN7" i="15"/>
  <c r="AM8" i="15"/>
  <c r="BN42" i="12"/>
  <c r="BO41" i="12"/>
  <c r="AM9" i="14"/>
  <c r="AN8" i="14"/>
  <c r="BN42" i="11"/>
  <c r="BO41" i="11"/>
  <c r="K9" i="13"/>
  <c r="AF13" i="14"/>
  <c r="AF12" i="14"/>
  <c r="AF14" i="14"/>
  <c r="BN21" i="12"/>
  <c r="BM22" i="12"/>
  <c r="K9" i="12"/>
  <c r="BN41" i="15"/>
  <c r="BM42" i="15"/>
  <c r="AN7" i="12"/>
  <c r="AM8" i="12"/>
  <c r="AF13" i="11"/>
  <c r="AF12" i="11"/>
  <c r="AF14" i="11"/>
  <c r="AM9" i="13"/>
  <c r="AN8" i="13"/>
  <c r="BO21" i="15"/>
  <c r="BN22" i="15"/>
  <c r="AF12" i="15"/>
  <c r="AF14" i="15"/>
  <c r="AF13" i="15"/>
  <c r="BN41" i="14"/>
  <c r="BM42" i="14"/>
  <c r="BM22" i="14"/>
  <c r="BN21" i="14"/>
  <c r="K9" i="14"/>
  <c r="AF14" i="12"/>
  <c r="AF13" i="12"/>
  <c r="AF12" i="12"/>
  <c r="E8" i="10"/>
  <c r="I8" i="10" s="1"/>
  <c r="F8" i="10"/>
  <c r="K8" i="10" s="1"/>
  <c r="AF14" i="9"/>
  <c r="AF13" i="9"/>
  <c r="AF12" i="9"/>
  <c r="K9" i="9"/>
  <c r="BN41" i="9"/>
  <c r="BM42" i="9"/>
  <c r="AN7" i="9"/>
  <c r="AM8" i="9"/>
  <c r="BN21" i="9"/>
  <c r="K9" i="10"/>
  <c r="AF13" i="10" l="1"/>
  <c r="Q17" i="10"/>
  <c r="R17" i="10" s="1"/>
  <c r="O48" i="10"/>
  <c r="P48" i="10" s="1"/>
  <c r="U12" i="10"/>
  <c r="V12" i="10" s="1"/>
  <c r="S12" i="10"/>
  <c r="T12" i="10" s="1"/>
  <c r="O42" i="10"/>
  <c r="P42" i="10" s="1"/>
  <c r="AR5" i="14"/>
  <c r="AR36" i="14" s="1"/>
  <c r="AQ36" i="14"/>
  <c r="AR5" i="13"/>
  <c r="AR36" i="13" s="1"/>
  <c r="AQ36" i="13"/>
  <c r="AF14" i="10"/>
  <c r="AM10" i="11"/>
  <c r="AN9" i="11"/>
  <c r="BM22" i="11"/>
  <c r="BN21" i="11"/>
  <c r="BM41" i="13"/>
  <c r="BL42" i="13"/>
  <c r="K8" i="12"/>
  <c r="K8" i="15"/>
  <c r="K8" i="9"/>
  <c r="BO42" i="11"/>
  <c r="BP41" i="11"/>
  <c r="BO42" i="12"/>
  <c r="BP41" i="12"/>
  <c r="BN22" i="14"/>
  <c r="BO21" i="14"/>
  <c r="BO22" i="15"/>
  <c r="BP21" i="15"/>
  <c r="AN9" i="13"/>
  <c r="AM10" i="13"/>
  <c r="BN22" i="12"/>
  <c r="BO21" i="12"/>
  <c r="K8" i="11"/>
  <c r="BN42" i="14"/>
  <c r="BO41" i="14"/>
  <c r="BO41" i="15"/>
  <c r="BN42" i="15"/>
  <c r="AM9" i="15"/>
  <c r="AN8" i="15"/>
  <c r="AM9" i="12"/>
  <c r="AN8" i="12"/>
  <c r="AM10" i="14"/>
  <c r="AN9" i="14"/>
  <c r="BN22" i="13"/>
  <c r="BO21" i="13"/>
  <c r="BN22" i="9"/>
  <c r="BO21" i="9"/>
  <c r="BO41" i="9"/>
  <c r="BN42" i="9"/>
  <c r="AM9" i="9"/>
  <c r="AN8" i="9"/>
  <c r="Q48" i="10" l="1"/>
  <c r="R48" i="10" s="1"/>
  <c r="Q42" i="10"/>
  <c r="R42" i="10" s="1"/>
  <c r="BN41" i="13"/>
  <c r="BM42" i="13"/>
  <c r="BN22" i="11"/>
  <c r="BO21" i="11"/>
  <c r="AN10" i="11"/>
  <c r="AM11" i="11"/>
  <c r="AN10" i="14"/>
  <c r="AM11" i="14"/>
  <c r="BQ21" i="15"/>
  <c r="BP22" i="15"/>
  <c r="BP21" i="13"/>
  <c r="BO22" i="13"/>
  <c r="BO42" i="14"/>
  <c r="BP41" i="14"/>
  <c r="BP21" i="12"/>
  <c r="BO22" i="12"/>
  <c r="BQ41" i="12"/>
  <c r="BP42" i="12"/>
  <c r="AN9" i="12"/>
  <c r="AM10" i="12"/>
  <c r="AN9" i="15"/>
  <c r="AM10" i="15"/>
  <c r="BO42" i="15"/>
  <c r="BP41" i="15"/>
  <c r="AM11" i="13"/>
  <c r="AN10" i="13"/>
  <c r="BP21" i="14"/>
  <c r="BO22" i="14"/>
  <c r="BQ41" i="11"/>
  <c r="BP42" i="11"/>
  <c r="BO42" i="9"/>
  <c r="BP41" i="9"/>
  <c r="BP21" i="9"/>
  <c r="BO22" i="9"/>
  <c r="AN9" i="9"/>
  <c r="AM10" i="9"/>
  <c r="AN11" i="11" l="1"/>
  <c r="AM12" i="11"/>
  <c r="BO22" i="11"/>
  <c r="BP21" i="11"/>
  <c r="BN42" i="13"/>
  <c r="BO41" i="13"/>
  <c r="AM11" i="15"/>
  <c r="AN10" i="15"/>
  <c r="BP42" i="14"/>
  <c r="BQ41" i="14"/>
  <c r="BQ42" i="11"/>
  <c r="BR41" i="11"/>
  <c r="AM12" i="13"/>
  <c r="AN11" i="13"/>
  <c r="BR41" i="12"/>
  <c r="BQ42" i="12"/>
  <c r="BR21" i="15"/>
  <c r="BQ22" i="15"/>
  <c r="BQ21" i="14"/>
  <c r="BP22" i="14"/>
  <c r="BP42" i="15"/>
  <c r="BQ41" i="15"/>
  <c r="AM11" i="12"/>
  <c r="AN10" i="12"/>
  <c r="AM12" i="14"/>
  <c r="AN11" i="14"/>
  <c r="BQ21" i="12"/>
  <c r="BP22" i="12"/>
  <c r="BQ21" i="13"/>
  <c r="BP22" i="13"/>
  <c r="AM11" i="9"/>
  <c r="AN10" i="9"/>
  <c r="BP42" i="9"/>
  <c r="BQ41" i="9"/>
  <c r="BQ21" i="9"/>
  <c r="BP22" i="9"/>
  <c r="BQ21" i="11" l="1"/>
  <c r="BP22" i="11"/>
  <c r="AN12" i="11"/>
  <c r="AM13" i="11"/>
  <c r="BP41" i="13"/>
  <c r="BO42" i="13"/>
  <c r="BR41" i="15"/>
  <c r="BQ42" i="15"/>
  <c r="BR42" i="11"/>
  <c r="BS41" i="11"/>
  <c r="BQ42" i="14"/>
  <c r="BR41" i="14"/>
  <c r="BR21" i="12"/>
  <c r="BQ22" i="12"/>
  <c r="BR42" i="12"/>
  <c r="BS41" i="12"/>
  <c r="BR21" i="13"/>
  <c r="BQ22" i="13"/>
  <c r="AN12" i="14"/>
  <c r="AM13" i="14"/>
  <c r="AM12" i="12"/>
  <c r="AN11" i="12"/>
  <c r="BQ22" i="14"/>
  <c r="BR21" i="14"/>
  <c r="BS21" i="15"/>
  <c r="BR22" i="15"/>
  <c r="AM13" i="13"/>
  <c r="AN12" i="13"/>
  <c r="AN11" i="15"/>
  <c r="AM12" i="15"/>
  <c r="AM12" i="9"/>
  <c r="AN11" i="9"/>
  <c r="BQ42" i="9"/>
  <c r="BR41" i="9"/>
  <c r="BR21" i="9"/>
  <c r="BQ22" i="9"/>
  <c r="BQ41" i="13" l="1"/>
  <c r="BP42" i="13"/>
  <c r="AM14" i="11"/>
  <c r="AN13" i="11"/>
  <c r="BQ22" i="11"/>
  <c r="BR21" i="11"/>
  <c r="BS21" i="14"/>
  <c r="BR22" i="14"/>
  <c r="AM14" i="14"/>
  <c r="AN13" i="14"/>
  <c r="AN13" i="13"/>
  <c r="AM14" i="13"/>
  <c r="BS41" i="15"/>
  <c r="BR42" i="15"/>
  <c r="BS42" i="12"/>
  <c r="BT41" i="12"/>
  <c r="BT41" i="11"/>
  <c r="BS42" i="11"/>
  <c r="BR42" i="14"/>
  <c r="BS41" i="14"/>
  <c r="AM13" i="15"/>
  <c r="AN12" i="15"/>
  <c r="BS22" i="15"/>
  <c r="BT21" i="15"/>
  <c r="AM13" i="12"/>
  <c r="AN12" i="12"/>
  <c r="BR22" i="13"/>
  <c r="BS21" i="13"/>
  <c r="BR22" i="12"/>
  <c r="BS21" i="12"/>
  <c r="BS41" i="9"/>
  <c r="BR42" i="9"/>
  <c r="BR22" i="9"/>
  <c r="BS21" i="9"/>
  <c r="AM13" i="9"/>
  <c r="AN12" i="9"/>
  <c r="AM15" i="11" l="1"/>
  <c r="AN14" i="11"/>
  <c r="BR22" i="11"/>
  <c r="BS21" i="11"/>
  <c r="BQ42" i="13"/>
  <c r="BR41" i="13"/>
  <c r="AM15" i="13"/>
  <c r="AN14" i="13"/>
  <c r="AM15" i="14"/>
  <c r="AN14" i="14"/>
  <c r="BT21" i="12"/>
  <c r="BS22" i="12"/>
  <c r="AN13" i="12"/>
  <c r="AM14" i="12"/>
  <c r="AM14" i="15"/>
  <c r="AN13" i="15"/>
  <c r="BU41" i="11"/>
  <c r="BT42" i="11"/>
  <c r="BS42" i="15"/>
  <c r="BT41" i="15"/>
  <c r="BT21" i="13"/>
  <c r="BS22" i="13"/>
  <c r="BU21" i="15"/>
  <c r="BT22" i="15"/>
  <c r="BS42" i="14"/>
  <c r="BT41" i="14"/>
  <c r="BU41" i="12"/>
  <c r="BT42" i="12"/>
  <c r="BT21" i="14"/>
  <c r="BS22" i="14"/>
  <c r="BT21" i="9"/>
  <c r="BS22" i="9"/>
  <c r="AN13" i="9"/>
  <c r="AM14" i="9"/>
  <c r="BS42" i="9"/>
  <c r="BT41" i="9"/>
  <c r="BR42" i="13" l="1"/>
  <c r="BS41" i="13"/>
  <c r="BS22" i="11"/>
  <c r="BT21" i="11"/>
  <c r="AM16" i="11"/>
  <c r="AN15" i="11"/>
  <c r="BU21" i="13"/>
  <c r="BT22" i="13"/>
  <c r="BU42" i="11"/>
  <c r="BV41" i="11"/>
  <c r="AM16" i="14"/>
  <c r="AN15" i="14"/>
  <c r="BT42" i="14"/>
  <c r="BU41" i="14"/>
  <c r="AM15" i="12"/>
  <c r="AN14" i="12"/>
  <c r="BT42" i="15"/>
  <c r="BU41" i="15"/>
  <c r="BU21" i="14"/>
  <c r="BT22" i="14"/>
  <c r="BV41" i="12"/>
  <c r="BU42" i="12"/>
  <c r="BV21" i="15"/>
  <c r="BU22" i="15"/>
  <c r="AM15" i="15"/>
  <c r="AN14" i="15"/>
  <c r="BU21" i="12"/>
  <c r="BT22" i="12"/>
  <c r="AM16" i="13"/>
  <c r="AN15" i="13"/>
  <c r="BT42" i="9"/>
  <c r="BU41" i="9"/>
  <c r="AM15" i="9"/>
  <c r="AN14" i="9"/>
  <c r="BU21" i="9"/>
  <c r="BT22" i="9"/>
  <c r="BU21" i="11" l="1"/>
  <c r="BT22" i="11"/>
  <c r="BS42" i="13"/>
  <c r="BT41" i="13"/>
  <c r="AN16" i="11"/>
  <c r="AM17" i="11"/>
  <c r="BV41" i="15"/>
  <c r="BU42" i="15"/>
  <c r="BU42" i="14"/>
  <c r="BV41" i="14"/>
  <c r="BV42" i="11"/>
  <c r="BW41" i="11"/>
  <c r="BV21" i="12"/>
  <c r="BU22" i="12"/>
  <c r="BW21" i="15"/>
  <c r="BV22" i="15"/>
  <c r="AM17" i="13"/>
  <c r="AN16" i="13"/>
  <c r="AM16" i="15"/>
  <c r="AN15" i="15"/>
  <c r="BV42" i="12"/>
  <c r="BW41" i="12"/>
  <c r="BU22" i="14"/>
  <c r="BV21" i="14"/>
  <c r="AM16" i="12"/>
  <c r="AN15" i="12"/>
  <c r="AN16" i="14"/>
  <c r="AM17" i="14"/>
  <c r="BV21" i="13"/>
  <c r="BU22" i="13"/>
  <c r="BU42" i="9"/>
  <c r="BV41" i="9"/>
  <c r="BV21" i="9"/>
  <c r="BU22" i="9"/>
  <c r="AM16" i="9"/>
  <c r="AN15" i="9"/>
  <c r="BT42" i="13" l="1"/>
  <c r="BU41" i="13"/>
  <c r="AM18" i="11"/>
  <c r="AN17" i="11"/>
  <c r="BU22" i="11"/>
  <c r="BV21" i="11"/>
  <c r="AM18" i="14"/>
  <c r="AN17" i="14"/>
  <c r="BV22" i="14"/>
  <c r="BW21" i="14"/>
  <c r="BX41" i="11"/>
  <c r="BW42" i="11"/>
  <c r="BV42" i="14"/>
  <c r="BW41" i="14"/>
  <c r="AM17" i="15"/>
  <c r="AN16" i="15"/>
  <c r="BW22" i="15"/>
  <c r="BX21" i="15"/>
  <c r="BW42" i="12"/>
  <c r="BX41" i="12"/>
  <c r="BV22" i="13"/>
  <c r="BW21" i="13"/>
  <c r="AM17" i="12"/>
  <c r="AN16" i="12"/>
  <c r="AN17" i="13"/>
  <c r="AM18" i="13"/>
  <c r="BV22" i="12"/>
  <c r="BW21" i="12"/>
  <c r="BW41" i="15"/>
  <c r="BV42" i="15"/>
  <c r="AM17" i="9"/>
  <c r="AN16" i="9"/>
  <c r="BV22" i="9"/>
  <c r="BW21" i="9"/>
  <c r="BW41" i="9"/>
  <c r="BV42" i="9"/>
  <c r="BV22" i="11" l="1"/>
  <c r="BW21" i="11"/>
  <c r="BU42" i="13"/>
  <c r="BV41" i="13"/>
  <c r="AM19" i="11"/>
  <c r="AN18" i="11"/>
  <c r="BX21" i="12"/>
  <c r="BW22" i="12"/>
  <c r="AM19" i="13"/>
  <c r="AN18" i="13"/>
  <c r="BX21" i="13"/>
  <c r="BW22" i="13"/>
  <c r="BY41" i="12"/>
  <c r="BX42" i="12"/>
  <c r="BX21" i="14"/>
  <c r="BW22" i="14"/>
  <c r="AM18" i="15"/>
  <c r="AN17" i="15"/>
  <c r="BY41" i="11"/>
  <c r="BX42" i="11"/>
  <c r="BY21" i="15"/>
  <c r="BX22" i="15"/>
  <c r="BW42" i="14"/>
  <c r="BX41" i="14"/>
  <c r="BW42" i="15"/>
  <c r="BX41" i="15"/>
  <c r="AN17" i="12"/>
  <c r="AM18" i="12"/>
  <c r="AM19" i="14"/>
  <c r="AN18" i="14"/>
  <c r="BW42" i="9"/>
  <c r="BX41" i="9"/>
  <c r="BX21" i="9"/>
  <c r="BW22" i="9"/>
  <c r="AN17" i="9"/>
  <c r="AM18" i="9"/>
  <c r="AM20" i="11" l="1"/>
  <c r="AN19" i="11"/>
  <c r="BV42" i="13"/>
  <c r="BW41" i="13"/>
  <c r="BW22" i="11"/>
  <c r="BX21" i="11"/>
  <c r="AM19" i="12"/>
  <c r="AN18" i="12"/>
  <c r="BX42" i="14"/>
  <c r="BY41" i="14"/>
  <c r="BY42" i="11"/>
  <c r="BZ41" i="11"/>
  <c r="BY21" i="14"/>
  <c r="BX22" i="14"/>
  <c r="BY21" i="13"/>
  <c r="BX22" i="13"/>
  <c r="BY21" i="12"/>
  <c r="BX22" i="12"/>
  <c r="BX42" i="15"/>
  <c r="BY41" i="15"/>
  <c r="AM20" i="14"/>
  <c r="AN19" i="14"/>
  <c r="BZ21" i="15"/>
  <c r="BY22" i="15"/>
  <c r="AM19" i="15"/>
  <c r="AN18" i="15"/>
  <c r="BZ41" i="12"/>
  <c r="BY42" i="12"/>
  <c r="AM20" i="13"/>
  <c r="AN19" i="13"/>
  <c r="AM19" i="9"/>
  <c r="AN18" i="9"/>
  <c r="BY21" i="9"/>
  <c r="BX22" i="9"/>
  <c r="BX42" i="9"/>
  <c r="BY41" i="9"/>
  <c r="BY21" i="11" l="1"/>
  <c r="BX22" i="11"/>
  <c r="BW42" i="13"/>
  <c r="BX41" i="13"/>
  <c r="AM21" i="11"/>
  <c r="AN20" i="11"/>
  <c r="BZ42" i="11"/>
  <c r="CA41" i="11"/>
  <c r="AM21" i="13"/>
  <c r="AN20" i="13"/>
  <c r="AM21" i="14"/>
  <c r="AN20" i="14"/>
  <c r="BZ21" i="13"/>
  <c r="BY22" i="13"/>
  <c r="AM20" i="12"/>
  <c r="AN19" i="12"/>
  <c r="AM20" i="15"/>
  <c r="AN19" i="15"/>
  <c r="BZ41" i="15"/>
  <c r="BY42" i="15"/>
  <c r="BZ41" i="14"/>
  <c r="BY42" i="14"/>
  <c r="BZ42" i="12"/>
  <c r="CA41" i="12"/>
  <c r="CA21" i="15"/>
  <c r="BZ22" i="15"/>
  <c r="BZ21" i="12"/>
  <c r="BY22" i="12"/>
  <c r="BY22" i="14"/>
  <c r="BZ21" i="14"/>
  <c r="BZ41" i="9"/>
  <c r="BY42" i="9"/>
  <c r="BZ21" i="9"/>
  <c r="BY22" i="9"/>
  <c r="AM20" i="9"/>
  <c r="AN19" i="9"/>
  <c r="BY41" i="13" l="1"/>
  <c r="BX42" i="13"/>
  <c r="AM22" i="11"/>
  <c r="AN21" i="11"/>
  <c r="BY22" i="11"/>
  <c r="BZ21" i="11"/>
  <c r="CA42" i="11"/>
  <c r="CB41" i="11"/>
  <c r="CA21" i="14"/>
  <c r="BZ22" i="14"/>
  <c r="CA42" i="12"/>
  <c r="CB41" i="12"/>
  <c r="BZ22" i="12"/>
  <c r="CA21" i="12"/>
  <c r="CA41" i="15"/>
  <c r="BZ42" i="15"/>
  <c r="AM21" i="12"/>
  <c r="AN20" i="12"/>
  <c r="AM22" i="14"/>
  <c r="AN21" i="14"/>
  <c r="CA22" i="15"/>
  <c r="CB21" i="15"/>
  <c r="BZ42" i="14"/>
  <c r="CA41" i="14"/>
  <c r="AM21" i="15"/>
  <c r="AN20" i="15"/>
  <c r="BZ22" i="13"/>
  <c r="CA21" i="13"/>
  <c r="AM22" i="13"/>
  <c r="AN21" i="13"/>
  <c r="AM21" i="9"/>
  <c r="AN20" i="9"/>
  <c r="BZ22" i="9"/>
  <c r="CA21" i="9"/>
  <c r="CA41" i="9"/>
  <c r="BZ42" i="9"/>
  <c r="BZ22" i="11" l="1"/>
  <c r="CA21" i="11"/>
  <c r="AM23" i="11"/>
  <c r="AN22" i="11"/>
  <c r="BY42" i="13"/>
  <c r="BZ41" i="13"/>
  <c r="CA42" i="14"/>
  <c r="CB41" i="14"/>
  <c r="CC21" i="15"/>
  <c r="CB22" i="15"/>
  <c r="CB21" i="12"/>
  <c r="CA22" i="12"/>
  <c r="CB21" i="13"/>
  <c r="CA22" i="13"/>
  <c r="AN22" i="14"/>
  <c r="AM23" i="14"/>
  <c r="CA42" i="15"/>
  <c r="CB41" i="15"/>
  <c r="CB21" i="14"/>
  <c r="CA22" i="14"/>
  <c r="CC41" i="12"/>
  <c r="CB42" i="12"/>
  <c r="CC41" i="11"/>
  <c r="CB42" i="11"/>
  <c r="AM23" i="13"/>
  <c r="AN22" i="13"/>
  <c r="AN21" i="15"/>
  <c r="AM22" i="15"/>
  <c r="AM22" i="12"/>
  <c r="AN21" i="12"/>
  <c r="CB21" i="9"/>
  <c r="CA22" i="9"/>
  <c r="CA42" i="9"/>
  <c r="CB41" i="9"/>
  <c r="AM22" i="9"/>
  <c r="AN21" i="9"/>
  <c r="BZ42" i="13" l="1"/>
  <c r="CA41" i="13"/>
  <c r="AN23" i="11"/>
  <c r="AM24" i="11"/>
  <c r="CB21" i="11"/>
  <c r="CA22" i="11"/>
  <c r="CC42" i="11"/>
  <c r="CD41" i="11"/>
  <c r="CC21" i="14"/>
  <c r="CB22" i="14"/>
  <c r="CB42" i="15"/>
  <c r="CC41" i="15"/>
  <c r="CC21" i="12"/>
  <c r="CB22" i="12"/>
  <c r="AM23" i="12"/>
  <c r="AN22" i="12"/>
  <c r="AM24" i="13"/>
  <c r="AN23" i="13"/>
  <c r="CD41" i="12"/>
  <c r="CC42" i="12"/>
  <c r="CC21" i="13"/>
  <c r="CB22" i="13"/>
  <c r="CD21" i="15"/>
  <c r="CC22" i="15"/>
  <c r="AN22" i="15"/>
  <c r="AM23" i="15"/>
  <c r="AN23" i="14"/>
  <c r="AM24" i="14"/>
  <c r="CB42" i="14"/>
  <c r="CC41" i="14"/>
  <c r="AM23" i="9"/>
  <c r="AN22" i="9"/>
  <c r="CB42" i="9"/>
  <c r="CC41" i="9"/>
  <c r="CC21" i="9"/>
  <c r="CB22" i="9"/>
  <c r="CC21" i="11" l="1"/>
  <c r="CB22" i="11"/>
  <c r="CB41" i="13"/>
  <c r="CA42" i="13"/>
  <c r="AM25" i="11"/>
  <c r="AN24" i="11"/>
  <c r="CD41" i="14"/>
  <c r="CC42" i="14"/>
  <c r="AN23" i="15"/>
  <c r="AM24" i="15"/>
  <c r="AN24" i="14"/>
  <c r="AM25" i="14"/>
  <c r="CE21" i="15"/>
  <c r="CD22" i="15"/>
  <c r="CD42" i="12"/>
  <c r="CE41" i="12"/>
  <c r="CD21" i="12"/>
  <c r="CC22" i="12"/>
  <c r="CC22" i="14"/>
  <c r="CD21" i="14"/>
  <c r="CD41" i="15"/>
  <c r="CC42" i="15"/>
  <c r="CD42" i="11"/>
  <c r="CE41" i="11"/>
  <c r="CD21" i="13"/>
  <c r="CC22" i="13"/>
  <c r="AN24" i="13"/>
  <c r="AM25" i="13"/>
  <c r="AM24" i="12"/>
  <c r="AN23" i="12"/>
  <c r="CD41" i="9"/>
  <c r="CC42" i="9"/>
  <c r="CD21" i="9"/>
  <c r="CC22" i="9"/>
  <c r="AM24" i="9"/>
  <c r="AN23" i="9"/>
  <c r="CC41" i="13" l="1"/>
  <c r="CB42" i="13"/>
  <c r="AM26" i="11"/>
  <c r="AN25" i="11"/>
  <c r="CC22" i="11"/>
  <c r="CD21" i="11"/>
  <c r="CE22" i="15"/>
  <c r="CF21" i="15"/>
  <c r="AN25" i="13"/>
  <c r="AM26" i="13"/>
  <c r="CE42" i="11"/>
  <c r="CF41" i="11"/>
  <c r="CD22" i="14"/>
  <c r="CE21" i="14"/>
  <c r="AM26" i="14"/>
  <c r="AN25" i="14"/>
  <c r="AN24" i="15"/>
  <c r="AM25" i="15"/>
  <c r="CE42" i="12"/>
  <c r="CF41" i="12"/>
  <c r="AM25" i="12"/>
  <c r="AN24" i="12"/>
  <c r="CD22" i="13"/>
  <c r="CE21" i="13"/>
  <c r="CE41" i="15"/>
  <c r="CD42" i="15"/>
  <c r="CD22" i="12"/>
  <c r="CE21" i="12"/>
  <c r="CE41" i="14"/>
  <c r="CD42" i="14"/>
  <c r="AM25" i="9"/>
  <c r="AN24" i="9"/>
  <c r="CD22" i="9"/>
  <c r="CE21" i="9"/>
  <c r="CE41" i="9"/>
  <c r="CD42" i="9"/>
  <c r="AM27" i="11" l="1"/>
  <c r="AN26" i="11"/>
  <c r="CD22" i="11"/>
  <c r="CE21" i="11"/>
  <c r="CC42" i="13"/>
  <c r="CD41" i="13"/>
  <c r="CE42" i="15"/>
  <c r="CF41" i="15"/>
  <c r="AM26" i="12"/>
  <c r="AN25" i="12"/>
  <c r="CF21" i="12"/>
  <c r="CE22" i="12"/>
  <c r="CF21" i="13"/>
  <c r="CE22" i="13"/>
  <c r="CE42" i="14"/>
  <c r="CF41" i="14"/>
  <c r="AN25" i="15"/>
  <c r="AM26" i="15"/>
  <c r="CF21" i="14"/>
  <c r="CE22" i="14"/>
  <c r="AM27" i="13"/>
  <c r="AN26" i="13"/>
  <c r="CG41" i="12"/>
  <c r="CF42" i="12"/>
  <c r="CG41" i="11"/>
  <c r="CF42" i="11"/>
  <c r="CG21" i="15"/>
  <c r="CF22" i="15"/>
  <c r="AM27" i="14"/>
  <c r="AN26" i="14"/>
  <c r="CF21" i="9"/>
  <c r="CE22" i="9"/>
  <c r="CE42" i="9"/>
  <c r="CF41" i="9"/>
  <c r="AM26" i="9"/>
  <c r="AN25" i="9"/>
  <c r="CD42" i="13" l="1"/>
  <c r="CE41" i="13"/>
  <c r="CE22" i="11"/>
  <c r="CF21" i="11"/>
  <c r="AN27" i="11"/>
  <c r="AM28" i="11"/>
  <c r="CG42" i="11"/>
  <c r="CH41" i="11"/>
  <c r="AM28" i="13"/>
  <c r="AN27" i="13"/>
  <c r="AM28" i="14"/>
  <c r="AN27" i="14"/>
  <c r="CH21" i="15"/>
  <c r="CG22" i="15"/>
  <c r="CG21" i="14"/>
  <c r="CF22" i="14"/>
  <c r="CG21" i="12"/>
  <c r="CF22" i="12"/>
  <c r="AM27" i="12"/>
  <c r="AN26" i="12"/>
  <c r="AN26" i="15"/>
  <c r="AM27" i="15"/>
  <c r="CF42" i="15"/>
  <c r="CG41" i="15"/>
  <c r="CG21" i="13"/>
  <c r="CF22" i="13"/>
  <c r="CF42" i="14"/>
  <c r="CG41" i="14"/>
  <c r="CH41" i="12"/>
  <c r="CG42" i="12"/>
  <c r="CF42" i="9"/>
  <c r="CG41" i="9"/>
  <c r="AN26" i="9"/>
  <c r="AM27" i="9"/>
  <c r="CG21" i="9"/>
  <c r="CF22" i="9"/>
  <c r="CF41" i="13" l="1"/>
  <c r="CE42" i="13"/>
  <c r="AN28" i="11"/>
  <c r="AM29" i="11"/>
  <c r="CG21" i="11"/>
  <c r="CF22" i="11"/>
  <c r="CH42" i="11"/>
  <c r="CI41" i="11"/>
  <c r="CH21" i="13"/>
  <c r="CG22" i="13"/>
  <c r="AM28" i="12"/>
  <c r="AN27" i="12"/>
  <c r="CG22" i="14"/>
  <c r="CH21" i="14"/>
  <c r="AM29" i="14"/>
  <c r="AN28" i="14"/>
  <c r="CH41" i="14"/>
  <c r="CG42" i="14"/>
  <c r="CH41" i="15"/>
  <c r="CG42" i="15"/>
  <c r="AN27" i="15"/>
  <c r="AM28" i="15"/>
  <c r="CH42" i="12"/>
  <c r="CI41" i="12"/>
  <c r="CH21" i="12"/>
  <c r="CG22" i="12"/>
  <c r="CI21" i="15"/>
  <c r="CH22" i="15"/>
  <c r="AN28" i="13"/>
  <c r="AM29" i="13"/>
  <c r="AN27" i="9"/>
  <c r="AM28" i="9"/>
  <c r="CH41" i="9"/>
  <c r="CG42" i="9"/>
  <c r="CH21" i="9"/>
  <c r="CG22" i="9"/>
  <c r="AM30" i="11" l="1"/>
  <c r="AN29" i="11"/>
  <c r="CG22" i="11"/>
  <c r="CH21" i="11"/>
  <c r="CG41" i="13"/>
  <c r="CF42" i="13"/>
  <c r="CI22" i="15"/>
  <c r="CJ21" i="15"/>
  <c r="AN29" i="14"/>
  <c r="AM30" i="14"/>
  <c r="AN29" i="13"/>
  <c r="AM30" i="13"/>
  <c r="AN28" i="15"/>
  <c r="AM29" i="15"/>
  <c r="CI21" i="14"/>
  <c r="CH22" i="14"/>
  <c r="CH22" i="12"/>
  <c r="CI21" i="12"/>
  <c r="CI41" i="14"/>
  <c r="CH42" i="14"/>
  <c r="CH22" i="13"/>
  <c r="CI21" i="13"/>
  <c r="CJ41" i="11"/>
  <c r="CI42" i="11"/>
  <c r="CI42" i="12"/>
  <c r="CJ41" i="12"/>
  <c r="CI41" i="15"/>
  <c r="CH42" i="15"/>
  <c r="AM29" i="12"/>
  <c r="AN28" i="12"/>
  <c r="AN28" i="9"/>
  <c r="AM29" i="9"/>
  <c r="CH22" i="9"/>
  <c r="CI21" i="9"/>
  <c r="CI41" i="9"/>
  <c r="CH42" i="9"/>
  <c r="CG42" i="13" l="1"/>
  <c r="CH41" i="13"/>
  <c r="CH22" i="11"/>
  <c r="CI21" i="11"/>
  <c r="AN30" i="11"/>
  <c r="AM31" i="11"/>
  <c r="AN29" i="15"/>
  <c r="AM30" i="15"/>
  <c r="AN30" i="14"/>
  <c r="AM31" i="14"/>
  <c r="CI42" i="15"/>
  <c r="CJ41" i="15"/>
  <c r="CJ21" i="14"/>
  <c r="CI22" i="14"/>
  <c r="AM30" i="12"/>
  <c r="AN29" i="12"/>
  <c r="CK41" i="11"/>
  <c r="CJ42" i="11"/>
  <c r="CI42" i="14"/>
  <c r="CJ41" i="14"/>
  <c r="CK41" i="12"/>
  <c r="CJ42" i="12"/>
  <c r="CJ21" i="13"/>
  <c r="CI22" i="13"/>
  <c r="CJ21" i="12"/>
  <c r="CI22" i="12"/>
  <c r="AM31" i="13"/>
  <c r="AN30" i="13"/>
  <c r="CK21" i="15"/>
  <c r="CJ22" i="15"/>
  <c r="CI42" i="9"/>
  <c r="CJ41" i="9"/>
  <c r="AN29" i="9"/>
  <c r="AM30" i="9"/>
  <c r="CJ21" i="9"/>
  <c r="CI22" i="9"/>
  <c r="AN31" i="11" l="1"/>
  <c r="AM32" i="11"/>
  <c r="CH42" i="13"/>
  <c r="CI41" i="13"/>
  <c r="CI22" i="11"/>
  <c r="CJ21" i="11"/>
  <c r="CJ42" i="15"/>
  <c r="CK41" i="15"/>
  <c r="AM32" i="14"/>
  <c r="AN31" i="14"/>
  <c r="AM32" i="13"/>
  <c r="AN31" i="13"/>
  <c r="CL41" i="11"/>
  <c r="CK42" i="11"/>
  <c r="AM31" i="12"/>
  <c r="AN30" i="12"/>
  <c r="CL21" i="15"/>
  <c r="CK22" i="15"/>
  <c r="CK21" i="13"/>
  <c r="CJ22" i="13"/>
  <c r="CJ42" i="14"/>
  <c r="CK41" i="14"/>
  <c r="AN30" i="15"/>
  <c r="AM31" i="15"/>
  <c r="CK21" i="12"/>
  <c r="CJ22" i="12"/>
  <c r="CL41" i="12"/>
  <c r="CK42" i="12"/>
  <c r="CK21" i="14"/>
  <c r="CJ22" i="14"/>
  <c r="AN30" i="9"/>
  <c r="AM31" i="9"/>
  <c r="CK21" i="9"/>
  <c r="CJ22" i="9"/>
  <c r="CJ42" i="9"/>
  <c r="CK41" i="9"/>
  <c r="CJ41" i="13" l="1"/>
  <c r="CI42" i="13"/>
  <c r="AM33" i="11"/>
  <c r="AN32" i="11"/>
  <c r="CK21" i="11"/>
  <c r="CJ22" i="11"/>
  <c r="CK22" i="14"/>
  <c r="CL21" i="14"/>
  <c r="CL42" i="12"/>
  <c r="CM41" i="12"/>
  <c r="CL41" i="15"/>
  <c r="CK42" i="15"/>
  <c r="CL21" i="12"/>
  <c r="CK22" i="12"/>
  <c r="CL21" i="13"/>
  <c r="CK22" i="13"/>
  <c r="AM32" i="12"/>
  <c r="AN31" i="12"/>
  <c r="AN32" i="13"/>
  <c r="AM33" i="13"/>
  <c r="AN31" i="15"/>
  <c r="AM32" i="15"/>
  <c r="CL41" i="14"/>
  <c r="CK42" i="14"/>
  <c r="CM21" i="15"/>
  <c r="CL22" i="15"/>
  <c r="CL42" i="11"/>
  <c r="CM41" i="11"/>
  <c r="AM33" i="14"/>
  <c r="AN32" i="14"/>
  <c r="CL41" i="9"/>
  <c r="CK42" i="9"/>
  <c r="CL21" i="9"/>
  <c r="CK22" i="9"/>
  <c r="AN31" i="9"/>
  <c r="AM32" i="9"/>
  <c r="AM34" i="11" l="1"/>
  <c r="AN33" i="11"/>
  <c r="CK22" i="11"/>
  <c r="CL21" i="11"/>
  <c r="CK41" i="13"/>
  <c r="CJ42" i="13"/>
  <c r="CM42" i="12"/>
  <c r="CN41" i="12"/>
  <c r="CN42" i="12" s="1"/>
  <c r="AN33" i="14"/>
  <c r="AM34" i="14"/>
  <c r="CM22" i="15"/>
  <c r="CN21" i="15"/>
  <c r="CN22" i="15" s="1"/>
  <c r="CM41" i="14"/>
  <c r="CL42" i="14"/>
  <c r="AM33" i="12"/>
  <c r="AN32" i="12"/>
  <c r="CL22" i="12"/>
  <c r="CM21" i="12"/>
  <c r="CN41" i="11"/>
  <c r="CN42" i="11" s="1"/>
  <c r="CM42" i="11"/>
  <c r="AN32" i="15"/>
  <c r="AM33" i="15"/>
  <c r="AN33" i="13"/>
  <c r="AM34" i="13"/>
  <c r="CL22" i="14"/>
  <c r="CM21" i="14"/>
  <c r="CL22" i="13"/>
  <c r="CM21" i="13"/>
  <c r="CM41" i="15"/>
  <c r="CL42" i="15"/>
  <c r="CL22" i="9"/>
  <c r="CM21" i="9"/>
  <c r="AN32" i="9"/>
  <c r="AM33" i="9"/>
  <c r="CM41" i="9"/>
  <c r="CL42" i="9"/>
  <c r="CL22" i="11" l="1"/>
  <c r="CM21" i="11"/>
  <c r="CK42" i="13"/>
  <c r="CL41" i="13"/>
  <c r="AM35" i="11"/>
  <c r="AN35" i="11" s="1"/>
  <c r="AN34" i="11"/>
  <c r="CM42" i="15"/>
  <c r="CN41" i="15"/>
  <c r="CN42" i="15" s="1"/>
  <c r="AM34" i="12"/>
  <c r="AN33" i="12"/>
  <c r="CN21" i="14"/>
  <c r="CN22" i="14" s="1"/>
  <c r="CM22" i="14"/>
  <c r="AN33" i="15"/>
  <c r="AM34" i="15"/>
  <c r="CN21" i="12"/>
  <c r="CN22" i="12" s="1"/>
  <c r="CM22" i="12"/>
  <c r="AN34" i="14"/>
  <c r="AM35" i="14"/>
  <c r="AN35" i="14" s="1"/>
  <c r="CM42" i="14"/>
  <c r="CN41" i="14"/>
  <c r="CN42" i="14" s="1"/>
  <c r="CN21" i="13"/>
  <c r="CN22" i="13" s="1"/>
  <c r="CM22" i="13"/>
  <c r="AM35" i="13"/>
  <c r="AN35" i="13" s="1"/>
  <c r="AN34" i="13"/>
  <c r="CM42" i="9"/>
  <c r="CN41" i="9"/>
  <c r="CN42" i="9" s="1"/>
  <c r="AN33" i="9"/>
  <c r="AM34" i="9"/>
  <c r="CN21" i="9"/>
  <c r="CN22" i="9" s="1"/>
  <c r="CM22" i="9"/>
  <c r="CM22" i="11" l="1"/>
  <c r="CN21" i="11"/>
  <c r="CN22" i="11" s="1"/>
  <c r="CL42" i="13"/>
  <c r="CM41" i="13"/>
  <c r="AN34" i="15"/>
  <c r="AM35" i="15"/>
  <c r="AN35" i="15" s="1"/>
  <c r="AM35" i="12"/>
  <c r="AN35" i="12" s="1"/>
  <c r="AN34" i="12"/>
  <c r="AN34" i="9"/>
  <c r="AM35" i="9"/>
  <c r="AN35" i="9" s="1"/>
  <c r="CM42" i="13" l="1"/>
  <c r="CN41" i="13"/>
  <c r="CN42" i="13" s="1"/>
</calcChain>
</file>

<file path=xl/sharedStrings.xml><?xml version="1.0" encoding="utf-8"?>
<sst xmlns="http://schemas.openxmlformats.org/spreadsheetml/2006/main" count="1371" uniqueCount="240">
  <si>
    <t>変動費率</t>
    <rPh sb="0" eb="4">
      <t>ヘンドウヒリツ</t>
    </rPh>
    <phoneticPr fontId="2"/>
  </si>
  <si>
    <t>損益分岐点</t>
  </si>
  <si>
    <t>売上線</t>
    <rPh sb="0" eb="2">
      <t>ウリアゲ</t>
    </rPh>
    <rPh sb="2" eb="3">
      <t>セン</t>
    </rPh>
    <phoneticPr fontId="2"/>
  </si>
  <si>
    <t>限界利益率</t>
    <rPh sb="0" eb="2">
      <t>ゲンカイ</t>
    </rPh>
    <rPh sb="2" eb="4">
      <t>リエキ</t>
    </rPh>
    <rPh sb="4" eb="5">
      <t>リツ</t>
    </rPh>
    <phoneticPr fontId="2"/>
  </si>
  <si>
    <t>総費用線</t>
    <rPh sb="0" eb="1">
      <t>ソウ</t>
    </rPh>
    <rPh sb="1" eb="3">
      <t>ヒヨウ</t>
    </rPh>
    <rPh sb="3" eb="4">
      <t>セン</t>
    </rPh>
    <phoneticPr fontId="2"/>
  </si>
  <si>
    <t>下面</t>
    <rPh sb="0" eb="1">
      <t>シタ</t>
    </rPh>
    <rPh sb="1" eb="2">
      <t>メン</t>
    </rPh>
    <phoneticPr fontId="2"/>
  </si>
  <si>
    <t>利益</t>
    <rPh sb="0" eb="2">
      <t>リエキ</t>
    </rPh>
    <phoneticPr fontId="2"/>
  </si>
  <si>
    <t>比率･金額</t>
    <rPh sb="0" eb="2">
      <t>ヒリツ</t>
    </rPh>
    <rPh sb="3" eb="5">
      <t>キンガク</t>
    </rPh>
    <phoneticPr fontId="2"/>
  </si>
  <si>
    <t>損益分岐点分析</t>
    <rPh sb="0" eb="2">
      <t>ソンエキ</t>
    </rPh>
    <rPh sb="2" eb="5">
      <t>ブンキテン</t>
    </rPh>
    <rPh sb="5" eb="7">
      <t>ブンセキ</t>
    </rPh>
    <phoneticPr fontId="2"/>
  </si>
  <si>
    <t>前月売上</t>
    <rPh sb="0" eb="2">
      <t>ゼンゲツ</t>
    </rPh>
    <rPh sb="2" eb="4">
      <t>ウリアゲ</t>
    </rPh>
    <phoneticPr fontId="2"/>
  </si>
  <si>
    <t>損失</t>
    <rPh sb="0" eb="2">
      <t>ソンシツ</t>
    </rPh>
    <phoneticPr fontId="2"/>
  </si>
  <si>
    <t>横軸</t>
    <rPh sb="0" eb="2">
      <t>ヨコジク</t>
    </rPh>
    <phoneticPr fontId="2"/>
  </si>
  <si>
    <t>固定費線</t>
    <rPh sb="0" eb="3">
      <t>コテイヒ</t>
    </rPh>
    <rPh sb="3" eb="4">
      <t>セン</t>
    </rPh>
    <phoneticPr fontId="2"/>
  </si>
  <si>
    <t>総客数</t>
    <rPh sb="0" eb="1">
      <t>ソウ</t>
    </rPh>
    <rPh sb="1" eb="3">
      <t>キャクスウ</t>
    </rPh>
    <phoneticPr fontId="2"/>
  </si>
  <si>
    <t>総労働時間</t>
    <rPh sb="0" eb="1">
      <t>ソウ</t>
    </rPh>
    <rPh sb="1" eb="3">
      <t>ロウドウ</t>
    </rPh>
    <rPh sb="3" eb="5">
      <t>ジカン</t>
    </rPh>
    <phoneticPr fontId="2"/>
  </si>
  <si>
    <t>［単位：千円］</t>
    <rPh sb="1" eb="3">
      <t>タンイ</t>
    </rPh>
    <rPh sb="4" eb="6">
      <t>センエン</t>
    </rPh>
    <phoneticPr fontId="2"/>
  </si>
  <si>
    <t>勘定科目</t>
    <rPh sb="0" eb="2">
      <t>カンジョウ</t>
    </rPh>
    <rPh sb="2" eb="4">
      <t>カモク</t>
    </rPh>
    <phoneticPr fontId="2"/>
  </si>
  <si>
    <t>累計単価</t>
    <rPh sb="0" eb="2">
      <t>ルイケイ</t>
    </rPh>
    <rPh sb="2" eb="4">
      <t>タンカ</t>
    </rPh>
    <phoneticPr fontId="2"/>
  </si>
  <si>
    <t>当初予算</t>
    <rPh sb="0" eb="2">
      <t>トウショ</t>
    </rPh>
    <rPh sb="2" eb="4">
      <t>ヨサン</t>
    </rPh>
    <phoneticPr fontId="2"/>
  </si>
  <si>
    <t>修正予算</t>
    <rPh sb="0" eb="2">
      <t>シュウセイ</t>
    </rPh>
    <rPh sb="2" eb="4">
      <t>ヨサン</t>
    </rPh>
    <phoneticPr fontId="2"/>
  </si>
  <si>
    <t>当期実績</t>
    <rPh sb="0" eb="2">
      <t>トウキ</t>
    </rPh>
    <rPh sb="2" eb="4">
      <t>ジッセキ</t>
    </rPh>
    <phoneticPr fontId="2"/>
  </si>
  <si>
    <t>前期実績</t>
    <rPh sb="0" eb="2">
      <t>ゼンキ</t>
    </rPh>
    <rPh sb="2" eb="4">
      <t>ジッセキ</t>
    </rPh>
    <phoneticPr fontId="2"/>
  </si>
  <si>
    <t>目標</t>
    <rPh sb="0" eb="2">
      <t>モクヒョウ</t>
    </rPh>
    <phoneticPr fontId="2"/>
  </si>
  <si>
    <t>実績</t>
    <rPh sb="0" eb="2">
      <t>ジッセキ</t>
    </rPh>
    <phoneticPr fontId="2"/>
  </si>
  <si>
    <t>進捗差異</t>
    <rPh sb="0" eb="2">
      <t>シンチョク</t>
    </rPh>
    <rPh sb="2" eb="4">
      <t>サイ</t>
    </rPh>
    <phoneticPr fontId="2"/>
  </si>
  <si>
    <t>売上高</t>
    <rPh sb="0" eb="2">
      <t>ウリアゲ</t>
    </rPh>
    <rPh sb="2" eb="3">
      <t>ダカ</t>
    </rPh>
    <phoneticPr fontId="2"/>
  </si>
  <si>
    <t>売上</t>
    <rPh sb="0" eb="2">
      <t>ウリアゲ</t>
    </rPh>
    <phoneticPr fontId="2"/>
  </si>
  <si>
    <t>売上目標</t>
    <rPh sb="0" eb="2">
      <t>ウリアゲ</t>
    </rPh>
    <rPh sb="2" eb="4">
      <t>モクヒョウ</t>
    </rPh>
    <phoneticPr fontId="2"/>
  </si>
  <si>
    <t>売上実績</t>
    <rPh sb="0" eb="2">
      <t>ウリアゲ</t>
    </rPh>
    <rPh sb="2" eb="4">
      <t>ジッセキ</t>
    </rPh>
    <phoneticPr fontId="2"/>
  </si>
  <si>
    <t>実績差</t>
    <rPh sb="0" eb="2">
      <t>ジッセキ</t>
    </rPh>
    <rPh sb="2" eb="3">
      <t>サ</t>
    </rPh>
    <phoneticPr fontId="2"/>
  </si>
  <si>
    <t>売上原価</t>
    <rPh sb="0" eb="2">
      <t>ウリアゲ</t>
    </rPh>
    <rPh sb="2" eb="4">
      <t>ゲンカ</t>
    </rPh>
    <phoneticPr fontId="2"/>
  </si>
  <si>
    <t>変動費</t>
    <rPh sb="0" eb="2">
      <t>ヘンドウ</t>
    </rPh>
    <rPh sb="2" eb="3">
      <t>ヒ</t>
    </rPh>
    <phoneticPr fontId="2"/>
  </si>
  <si>
    <t>物販原価</t>
    <rPh sb="0" eb="2">
      <t>ブッパン</t>
    </rPh>
    <rPh sb="2" eb="4">
      <t>ゲンカ</t>
    </rPh>
    <phoneticPr fontId="2"/>
  </si>
  <si>
    <t>客数</t>
    <rPh sb="0" eb="2">
      <t>キャクスウ</t>
    </rPh>
    <phoneticPr fontId="2"/>
  </si>
  <si>
    <t>変動費率</t>
    <rPh sb="0" eb="2">
      <t>ヘンドウ</t>
    </rPh>
    <rPh sb="2" eb="3">
      <t>ヒ</t>
    </rPh>
    <rPh sb="3" eb="4">
      <t>リツ</t>
    </rPh>
    <phoneticPr fontId="2"/>
  </si>
  <si>
    <t>包材費</t>
    <rPh sb="0" eb="2">
      <t>ホウザイ</t>
    </rPh>
    <rPh sb="2" eb="3">
      <t>ヒ</t>
    </rPh>
    <phoneticPr fontId="2"/>
  </si>
  <si>
    <t>単価</t>
    <rPh sb="0" eb="2">
      <t>タンカ</t>
    </rPh>
    <phoneticPr fontId="2"/>
  </si>
  <si>
    <t>固定費</t>
    <rPh sb="0" eb="3">
      <t>コテイヒ</t>
    </rPh>
    <phoneticPr fontId="2"/>
  </si>
  <si>
    <t>売上目標設定</t>
    <rPh sb="0" eb="2">
      <t>ウリアゲ</t>
    </rPh>
    <rPh sb="2" eb="4">
      <t>モクヒョウ</t>
    </rPh>
    <rPh sb="4" eb="6">
      <t>セッテイ</t>
    </rPh>
    <phoneticPr fontId="2"/>
  </si>
  <si>
    <t>倉庫原価</t>
    <rPh sb="0" eb="2">
      <t>ソウコ</t>
    </rPh>
    <rPh sb="2" eb="4">
      <t>ゲンカ</t>
    </rPh>
    <phoneticPr fontId="2"/>
  </si>
  <si>
    <t>原価</t>
    <rPh sb="0" eb="2">
      <t>ゲンカ</t>
    </rPh>
    <phoneticPr fontId="2"/>
  </si>
  <si>
    <t>売上高</t>
    <rPh sb="0" eb="3">
      <t>ウリアゲダカ</t>
    </rPh>
    <phoneticPr fontId="2"/>
  </si>
  <si>
    <t>配送費</t>
    <rPh sb="0" eb="2">
      <t>ハイソウ</t>
    </rPh>
    <rPh sb="2" eb="3">
      <t>ヒ</t>
    </rPh>
    <phoneticPr fontId="2"/>
  </si>
  <si>
    <t>人件費</t>
    <rPh sb="0" eb="3">
      <t>ジンケンヒ</t>
    </rPh>
    <phoneticPr fontId="2"/>
  </si>
  <si>
    <t>原価　計</t>
    <rPh sb="0" eb="2">
      <t>ゲンカ</t>
    </rPh>
    <rPh sb="3" eb="4">
      <t>ケイ</t>
    </rPh>
    <phoneticPr fontId="2"/>
  </si>
  <si>
    <t>求人費</t>
    <rPh sb="0" eb="2">
      <t>キュウジン</t>
    </rPh>
    <rPh sb="2" eb="3">
      <t>ヒ</t>
    </rPh>
    <phoneticPr fontId="2"/>
  </si>
  <si>
    <t>損益分岐点</t>
    <rPh sb="0" eb="2">
      <t>ソンエキ</t>
    </rPh>
    <rPh sb="2" eb="5">
      <t>ブンキテン</t>
    </rPh>
    <phoneticPr fontId="2"/>
  </si>
  <si>
    <t>必要売上高</t>
    <rPh sb="0" eb="2">
      <t>ヒツヨウ</t>
    </rPh>
    <rPh sb="2" eb="4">
      <t>ウリアゲ</t>
    </rPh>
    <rPh sb="4" eb="5">
      <t>ダカ</t>
    </rPh>
    <phoneticPr fontId="2"/>
  </si>
  <si>
    <t>売上総利益</t>
    <rPh sb="0" eb="2">
      <t>ウリアゲ</t>
    </rPh>
    <rPh sb="2" eb="5">
      <t>ソウリエキ</t>
    </rPh>
    <phoneticPr fontId="2"/>
  </si>
  <si>
    <t>消耗品費</t>
    <rPh sb="0" eb="3">
      <t>ショウモウヒン</t>
    </rPh>
    <rPh sb="3" eb="4">
      <t>ヒ</t>
    </rPh>
    <phoneticPr fontId="2"/>
  </si>
  <si>
    <t>給料手当</t>
    <rPh sb="0" eb="2">
      <t>キュウリョウ</t>
    </rPh>
    <rPh sb="2" eb="4">
      <t>テアテ</t>
    </rPh>
    <phoneticPr fontId="2"/>
  </si>
  <si>
    <t>水光熱費</t>
    <rPh sb="0" eb="4">
      <t>スイコウネツヒ</t>
    </rPh>
    <phoneticPr fontId="2"/>
  </si>
  <si>
    <t>安全余裕率</t>
    <rPh sb="0" eb="2">
      <t>アンゼン</t>
    </rPh>
    <rPh sb="2" eb="5">
      <t>ヨユウリツ</t>
    </rPh>
    <phoneticPr fontId="2"/>
  </si>
  <si>
    <t>雑給</t>
    <rPh sb="0" eb="1">
      <t>ザツ</t>
    </rPh>
    <rPh sb="1" eb="2">
      <t>キュウ</t>
    </rPh>
    <phoneticPr fontId="2"/>
  </si>
  <si>
    <t>損益分岐点比率</t>
    <rPh sb="0" eb="2">
      <t>ソンエキ</t>
    </rPh>
    <rPh sb="2" eb="5">
      <t>ブンキテン</t>
    </rPh>
    <rPh sb="5" eb="7">
      <t>ヒリツ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</si>
  <si>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</si>
  <si>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損益分岐点操業度</t>
    <rPh sb="0" eb="2">
      <t>ソンエキ</t>
    </rPh>
    <rPh sb="2" eb="5">
      <t>ブンキテン</t>
    </rPh>
    <rPh sb="5" eb="7">
      <t>ソウギョウ</t>
    </rPh>
    <rPh sb="7" eb="8">
      <t>ド</t>
    </rPh>
    <phoneticPr fontId="2"/>
  </si>
  <si>
    <t>（比率）</t>
    <rPh sb="1" eb="3">
      <t>ヒリツ</t>
    </rPh>
    <phoneticPr fontId="2"/>
  </si>
  <si>
    <t>福利厚生費</t>
    <rPh sb="0" eb="2">
      <t>フクリ</t>
    </rPh>
    <rPh sb="2" eb="5">
      <t>コウセイヒ</t>
    </rPh>
    <phoneticPr fontId="2"/>
  </si>
  <si>
    <t>CF</t>
    <phoneticPr fontId="2"/>
  </si>
  <si>
    <t>人件費　計</t>
    <rPh sb="0" eb="3">
      <t>ジンケンヒ</t>
    </rPh>
    <rPh sb="4" eb="5">
      <t>ケイ</t>
    </rPh>
    <phoneticPr fontId="2"/>
  </si>
  <si>
    <t>店舗平均月商</t>
    <rPh sb="0" eb="2">
      <t>テンポ</t>
    </rPh>
    <rPh sb="2" eb="4">
      <t>ヘイキン</t>
    </rPh>
    <rPh sb="4" eb="6">
      <t>ゲッショウ</t>
    </rPh>
    <phoneticPr fontId="2"/>
  </si>
  <si>
    <t>固定費比率</t>
    <rPh sb="0" eb="3">
      <t>コテイヒ</t>
    </rPh>
    <rPh sb="3" eb="5">
      <t>ヒリツ</t>
    </rPh>
    <phoneticPr fontId="2"/>
  </si>
  <si>
    <t>販売促進費</t>
    <rPh sb="0" eb="2">
      <t>ハンバイ</t>
    </rPh>
    <rPh sb="2" eb="4">
      <t>ソクシン</t>
    </rPh>
    <rPh sb="4" eb="5">
      <t>ヒ</t>
    </rPh>
    <phoneticPr fontId="2"/>
  </si>
  <si>
    <t>粗利（売上総利益）</t>
    <rPh sb="0" eb="2">
      <t>アラリ</t>
    </rPh>
    <rPh sb="3" eb="5">
      <t>ウリアゲ</t>
    </rPh>
    <rPh sb="5" eb="8">
      <t>ソウリエキ</t>
    </rPh>
    <phoneticPr fontId="2"/>
  </si>
  <si>
    <t>旅費交通費</t>
    <rPh sb="0" eb="2">
      <t>リョヒ</t>
    </rPh>
    <rPh sb="2" eb="5">
      <t>コウツウヒ</t>
    </rPh>
    <phoneticPr fontId="2"/>
  </si>
  <si>
    <t>労働分配率</t>
    <rPh sb="0" eb="2">
      <t>ロウドウ</t>
    </rPh>
    <rPh sb="2" eb="4">
      <t>ブンパイ</t>
    </rPh>
    <rPh sb="4" eb="5">
      <t>リツ</t>
    </rPh>
    <phoneticPr fontId="2"/>
  </si>
  <si>
    <t>40％～60％指標</t>
    <rPh sb="7" eb="9">
      <t>シヒョウ</t>
    </rPh>
    <phoneticPr fontId="2"/>
  </si>
  <si>
    <t>・社員の給与が仕事量に比べて高い
・ＰＮの時給が仕事量に比べて高い
・仕事量に対して働く人数が多い（過剰ｼﾌﾄ）</t>
    <rPh sb="47" eb="48">
      <t>オオ</t>
    </rPh>
    <rPh sb="50" eb="52">
      <t>カジョウ</t>
    </rPh>
    <phoneticPr fontId="2"/>
  </si>
  <si>
    <t>通信費</t>
    <rPh sb="0" eb="3">
      <t>ツウシンヒ</t>
    </rPh>
    <phoneticPr fontId="2"/>
  </si>
  <si>
    <t>人時生産性</t>
    <rPh sb="0" eb="1">
      <t>ニン</t>
    </rPh>
    <rPh sb="1" eb="2">
      <t>ジ</t>
    </rPh>
    <rPh sb="2" eb="4">
      <t>セイサン</t>
    </rPh>
    <rPh sb="4" eb="5">
      <t>セイ</t>
    </rPh>
    <phoneticPr fontId="2"/>
  </si>
  <si>
    <t>接待交際費</t>
    <rPh sb="0" eb="2">
      <t>セッタイ</t>
    </rPh>
    <rPh sb="2" eb="5">
      <t>コウサイヒ</t>
    </rPh>
    <phoneticPr fontId="2"/>
  </si>
  <si>
    <t>人時売上高</t>
    <rPh sb="0" eb="1">
      <t>ヒト</t>
    </rPh>
    <rPh sb="1" eb="2">
      <t>ジ</t>
    </rPh>
    <rPh sb="2" eb="4">
      <t>ウリアゲ</t>
    </rPh>
    <rPh sb="4" eb="5">
      <t>ダカ</t>
    </rPh>
    <phoneticPr fontId="2"/>
  </si>
  <si>
    <t>水道光熱費</t>
    <rPh sb="0" eb="2">
      <t>スイドウ</t>
    </rPh>
    <rPh sb="2" eb="5">
      <t>コウネツヒ</t>
    </rPh>
    <phoneticPr fontId="2"/>
  </si>
  <si>
    <t>売上高人件費</t>
    <rPh sb="0" eb="2">
      <t>ウリアゲ</t>
    </rPh>
    <rPh sb="2" eb="3">
      <t>ダカ</t>
    </rPh>
    <rPh sb="3" eb="6">
      <t>ジンケンヒ</t>
    </rPh>
    <phoneticPr fontId="2"/>
  </si>
  <si>
    <t>30%～35%指標</t>
    <rPh sb="7" eb="9">
      <t>シヒョウ</t>
    </rPh>
    <phoneticPr fontId="2"/>
  </si>
  <si>
    <t>車両費</t>
    <rPh sb="0" eb="2">
      <t>シャリョウ</t>
    </rPh>
    <rPh sb="2" eb="3">
      <t>ヒ</t>
    </rPh>
    <phoneticPr fontId="2"/>
  </si>
  <si>
    <t>客捌き</t>
    <rPh sb="0" eb="1">
      <t>キャク</t>
    </rPh>
    <rPh sb="1" eb="2">
      <t>サバ</t>
    </rPh>
    <phoneticPr fontId="2"/>
  </si>
  <si>
    <t>諸会費</t>
    <rPh sb="0" eb="3">
      <t>ショカイヒ</t>
    </rPh>
    <phoneticPr fontId="2"/>
  </si>
  <si>
    <t>活動費　計</t>
    <rPh sb="0" eb="2">
      <t>カツドウ</t>
    </rPh>
    <rPh sb="2" eb="3">
      <t>ヒ</t>
    </rPh>
    <rPh sb="4" eb="5">
      <t>ケイ</t>
    </rPh>
    <phoneticPr fontId="2"/>
  </si>
  <si>
    <t>リース料</t>
    <rPh sb="3" eb="4">
      <t>リョウ</t>
    </rPh>
    <phoneticPr fontId="2"/>
  </si>
  <si>
    <t>地代家賃</t>
    <rPh sb="0" eb="2">
      <t>チダイ</t>
    </rPh>
    <rPh sb="2" eb="4">
      <t>ヤチン</t>
    </rPh>
    <phoneticPr fontId="2"/>
  </si>
  <si>
    <t>賃借料</t>
    <rPh sb="0" eb="3">
      <t>チンシャクリョウ</t>
    </rPh>
    <phoneticPr fontId="2"/>
  </si>
  <si>
    <t>保険料</t>
    <rPh sb="0" eb="3">
      <t>ホケンリョウ</t>
    </rPh>
    <phoneticPr fontId="2"/>
  </si>
  <si>
    <t>修繕費</t>
    <rPh sb="0" eb="3">
      <t>シュウゼンヒ</t>
    </rPh>
    <phoneticPr fontId="2"/>
  </si>
  <si>
    <t>新聞図書費</t>
    <rPh sb="0" eb="2">
      <t>シンブン</t>
    </rPh>
    <rPh sb="2" eb="5">
      <t>トショヒ</t>
    </rPh>
    <phoneticPr fontId="2"/>
  </si>
  <si>
    <t>衛生費</t>
    <rPh sb="0" eb="3">
      <t>エイセイヒ</t>
    </rPh>
    <phoneticPr fontId="2"/>
  </si>
  <si>
    <t>事務用品費</t>
    <rPh sb="0" eb="2">
      <t>ジム</t>
    </rPh>
    <rPh sb="2" eb="4">
      <t>ヨウヒン</t>
    </rPh>
    <rPh sb="4" eb="5">
      <t>ヒ</t>
    </rPh>
    <phoneticPr fontId="2"/>
  </si>
  <si>
    <t>租税公課</t>
    <rPh sb="0" eb="2">
      <t>ソゼイ</t>
    </rPh>
    <rPh sb="2" eb="4">
      <t>コウカ</t>
    </rPh>
    <phoneticPr fontId="2"/>
  </si>
  <si>
    <t>保守管理費</t>
    <rPh sb="0" eb="2">
      <t>ホシュ</t>
    </rPh>
    <rPh sb="2" eb="5">
      <t>カンリヒ</t>
    </rPh>
    <phoneticPr fontId="2"/>
  </si>
  <si>
    <t>支払手数料</t>
    <rPh sb="0" eb="2">
      <t>シハライ</t>
    </rPh>
    <rPh sb="2" eb="5">
      <t>テスウリョウ</t>
    </rPh>
    <phoneticPr fontId="2"/>
  </si>
  <si>
    <t>減価償却費</t>
    <rPh sb="0" eb="2">
      <t>ゲンカ</t>
    </rPh>
    <rPh sb="2" eb="5">
      <t>ショウキャクヒ</t>
    </rPh>
    <phoneticPr fontId="2"/>
  </si>
  <si>
    <t>雑費</t>
    <rPh sb="0" eb="1">
      <t>ザツ</t>
    </rPh>
    <rPh sb="1" eb="2">
      <t>ヒ</t>
    </rPh>
    <phoneticPr fontId="2"/>
  </si>
  <si>
    <t>維持費　計</t>
    <rPh sb="0" eb="3">
      <t>イジヒ</t>
    </rPh>
    <rPh sb="4" eb="5">
      <t>ケイ</t>
    </rPh>
    <phoneticPr fontId="2"/>
  </si>
  <si>
    <t>販管費　計</t>
    <rPh sb="0" eb="3">
      <t>ハンカンヒ</t>
    </rPh>
    <rPh sb="4" eb="5">
      <t>ケイ</t>
    </rPh>
    <phoneticPr fontId="2"/>
  </si>
  <si>
    <t>　営業部経費配賦</t>
    <rPh sb="1" eb="3">
      <t>エイギョウ</t>
    </rPh>
    <rPh sb="3" eb="4">
      <t>ブ</t>
    </rPh>
    <rPh sb="4" eb="6">
      <t>ケイヒ</t>
    </rPh>
    <rPh sb="6" eb="8">
      <t>ハイフ</t>
    </rPh>
    <phoneticPr fontId="2"/>
  </si>
  <si>
    <t>　本部経費配賦</t>
    <rPh sb="1" eb="3">
      <t>ホンブ</t>
    </rPh>
    <rPh sb="3" eb="5">
      <t>ケイヒ</t>
    </rPh>
    <rPh sb="5" eb="7">
      <t>ハイフ</t>
    </rPh>
    <phoneticPr fontId="2"/>
  </si>
  <si>
    <t>現金過不足</t>
    <rPh sb="0" eb="2">
      <t>ゲンキン</t>
    </rPh>
    <rPh sb="2" eb="5">
      <t>カブソク</t>
    </rPh>
    <phoneticPr fontId="2"/>
  </si>
  <si>
    <t>ロイヤリティ</t>
    <phoneticPr fontId="2"/>
  </si>
  <si>
    <t>臨時・FC損益</t>
    <rPh sb="0" eb="2">
      <t>リンジ</t>
    </rPh>
    <rPh sb="5" eb="7">
      <t>ソンエキ</t>
    </rPh>
    <phoneticPr fontId="2"/>
  </si>
  <si>
    <t>営業利益</t>
    <rPh sb="0" eb="2">
      <t>エイギョウ</t>
    </rPh>
    <rPh sb="2" eb="4">
      <t>リエキ</t>
    </rPh>
    <phoneticPr fontId="2"/>
  </si>
  <si>
    <t>貢献利益</t>
    <rPh sb="0" eb="2">
      <t>コウケン</t>
    </rPh>
    <rPh sb="2" eb="4">
      <t>リエキ</t>
    </rPh>
    <phoneticPr fontId="2"/>
  </si>
  <si>
    <t>固定費(千円)</t>
    <rPh sb="0" eb="3">
      <t>コテイヒ</t>
    </rPh>
    <rPh sb="4" eb="6">
      <t>センエン</t>
    </rPh>
    <phoneticPr fontId="2"/>
  </si>
  <si>
    <t>損益分岐点(千円)</t>
    <rPh sb="0" eb="2">
      <t>ソンエキ</t>
    </rPh>
    <rPh sb="2" eb="5">
      <t>ブンキテン</t>
    </rPh>
    <phoneticPr fontId="2"/>
  </si>
  <si>
    <t>前月売上高(千円)</t>
    <rPh sb="0" eb="2">
      <t>ゼンゲツ</t>
    </rPh>
    <rPh sb="2" eb="5">
      <t>ウリアゲダカ</t>
    </rPh>
    <phoneticPr fontId="2"/>
  </si>
  <si>
    <t>千円/(％)</t>
    <rPh sb="0" eb="2">
      <t>センエン</t>
    </rPh>
    <phoneticPr fontId="2"/>
  </si>
  <si>
    <t>MVR目標</t>
    <rPh sb="3" eb="5">
      <t>モクヒョウ</t>
    </rPh>
    <phoneticPr fontId="9"/>
  </si>
  <si>
    <t>以上</t>
    <rPh sb="0" eb="2">
      <t>イジョウ</t>
    </rPh>
    <phoneticPr fontId="9"/>
  </si>
  <si>
    <t>重点項目</t>
    <rPh sb="0" eb="2">
      <t>ジュウテン</t>
    </rPh>
    <rPh sb="2" eb="4">
      <t>コウモク</t>
    </rPh>
    <phoneticPr fontId="9"/>
  </si>
  <si>
    <t>Approach</t>
    <phoneticPr fontId="9"/>
  </si>
  <si>
    <t>Action</t>
    <phoneticPr fontId="2"/>
  </si>
  <si>
    <t>目標値</t>
    <rPh sb="0" eb="2">
      <t>モクヒョウ</t>
    </rPh>
    <rPh sb="2" eb="3">
      <t>チ</t>
    </rPh>
    <phoneticPr fontId="9"/>
  </si>
  <si>
    <t>円/%</t>
    <rPh sb="0" eb="1">
      <t>エン</t>
    </rPh>
    <phoneticPr fontId="9"/>
  </si>
  <si>
    <t>売上・利益獲得行動</t>
    <rPh sb="0" eb="2">
      <t>ウリアゲ</t>
    </rPh>
    <rPh sb="3" eb="5">
      <t>リエキ</t>
    </rPh>
    <rPh sb="5" eb="7">
      <t>カクトク</t>
    </rPh>
    <rPh sb="7" eb="9">
      <t>コウドウ</t>
    </rPh>
    <phoneticPr fontId="9"/>
  </si>
  <si>
    <t>売上目標値</t>
    <rPh sb="0" eb="2">
      <t>ウリアゲ</t>
    </rPh>
    <rPh sb="2" eb="4">
      <t>モクヒョウ</t>
    </rPh>
    <rPh sb="4" eb="5">
      <t>チ</t>
    </rPh>
    <phoneticPr fontId="9"/>
  </si>
  <si>
    <t>当初予算比</t>
    <rPh sb="0" eb="2">
      <t>トウショ</t>
    </rPh>
    <rPh sb="2" eb="4">
      <t>ヨサン</t>
    </rPh>
    <rPh sb="4" eb="5">
      <t>ヒ</t>
    </rPh>
    <phoneticPr fontId="9"/>
  </si>
  <si>
    <t>前年実績比</t>
    <rPh sb="0" eb="2">
      <t>ゼンネン</t>
    </rPh>
    <rPh sb="2" eb="4">
      <t>ジッセキ</t>
    </rPh>
    <rPh sb="4" eb="5">
      <t>ヒ</t>
    </rPh>
    <phoneticPr fontId="9"/>
  </si>
  <si>
    <t>目標予算額</t>
    <rPh sb="0" eb="2">
      <t>モクヒョウ</t>
    </rPh>
    <rPh sb="2" eb="4">
      <t>ヨサン</t>
    </rPh>
    <rPh sb="4" eb="5">
      <t>ガク</t>
    </rPh>
    <phoneticPr fontId="9"/>
  </si>
  <si>
    <t>ネギ切の選手権</t>
    <rPh sb="2" eb="3">
      <t>キリ</t>
    </rPh>
    <rPh sb="4" eb="7">
      <t>センシュケン</t>
    </rPh>
    <phoneticPr fontId="9"/>
  </si>
  <si>
    <r>
      <rPr>
        <b/>
        <sz val="7"/>
        <rFont val="Meiryo UI"/>
        <family val="3"/>
        <charset val="128"/>
      </rPr>
      <t>【</t>
    </r>
    <r>
      <rPr>
        <b/>
        <sz val="7"/>
        <rFont val="Arial Black"/>
        <family val="2"/>
      </rPr>
      <t>Q</t>
    </r>
    <r>
      <rPr>
        <b/>
        <sz val="7"/>
        <rFont val="Meiryo UI"/>
        <family val="3"/>
        <charset val="128"/>
      </rPr>
      <t>】</t>
    </r>
    <phoneticPr fontId="9"/>
  </si>
  <si>
    <r>
      <rPr>
        <b/>
        <sz val="7"/>
        <rFont val="Meiryo UI"/>
        <family val="3"/>
        <charset val="128"/>
      </rPr>
      <t>【</t>
    </r>
    <r>
      <rPr>
        <b/>
        <sz val="7"/>
        <rFont val="Arial Black"/>
        <family val="2"/>
      </rPr>
      <t>S</t>
    </r>
    <r>
      <rPr>
        <b/>
        <sz val="7"/>
        <rFont val="Meiryo UI"/>
        <family val="3"/>
        <charset val="128"/>
      </rPr>
      <t>】</t>
    </r>
    <phoneticPr fontId="9"/>
  </si>
  <si>
    <r>
      <rPr>
        <b/>
        <sz val="7"/>
        <rFont val="Meiryo UI"/>
        <family val="3"/>
        <charset val="128"/>
      </rPr>
      <t>【</t>
    </r>
    <r>
      <rPr>
        <b/>
        <sz val="7"/>
        <rFont val="Arial Black"/>
        <family val="2"/>
      </rPr>
      <t>C</t>
    </r>
    <r>
      <rPr>
        <b/>
        <sz val="7"/>
        <rFont val="Meiryo UI"/>
        <family val="3"/>
        <charset val="128"/>
      </rPr>
      <t>】</t>
    </r>
    <phoneticPr fontId="9"/>
  </si>
  <si>
    <t>全社・ｴﾘｱﾌﾟﾛﾓｰｼｮﾝ</t>
    <rPh sb="0" eb="2">
      <t>ゼンシャ</t>
    </rPh>
    <phoneticPr fontId="9"/>
  </si>
  <si>
    <t>人材育成・ﾘｸﾙｰﾄ</t>
    <rPh sb="0" eb="2">
      <t>ジンザイ</t>
    </rPh>
    <rPh sb="2" eb="4">
      <t>イクセイ</t>
    </rPh>
    <phoneticPr fontId="2"/>
  </si>
  <si>
    <t>大口店</t>
    <rPh sb="0" eb="2">
      <t>オオグチ</t>
    </rPh>
    <rPh sb="2" eb="3">
      <t>テン</t>
    </rPh>
    <phoneticPr fontId="2"/>
  </si>
  <si>
    <t>予算外計上</t>
    <rPh sb="0" eb="2">
      <t>ヨサン</t>
    </rPh>
    <rPh sb="2" eb="3">
      <t>ガイ</t>
    </rPh>
    <rPh sb="3" eb="5">
      <t>ケイジョウ</t>
    </rPh>
    <phoneticPr fontId="2"/>
  </si>
  <si>
    <t>ﾘﾍﾟｱ</t>
    <phoneticPr fontId="2"/>
  </si>
  <si>
    <t>消耗品</t>
    <rPh sb="0" eb="3">
      <t>ショウモウヒン</t>
    </rPh>
    <phoneticPr fontId="2"/>
  </si>
  <si>
    <t>8月</t>
    <rPh sb="1" eb="2">
      <t>ガツ</t>
    </rPh>
    <phoneticPr fontId="2"/>
  </si>
  <si>
    <t>9月</t>
  </si>
  <si>
    <t>10月</t>
  </si>
  <si>
    <t>11月</t>
  </si>
  <si>
    <t>12月</t>
  </si>
  <si>
    <t>1月</t>
  </si>
  <si>
    <t>2月</t>
  </si>
  <si>
    <t>3月</t>
  </si>
  <si>
    <t>4月</t>
  </si>
  <si>
    <t>5月</t>
  </si>
  <si>
    <t>6月</t>
  </si>
  <si>
    <t>7月</t>
  </si>
  <si>
    <t>上期累計</t>
    <rPh sb="0" eb="2">
      <t>カミキ</t>
    </rPh>
    <rPh sb="2" eb="4">
      <t>ルイケイ</t>
    </rPh>
    <phoneticPr fontId="2"/>
  </si>
  <si>
    <t>下期累計</t>
    <rPh sb="0" eb="2">
      <t>シモキ</t>
    </rPh>
    <rPh sb="2" eb="4">
      <t>ルイケイ</t>
    </rPh>
    <phoneticPr fontId="2"/>
  </si>
  <si>
    <t>客単価</t>
    <rPh sb="0" eb="3">
      <t>キャクタンカ</t>
    </rPh>
    <phoneticPr fontId="2"/>
  </si>
  <si>
    <t>商品個別売上表</t>
    <rPh sb="0" eb="2">
      <t>ショウヒン</t>
    </rPh>
    <rPh sb="2" eb="4">
      <t>コベツ</t>
    </rPh>
    <rPh sb="4" eb="6">
      <t>ウリアゲ</t>
    </rPh>
    <rPh sb="6" eb="7">
      <t>ヒョウ</t>
    </rPh>
    <phoneticPr fontId="15"/>
  </si>
  <si>
    <t>合計</t>
    <rPh sb="0" eb="2">
      <t>ゴウケイ</t>
    </rPh>
    <phoneticPr fontId="15"/>
  </si>
  <si>
    <t>回数</t>
    <rPh sb="0" eb="2">
      <t>カイスウ</t>
    </rPh>
    <phoneticPr fontId="15"/>
  </si>
  <si>
    <t>金額</t>
    <rPh sb="0" eb="2">
      <t>キンガク</t>
    </rPh>
    <phoneticPr fontId="15"/>
  </si>
  <si>
    <t>1日</t>
    <rPh sb="1" eb="2">
      <t>ニチ</t>
    </rPh>
    <phoneticPr fontId="15"/>
  </si>
  <si>
    <t>2日</t>
    <rPh sb="1" eb="2">
      <t>ニチ</t>
    </rPh>
    <phoneticPr fontId="15"/>
  </si>
  <si>
    <t>3日</t>
    <rPh sb="1" eb="2">
      <t>ニチ</t>
    </rPh>
    <phoneticPr fontId="15"/>
  </si>
  <si>
    <t>4日</t>
    <rPh sb="1" eb="2">
      <t>ニチ</t>
    </rPh>
    <phoneticPr fontId="15"/>
  </si>
  <si>
    <t>5日</t>
    <rPh sb="1" eb="2">
      <t>ニチ</t>
    </rPh>
    <phoneticPr fontId="15"/>
  </si>
  <si>
    <t>6日</t>
    <rPh sb="1" eb="2">
      <t>ニチ</t>
    </rPh>
    <phoneticPr fontId="15"/>
  </si>
  <si>
    <t>7日</t>
    <rPh sb="1" eb="2">
      <t>ニチ</t>
    </rPh>
    <phoneticPr fontId="15"/>
  </si>
  <si>
    <t>8日</t>
    <rPh sb="1" eb="2">
      <t>ニチ</t>
    </rPh>
    <phoneticPr fontId="15"/>
  </si>
  <si>
    <t>9日</t>
    <rPh sb="1" eb="2">
      <t>ニチ</t>
    </rPh>
    <phoneticPr fontId="15"/>
  </si>
  <si>
    <t>10日</t>
    <rPh sb="2" eb="3">
      <t>ニチ</t>
    </rPh>
    <phoneticPr fontId="15"/>
  </si>
  <si>
    <t>11日</t>
    <rPh sb="2" eb="3">
      <t>ニチ</t>
    </rPh>
    <phoneticPr fontId="15"/>
  </si>
  <si>
    <t>12日</t>
    <rPh sb="2" eb="3">
      <t>ニチ</t>
    </rPh>
    <phoneticPr fontId="15"/>
  </si>
  <si>
    <t>13日</t>
    <rPh sb="2" eb="3">
      <t>ニチ</t>
    </rPh>
    <phoneticPr fontId="15"/>
  </si>
  <si>
    <t>14日</t>
    <rPh sb="2" eb="3">
      <t>ニチ</t>
    </rPh>
    <phoneticPr fontId="15"/>
  </si>
  <si>
    <t>15日</t>
    <rPh sb="2" eb="3">
      <t>ニチ</t>
    </rPh>
    <phoneticPr fontId="15"/>
  </si>
  <si>
    <t>16日</t>
    <rPh sb="2" eb="3">
      <t>ニチ</t>
    </rPh>
    <phoneticPr fontId="15"/>
  </si>
  <si>
    <t>17日</t>
    <rPh sb="2" eb="3">
      <t>ニチ</t>
    </rPh>
    <phoneticPr fontId="15"/>
  </si>
  <si>
    <t>18日</t>
    <rPh sb="2" eb="3">
      <t>ニチ</t>
    </rPh>
    <phoneticPr fontId="15"/>
  </si>
  <si>
    <t>19日</t>
    <rPh sb="2" eb="3">
      <t>ニチ</t>
    </rPh>
    <phoneticPr fontId="15"/>
  </si>
  <si>
    <t>20日</t>
    <rPh sb="2" eb="3">
      <t>ニチ</t>
    </rPh>
    <phoneticPr fontId="15"/>
  </si>
  <si>
    <t>21日</t>
    <rPh sb="2" eb="3">
      <t>ニチ</t>
    </rPh>
    <phoneticPr fontId="15"/>
  </si>
  <si>
    <t>22日</t>
    <rPh sb="2" eb="3">
      <t>ニチ</t>
    </rPh>
    <phoneticPr fontId="15"/>
  </si>
  <si>
    <t>23日</t>
    <rPh sb="2" eb="3">
      <t>ニチ</t>
    </rPh>
    <phoneticPr fontId="15"/>
  </si>
  <si>
    <t>24日</t>
    <rPh sb="2" eb="3">
      <t>ニチ</t>
    </rPh>
    <phoneticPr fontId="15"/>
  </si>
  <si>
    <t>25日</t>
    <rPh sb="2" eb="3">
      <t>ニチ</t>
    </rPh>
    <phoneticPr fontId="15"/>
  </si>
  <si>
    <t>26日</t>
    <rPh sb="2" eb="3">
      <t>ニチ</t>
    </rPh>
    <phoneticPr fontId="15"/>
  </si>
  <si>
    <t>27日</t>
    <rPh sb="2" eb="3">
      <t>ニチ</t>
    </rPh>
    <phoneticPr fontId="15"/>
  </si>
  <si>
    <t>28日</t>
    <rPh sb="2" eb="3">
      <t>ニチ</t>
    </rPh>
    <phoneticPr fontId="15"/>
  </si>
  <si>
    <t>29日</t>
    <rPh sb="2" eb="3">
      <t>ニチ</t>
    </rPh>
    <phoneticPr fontId="15"/>
  </si>
  <si>
    <t>30日</t>
    <rPh sb="2" eb="3">
      <t>ニチ</t>
    </rPh>
    <phoneticPr fontId="15"/>
  </si>
  <si>
    <t>31日</t>
    <rPh sb="2" eb="3">
      <t>ニチ</t>
    </rPh>
    <phoneticPr fontId="15"/>
  </si>
  <si>
    <t>商品金額設定</t>
    <rPh sb="0" eb="2">
      <t>ショウヒン</t>
    </rPh>
    <rPh sb="2" eb="4">
      <t>キンガク</t>
    </rPh>
    <rPh sb="4" eb="6">
      <t>セッテイ</t>
    </rPh>
    <phoneticPr fontId="15"/>
  </si>
  <si>
    <t>品名</t>
    <rPh sb="0" eb="2">
      <t>ヒンメイ</t>
    </rPh>
    <phoneticPr fontId="15"/>
  </si>
  <si>
    <t>金　　　額</t>
    <rPh sb="0" eb="1">
      <t>キン</t>
    </rPh>
    <rPh sb="4" eb="5">
      <t>ガク</t>
    </rPh>
    <phoneticPr fontId="15"/>
  </si>
  <si>
    <t>まず最初に商品名と金額の設定をしてください。</t>
    <rPh sb="2" eb="4">
      <t>サイショ</t>
    </rPh>
    <rPh sb="5" eb="7">
      <t>ショウヒン</t>
    </rPh>
    <rPh sb="7" eb="8">
      <t>メイ</t>
    </rPh>
    <rPh sb="9" eb="11">
      <t>キンガク</t>
    </rPh>
    <rPh sb="12" eb="14">
      <t>セッテイ</t>
    </rPh>
    <phoneticPr fontId="15"/>
  </si>
  <si>
    <t>必要児童数</t>
    <rPh sb="0" eb="2">
      <t>ヒツヨウ</t>
    </rPh>
    <rPh sb="2" eb="5">
      <t>ジドウ</t>
    </rPh>
    <phoneticPr fontId="2"/>
  </si>
  <si>
    <t>士業</t>
    <rPh sb="0" eb="2">
      <t>シギョウ</t>
    </rPh>
    <phoneticPr fontId="2"/>
  </si>
  <si>
    <t>児童発達支援</t>
    <rPh sb="0" eb="6">
      <t>ジドウ</t>
    </rPh>
    <phoneticPr fontId="2"/>
  </si>
  <si>
    <t>放課後デイサービス</t>
    <rPh sb="0" eb="3">
      <t>ホウ</t>
    </rPh>
    <phoneticPr fontId="15"/>
  </si>
  <si>
    <t>訪問デイサービス</t>
    <rPh sb="0" eb="2">
      <t>ホウモn</t>
    </rPh>
    <phoneticPr fontId="15"/>
  </si>
  <si>
    <t>お菓子代</t>
    <phoneticPr fontId="2"/>
  </si>
  <si>
    <t>（千円）</t>
    <rPh sb="1" eb="3">
      <t>センエn</t>
    </rPh>
    <phoneticPr fontId="2"/>
  </si>
  <si>
    <t>療育の質の向上</t>
    <rPh sb="0" eb="2">
      <t>リョウイク</t>
    </rPh>
    <rPh sb="5" eb="7">
      <t>コウジョウ</t>
    </rPh>
    <phoneticPr fontId="2"/>
  </si>
  <si>
    <t>質の上がった療育の提供</t>
    <rPh sb="0" eb="1">
      <t>シテゥ</t>
    </rPh>
    <rPh sb="9" eb="11">
      <t>テイキョウ</t>
    </rPh>
    <phoneticPr fontId="2"/>
  </si>
  <si>
    <t>衛生管理（コロナ他感染対策）</t>
    <rPh sb="0" eb="4">
      <t>エイセイ</t>
    </rPh>
    <phoneticPr fontId="2"/>
  </si>
  <si>
    <t>児童デイサービスあっぷっぷ</t>
    <rPh sb="0" eb="2">
      <t>ジドウ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</si>
  <si>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</si>
  <si>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</si>
  <si>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人数</t>
    <rPh sb="0" eb="2">
      <t>ニn</t>
    </rPh>
    <phoneticPr fontId="15"/>
  </si>
  <si>
    <t>売上高</t>
    <rPh sb="0" eb="2">
      <t>ウリアゲ</t>
    </rPh>
    <rPh sb="2" eb="3">
      <t>ダカ</t>
    </rPh>
    <phoneticPr fontId="7"/>
  </si>
  <si>
    <t>売上原価</t>
    <rPh sb="0" eb="2">
      <t>ウリアゲ</t>
    </rPh>
    <rPh sb="2" eb="4">
      <t>ゲンカ</t>
    </rPh>
    <phoneticPr fontId="7"/>
  </si>
  <si>
    <t>物販原価</t>
    <rPh sb="0" eb="2">
      <t>ブッパン</t>
    </rPh>
    <rPh sb="2" eb="4">
      <t>ゲンカ</t>
    </rPh>
    <phoneticPr fontId="7"/>
  </si>
  <si>
    <t>包材費</t>
    <rPh sb="0" eb="2">
      <t>ホウザイ</t>
    </rPh>
    <rPh sb="2" eb="3">
      <t>ヒ</t>
    </rPh>
    <phoneticPr fontId="7"/>
  </si>
  <si>
    <t>倉庫原価</t>
    <rPh sb="0" eb="2">
      <t>ソウコ</t>
    </rPh>
    <rPh sb="2" eb="4">
      <t>ゲンカ</t>
    </rPh>
    <phoneticPr fontId="7"/>
  </si>
  <si>
    <t>配送費</t>
    <rPh sb="0" eb="2">
      <t>ハイソウ</t>
    </rPh>
    <rPh sb="2" eb="3">
      <t>ヒ</t>
    </rPh>
    <phoneticPr fontId="7"/>
  </si>
  <si>
    <t>原価　計</t>
    <rPh sb="0" eb="2">
      <t>ゲンカ</t>
    </rPh>
    <rPh sb="3" eb="4">
      <t>ケイ</t>
    </rPh>
    <phoneticPr fontId="7"/>
  </si>
  <si>
    <t>売上総利益</t>
    <rPh sb="0" eb="2">
      <t>ウリアゲ</t>
    </rPh>
    <rPh sb="2" eb="5">
      <t>ソウリエキ</t>
    </rPh>
    <phoneticPr fontId="7"/>
  </si>
  <si>
    <t>給料手当</t>
    <rPh sb="0" eb="2">
      <t>キュウリョウ</t>
    </rPh>
    <rPh sb="2" eb="4">
      <t>テアテ</t>
    </rPh>
    <phoneticPr fontId="7"/>
  </si>
  <si>
    <t>雑給</t>
    <rPh sb="0" eb="1">
      <t>ザツ</t>
    </rPh>
    <rPh sb="1" eb="2">
      <t>キュウ</t>
    </rPh>
    <phoneticPr fontId="7"/>
  </si>
  <si>
    <t>法定福利費</t>
    <rPh sb="0" eb="2">
      <t>ホウテイ</t>
    </rPh>
    <rPh sb="2" eb="4">
      <t>フクリ</t>
    </rPh>
    <rPh sb="4" eb="5">
      <t>ヒ</t>
    </rPh>
    <phoneticPr fontId="7"/>
  </si>
  <si>
    <t>福利厚生費</t>
    <rPh sb="0" eb="2">
      <t>フクリ</t>
    </rPh>
    <rPh sb="2" eb="5">
      <t>コウセイヒ</t>
    </rPh>
    <phoneticPr fontId="7"/>
  </si>
  <si>
    <t>人件費　計</t>
    <rPh sb="0" eb="3">
      <t>ジンケンヒ</t>
    </rPh>
    <rPh sb="4" eb="5">
      <t>ケイ</t>
    </rPh>
    <phoneticPr fontId="7"/>
  </si>
  <si>
    <t>求人費</t>
    <rPh sb="0" eb="2">
      <t>キュウジン</t>
    </rPh>
    <rPh sb="2" eb="3">
      <t>ヒ</t>
    </rPh>
    <phoneticPr fontId="7"/>
  </si>
  <si>
    <t>販売促進費</t>
    <rPh sb="0" eb="2">
      <t>ハンバイ</t>
    </rPh>
    <rPh sb="2" eb="4">
      <t>ソクシン</t>
    </rPh>
    <rPh sb="4" eb="5">
      <t>ヒ</t>
    </rPh>
    <phoneticPr fontId="7"/>
  </si>
  <si>
    <t>旅費交通費</t>
    <rPh sb="0" eb="2">
      <t>リョヒ</t>
    </rPh>
    <rPh sb="2" eb="5">
      <t>コウツウヒ</t>
    </rPh>
    <phoneticPr fontId="7"/>
  </si>
  <si>
    <t>通信費</t>
    <rPh sb="0" eb="3">
      <t>ツウシンヒ</t>
    </rPh>
    <phoneticPr fontId="7"/>
  </si>
  <si>
    <t>接待交際費</t>
    <rPh sb="0" eb="2">
      <t>セッタイ</t>
    </rPh>
    <rPh sb="2" eb="5">
      <t>コウサイヒ</t>
    </rPh>
    <phoneticPr fontId="7"/>
  </si>
  <si>
    <t>水道光熱費</t>
    <rPh sb="0" eb="2">
      <t>スイドウ</t>
    </rPh>
    <rPh sb="2" eb="5">
      <t>コウネツヒ</t>
    </rPh>
    <phoneticPr fontId="7"/>
  </si>
  <si>
    <t>車両費</t>
    <rPh sb="0" eb="2">
      <t>シャリョウ</t>
    </rPh>
    <rPh sb="2" eb="3">
      <t>ヒ</t>
    </rPh>
    <phoneticPr fontId="7"/>
  </si>
  <si>
    <t>諸会費</t>
    <rPh sb="0" eb="3">
      <t>ショカイヒ</t>
    </rPh>
    <phoneticPr fontId="7"/>
  </si>
  <si>
    <t>活動費　計</t>
    <rPh sb="0" eb="2">
      <t>カツドウ</t>
    </rPh>
    <rPh sb="2" eb="3">
      <t>ヒ</t>
    </rPh>
    <rPh sb="4" eb="5">
      <t>ケイ</t>
    </rPh>
    <phoneticPr fontId="7"/>
  </si>
  <si>
    <t>リース料</t>
    <rPh sb="3" eb="4">
      <t>リョウ</t>
    </rPh>
    <phoneticPr fontId="7"/>
  </si>
  <si>
    <t>地代家賃</t>
    <rPh sb="0" eb="2">
      <t>チダイ</t>
    </rPh>
    <rPh sb="2" eb="4">
      <t>ヤチン</t>
    </rPh>
    <phoneticPr fontId="7"/>
  </si>
  <si>
    <t>賃借料</t>
    <rPh sb="0" eb="3">
      <t>チンシャクリョウ</t>
    </rPh>
    <phoneticPr fontId="7"/>
  </si>
  <si>
    <t>消耗品費</t>
    <rPh sb="0" eb="3">
      <t>ショウモウヒン</t>
    </rPh>
    <rPh sb="3" eb="4">
      <t>ヒ</t>
    </rPh>
    <phoneticPr fontId="7"/>
  </si>
  <si>
    <t>保険料</t>
    <rPh sb="0" eb="3">
      <t>ホケンリョウ</t>
    </rPh>
    <phoneticPr fontId="7"/>
  </si>
  <si>
    <t>修繕費</t>
    <rPh sb="0" eb="3">
      <t>シュウゼンヒ</t>
    </rPh>
    <phoneticPr fontId="7"/>
  </si>
  <si>
    <t>新聞図書費</t>
    <rPh sb="0" eb="2">
      <t>シンブン</t>
    </rPh>
    <rPh sb="2" eb="5">
      <t>トショヒ</t>
    </rPh>
    <phoneticPr fontId="7"/>
  </si>
  <si>
    <t>衛生費</t>
    <rPh sb="0" eb="3">
      <t>エイセイヒ</t>
    </rPh>
    <phoneticPr fontId="7"/>
  </si>
  <si>
    <t>事務用品費</t>
    <rPh sb="0" eb="2">
      <t>ジム</t>
    </rPh>
    <rPh sb="2" eb="4">
      <t>ヨウヒン</t>
    </rPh>
    <rPh sb="4" eb="5">
      <t>ヒ</t>
    </rPh>
    <phoneticPr fontId="7"/>
  </si>
  <si>
    <t>租税公課</t>
    <rPh sb="0" eb="2">
      <t>ソゼイ</t>
    </rPh>
    <rPh sb="2" eb="4">
      <t>コウカ</t>
    </rPh>
    <phoneticPr fontId="7"/>
  </si>
  <si>
    <t>保守管理費</t>
    <rPh sb="0" eb="2">
      <t>ホシュ</t>
    </rPh>
    <rPh sb="2" eb="5">
      <t>カンリヒ</t>
    </rPh>
    <phoneticPr fontId="7"/>
  </si>
  <si>
    <t>支払手数料</t>
    <rPh sb="0" eb="2">
      <t>シハライ</t>
    </rPh>
    <rPh sb="2" eb="5">
      <t>テスウリョウ</t>
    </rPh>
    <phoneticPr fontId="7"/>
  </si>
  <si>
    <t>減価償却費</t>
    <rPh sb="0" eb="2">
      <t>ゲンカ</t>
    </rPh>
    <rPh sb="2" eb="5">
      <t>ショウキャクヒ</t>
    </rPh>
    <phoneticPr fontId="7"/>
  </si>
  <si>
    <t>雑費</t>
    <rPh sb="0" eb="1">
      <t>ザツ</t>
    </rPh>
    <rPh sb="1" eb="2">
      <t>ヒ</t>
    </rPh>
    <phoneticPr fontId="7"/>
  </si>
  <si>
    <t>維持費　計</t>
    <rPh sb="0" eb="3">
      <t>イジヒ</t>
    </rPh>
    <rPh sb="4" eb="5">
      <t>ケイ</t>
    </rPh>
    <phoneticPr fontId="7"/>
  </si>
  <si>
    <t>販管費　計</t>
    <rPh sb="0" eb="3">
      <t>ハンカンヒ</t>
    </rPh>
    <rPh sb="4" eb="5">
      <t>ケイ</t>
    </rPh>
    <phoneticPr fontId="7"/>
  </si>
  <si>
    <t>　営業部経費配賦</t>
    <rPh sb="1" eb="3">
      <t>エイギョウ</t>
    </rPh>
    <rPh sb="3" eb="4">
      <t>ブ</t>
    </rPh>
    <rPh sb="4" eb="6">
      <t>ケイヒ</t>
    </rPh>
    <rPh sb="6" eb="8">
      <t>ハイフ</t>
    </rPh>
    <phoneticPr fontId="7"/>
  </si>
  <si>
    <t>　本部経費配賦</t>
    <rPh sb="1" eb="3">
      <t>ホンブ</t>
    </rPh>
    <rPh sb="3" eb="5">
      <t>ケイヒ</t>
    </rPh>
    <rPh sb="5" eb="7">
      <t>ハイフ</t>
    </rPh>
    <phoneticPr fontId="7"/>
  </si>
  <si>
    <t>現金過不足</t>
    <rPh sb="0" eb="2">
      <t>ゲンキン</t>
    </rPh>
    <rPh sb="2" eb="5">
      <t>カブソク</t>
    </rPh>
    <phoneticPr fontId="7"/>
  </si>
  <si>
    <t>臨時・FC収益</t>
    <rPh sb="0" eb="2">
      <t>リンジ</t>
    </rPh>
    <rPh sb="5" eb="7">
      <t>シュウエキ</t>
    </rPh>
    <phoneticPr fontId="7"/>
  </si>
  <si>
    <t>営業利益</t>
    <rPh sb="0" eb="2">
      <t>エイギョウ</t>
    </rPh>
    <rPh sb="2" eb="4">
      <t>リエキ</t>
    </rPh>
    <phoneticPr fontId="7"/>
  </si>
  <si>
    <t>ロイヤリティ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</si>
</sst>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,##0_ ;[Red]\-#,##0\ "/>
    <numFmt numFmtId="177" formatCode="#,##0.00_ ;[Red]\-#,##0.00\ "/>
    <numFmt numFmtId="178" formatCode="#,##0_);[Red]\(#,##0\)"/>
    <numFmt numFmtId="179" formatCode="#,##0\ ;[Red]\-#,##0"/>
    <numFmt numFmtId="180" formatCode="0.0%"/>
    <numFmt numFmtId="181" formatCode="General&quot;’&quot;&quot;店&quot;&quot;’&quot;"/>
    <numFmt numFmtId="182" formatCode="#,##0,;[Red]\-#,##0,"/>
    <numFmt numFmtId="183" formatCode="0.0%;[Red]\-0.0%"/>
    <numFmt numFmtId="184" formatCode="m/d;@"/>
    <numFmt numFmtId="185" formatCode="#,##0.0;[Red]\-#,##0.0"/>
    <numFmt numFmtId="186" formatCode="yyyy/m"/>
    <numFmt numFmtId="187" formatCode="d"/>
    <numFmt numFmtId="188" formatCode="\(aaa\)"/>
    <numFmt numFmtId="189" formatCode="#,##0_ "/>
    <numFmt numFmtId="190" formatCode="&quot;\&quot;#,##0;&quot;\&quot;\-#,##0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7"/>
      <name val="Meiryo UI"/>
      <family val="3"/>
      <charset val="128"/>
    </font>
    <font>
      <b/>
      <sz val="7"/>
      <color theme="1"/>
      <name val="Meiryo UI"/>
      <family val="3"/>
      <charset val="128"/>
    </font>
    <font>
      <b/>
      <sz val="7"/>
      <color theme="0"/>
      <name val="Meiryo UI"/>
      <family val="3"/>
      <charset val="128"/>
    </font>
    <font>
      <b/>
      <sz val="7"/>
      <color indexed="9"/>
      <name val="Meiryo UI"/>
      <family val="3"/>
      <charset val="128"/>
    </font>
    <font>
      <b/>
      <sz val="7"/>
      <color indexed="59"/>
      <name val="Meiryo UI"/>
      <family val="3"/>
      <charset val="128"/>
    </font>
    <font>
      <b/>
      <sz val="7"/>
      <color indexed="16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7"/>
      <color indexed="10"/>
      <name val="Meiryo UI"/>
      <family val="3"/>
      <charset val="128"/>
    </font>
    <font>
      <b/>
      <sz val="7"/>
      <name val="Arial Black"/>
      <family val="2"/>
    </font>
    <font>
      <b/>
      <sz val="7"/>
      <color indexed="12"/>
      <name val="Meiryo UI"/>
      <family val="3"/>
      <charset val="128"/>
    </font>
    <font>
      <sz val="11"/>
      <name val="ＭＳ Ｐゴシック"/>
      <family val="2"/>
      <charset val="128"/>
    </font>
    <font>
      <b/>
      <sz val="11"/>
      <name val="Meiryo UI"/>
      <family val="2"/>
      <charset val="128"/>
    </font>
    <font>
      <sz val="6"/>
      <name val="ＭＳ Ｐゴシック"/>
      <family val="2"/>
      <charset val="128"/>
    </font>
    <font>
      <sz val="11"/>
      <name val="Meiryo UI"/>
      <family val="2"/>
      <charset val="128"/>
    </font>
    <font>
      <b/>
      <sz val="11"/>
      <color indexed="9"/>
      <name val="Meiryo UI"/>
      <family val="2"/>
      <charset val="128"/>
    </font>
    <font>
      <sz val="9"/>
      <color indexed="41"/>
      <name val="Meiryo UI"/>
      <family val="2"/>
      <charset val="128"/>
    </font>
    <font>
      <sz val="9"/>
      <name val="Meiryo UI"/>
      <family val="2"/>
      <charset val="128"/>
    </font>
    <font>
      <sz val="10"/>
      <name val="Meiryo UI"/>
      <family val="2"/>
      <charset val="128"/>
    </font>
    <font>
      <sz val="16"/>
      <name val="Meiryo UI"/>
      <family val="2"/>
      <charset val="128"/>
    </font>
    <font>
      <sz val="16"/>
      <color indexed="53"/>
      <name val="Meiryo UI"/>
      <family val="2"/>
      <charset val="128"/>
    </font>
    <font>
      <b/>
      <sz val="11"/>
      <color theme="1"/>
      <name val="Meiryo UI"/>
      <family val="2"/>
      <charset val="128"/>
    </font>
  </fonts>
  <fills count="21">
    <fill>
      <patternFill patternType="none"/>
    </fill>
    <fill>
      <patternFill patternType="gray125"/>
    </fill>
    <fill>
      <patternFill patternType="mediumGray">
        <fgColor indexed="27"/>
        <bgColor indexed="42"/>
      </patternFill>
    </fill>
    <fill>
      <patternFill patternType="solid">
        <fgColor indexed="41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</fills>
  <borders count="231">
    <border>
      <left/>
      <right/>
      <top/>
      <bottom/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medium">
        <color indexed="18"/>
      </left>
      <right style="hair">
        <color indexed="18"/>
      </right>
      <top style="medium">
        <color indexed="18"/>
      </top>
      <bottom style="hair">
        <color indexed="18"/>
      </bottom>
      <diagonal/>
    </border>
    <border>
      <left style="hair">
        <color indexed="18"/>
      </left>
      <right style="medium">
        <color indexed="18"/>
      </right>
      <top style="medium">
        <color indexed="18"/>
      </top>
      <bottom style="hair">
        <color indexed="1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medium">
        <color indexed="18"/>
      </right>
      <top style="hair">
        <color indexed="18"/>
      </top>
      <bottom style="hair">
        <color indexed="1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medium">
        <color indexed="18"/>
      </right>
      <top style="hair">
        <color indexed="18"/>
      </top>
      <bottom style="hair">
        <color indexed="1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medium">
        <color indexed="18"/>
      </right>
      <top style="hair">
        <color indexed="18"/>
      </top>
      <bottom style="hair">
        <color indexed="1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medium">
        <color indexed="18"/>
      </right>
      <top style="hair">
        <color indexed="18"/>
      </top>
      <bottom style="hair">
        <color indexed="1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medium">
        <color indexed="18"/>
      </right>
      <top style="hair">
        <color indexed="18"/>
      </top>
      <bottom style="hair">
        <color indexed="1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medium">
        <color indexed="18"/>
      </right>
      <top style="hair">
        <color indexed="18"/>
      </top>
      <bottom style="hair">
        <color indexed="1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medium">
        <color indexed="18"/>
      </right>
      <top style="hair">
        <color indexed="18"/>
      </top>
      <bottom style="hair">
        <color indexed="1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medium">
        <color indexed="18"/>
      </right>
      <top style="hair">
        <color indexed="18"/>
      </top>
      <bottom style="hair">
        <color indexed="1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medium">
        <color indexed="18"/>
      </right>
      <top style="hair">
        <color indexed="18"/>
      </top>
      <bottom style="hair">
        <color indexed="1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medium">
        <color indexed="18"/>
      </right>
      <top style="hair">
        <color indexed="18"/>
      </top>
      <bottom style="hair">
        <color indexed="1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medium">
        <color indexed="18"/>
      </right>
      <top style="hair">
        <color indexed="18"/>
      </top>
      <bottom style="hair">
        <color indexed="1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18"/>
      </left>
      <right style="hair">
        <color indexed="18"/>
      </right>
      <top style="hair">
        <color indexed="18"/>
      </top>
      <bottom style="medium">
        <color indexed="18"/>
      </bottom>
      <diagonal/>
    </border>
    <border>
      <left style="hair">
        <color indexed="18"/>
      </left>
      <right style="medium">
        <color indexed="18"/>
      </right>
      <top style="hair">
        <color indexed="18"/>
      </top>
      <bottom style="medium">
        <color indexed="1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</cellStyleXfs>
  <cellXfs count="463">
    <xf numFmtId="0" fontId="0" fillId="0" borderId="0" xfId="0"/>
    <xf numFmtId="38" fontId="3" fillId="0" borderId="0" xfId="1" applyFont="1" applyFill="1" applyAlignment="1">
      <alignment horizontal="center" vertical="center"/>
    </xf>
    <xf numFmtId="180" fontId="3" fillId="0" borderId="0" xfId="2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81" fontId="3" fillId="0" borderId="8" xfId="0" applyNumberFormat="1" applyFont="1" applyBorder="1" applyAlignment="1">
      <alignment horizontal="center" vertical="center"/>
    </xf>
    <xf numFmtId="38" fontId="3" fillId="0" borderId="0" xfId="1" applyFont="1" applyFill="1" applyAlignment="1">
      <alignment vertical="center"/>
    </xf>
    <xf numFmtId="180" fontId="3" fillId="0" borderId="0" xfId="2" applyNumberFormat="1" applyFont="1" applyFill="1">
      <alignment vertical="center"/>
    </xf>
    <xf numFmtId="180" fontId="3" fillId="0" borderId="0" xfId="2" applyNumberFormat="1" applyFont="1" applyFill="1" applyAlignment="1">
      <alignment horizontal="right" vertical="center"/>
    </xf>
    <xf numFmtId="38" fontId="3" fillId="0" borderId="10" xfId="1" applyFont="1" applyFill="1" applyBorder="1" applyAlignment="1">
      <alignment horizontal="centerContinuous" vertical="center"/>
    </xf>
    <xf numFmtId="38" fontId="3" fillId="0" borderId="11" xfId="1" applyFont="1" applyFill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180" fontId="3" fillId="0" borderId="12" xfId="2" applyNumberFormat="1" applyFont="1" applyFill="1" applyBorder="1" applyAlignment="1">
      <alignment horizontal="centerContinuous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38" fontId="3" fillId="6" borderId="15" xfId="1" applyFont="1" applyFill="1" applyBorder="1" applyAlignment="1">
      <alignment horizontal="centerContinuous" vertical="center"/>
    </xf>
    <xf numFmtId="180" fontId="3" fillId="6" borderId="16" xfId="2" applyNumberFormat="1" applyFont="1" applyFill="1" applyBorder="1" applyAlignment="1">
      <alignment horizontal="centerContinuous" vertical="center"/>
    </xf>
    <xf numFmtId="0" fontId="3" fillId="6" borderId="17" xfId="0" applyFont="1" applyFill="1" applyBorder="1" applyAlignment="1">
      <alignment horizontal="centerContinuous" vertical="center"/>
    </xf>
    <xf numFmtId="0" fontId="3" fillId="6" borderId="18" xfId="0" applyFont="1" applyFill="1" applyBorder="1" applyAlignment="1">
      <alignment horizontal="centerContinuous" vertical="center"/>
    </xf>
    <xf numFmtId="180" fontId="3" fillId="6" borderId="19" xfId="2" applyNumberFormat="1" applyFont="1" applyFill="1" applyBorder="1" applyAlignment="1">
      <alignment horizontal="centerContinuous" vertical="center"/>
    </xf>
    <xf numFmtId="0" fontId="4" fillId="7" borderId="20" xfId="0" applyFont="1" applyFill="1" applyBorder="1" applyAlignment="1">
      <alignment vertical="center"/>
    </xf>
    <xf numFmtId="0" fontId="4" fillId="7" borderId="20" xfId="0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center" vertical="center"/>
    </xf>
    <xf numFmtId="182" fontId="3" fillId="7" borderId="22" xfId="1" applyNumberFormat="1" applyFont="1" applyFill="1" applyBorder="1" applyAlignment="1">
      <alignment vertical="center"/>
    </xf>
    <xf numFmtId="183" fontId="3" fillId="7" borderId="23" xfId="2" applyNumberFormat="1" applyFont="1" applyFill="1" applyBorder="1">
      <alignment vertical="center"/>
    </xf>
    <xf numFmtId="182" fontId="3" fillId="7" borderId="24" xfId="0" applyNumberFormat="1" applyFont="1" applyFill="1" applyBorder="1" applyAlignment="1">
      <alignment vertical="center"/>
    </xf>
    <xf numFmtId="182" fontId="3" fillId="7" borderId="25" xfId="1" applyNumberFormat="1" applyFont="1" applyFill="1" applyBorder="1" applyAlignment="1">
      <alignment vertical="center"/>
    </xf>
    <xf numFmtId="183" fontId="3" fillId="7" borderId="26" xfId="2" applyNumberFormat="1" applyFont="1" applyFill="1" applyBorder="1">
      <alignment vertical="center"/>
    </xf>
    <xf numFmtId="182" fontId="3" fillId="0" borderId="0" xfId="0" applyNumberFormat="1" applyFont="1" applyAlignment="1">
      <alignment vertical="center"/>
    </xf>
    <xf numFmtId="0" fontId="4" fillId="7" borderId="27" xfId="0" applyFont="1" applyFill="1" applyBorder="1" applyAlignment="1">
      <alignment horizontal="right" vertical="center"/>
    </xf>
    <xf numFmtId="182" fontId="3" fillId="0" borderId="27" xfId="1" applyNumberFormat="1" applyFont="1" applyFill="1" applyBorder="1" applyAlignment="1">
      <alignment vertical="center"/>
    </xf>
    <xf numFmtId="182" fontId="3" fillId="0" borderId="27" xfId="0" applyNumberFormat="1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9" borderId="13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182" fontId="3" fillId="0" borderId="31" xfId="1" applyNumberFormat="1" applyFont="1" applyFill="1" applyBorder="1" applyAlignment="1">
      <alignment vertical="center"/>
    </xf>
    <xf numFmtId="183" fontId="3" fillId="0" borderId="32" xfId="2" applyNumberFormat="1" applyFont="1" applyFill="1" applyBorder="1">
      <alignment vertical="center"/>
    </xf>
    <xf numFmtId="182" fontId="3" fillId="0" borderId="33" xfId="1" applyNumberFormat="1" applyFont="1" applyFill="1" applyBorder="1" applyAlignment="1">
      <alignment vertical="center"/>
    </xf>
    <xf numFmtId="182" fontId="3" fillId="0" borderId="34" xfId="1" applyNumberFormat="1" applyFont="1" applyFill="1" applyBorder="1" applyAlignment="1">
      <alignment vertical="center"/>
    </xf>
    <xf numFmtId="183" fontId="3" fillId="0" borderId="35" xfId="2" applyNumberFormat="1" applyFont="1" applyFill="1" applyBorder="1">
      <alignment vertical="center"/>
    </xf>
    <xf numFmtId="0" fontId="4" fillId="7" borderId="36" xfId="0" applyFont="1" applyFill="1" applyBorder="1" applyAlignment="1">
      <alignment horizontal="right" vertical="center"/>
    </xf>
    <xf numFmtId="182" fontId="3" fillId="0" borderId="36" xfId="1" applyNumberFormat="1" applyFont="1" applyFill="1" applyBorder="1" applyAlignment="1">
      <alignment vertical="center"/>
    </xf>
    <xf numFmtId="182" fontId="3" fillId="0" borderId="36" xfId="0" applyNumberFormat="1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38" fontId="3" fillId="0" borderId="0" xfId="1" applyFont="1" applyFill="1" applyAlignment="1">
      <alignment horizontal="right" vertical="center"/>
    </xf>
    <xf numFmtId="182" fontId="3" fillId="9" borderId="13" xfId="0" applyNumberFormat="1" applyFont="1" applyFill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185" fontId="3" fillId="0" borderId="13" xfId="1" applyNumberFormat="1" applyFont="1" applyFill="1" applyBorder="1" applyAlignment="1">
      <alignment vertical="center"/>
    </xf>
    <xf numFmtId="0" fontId="3" fillId="6" borderId="39" xfId="0" applyFont="1" applyFill="1" applyBorder="1" applyAlignment="1">
      <alignment horizontal="center" vertical="center"/>
    </xf>
    <xf numFmtId="182" fontId="3" fillId="0" borderId="40" xfId="1" applyNumberFormat="1" applyFont="1" applyFill="1" applyBorder="1" applyAlignment="1">
      <alignment vertical="center"/>
    </xf>
    <xf numFmtId="183" fontId="3" fillId="0" borderId="41" xfId="2" applyNumberFormat="1" applyFont="1" applyFill="1" applyBorder="1">
      <alignment vertical="center"/>
    </xf>
    <xf numFmtId="182" fontId="3" fillId="0" borderId="42" xfId="1" applyNumberFormat="1" applyFont="1" applyFill="1" applyBorder="1" applyAlignment="1">
      <alignment vertical="center"/>
    </xf>
    <xf numFmtId="182" fontId="3" fillId="0" borderId="43" xfId="1" applyNumberFormat="1" applyFont="1" applyFill="1" applyBorder="1" applyAlignment="1">
      <alignment vertical="center"/>
    </xf>
    <xf numFmtId="183" fontId="3" fillId="0" borderId="44" xfId="2" applyNumberFormat="1" applyFont="1" applyFill="1" applyBorder="1">
      <alignment vertical="center"/>
    </xf>
    <xf numFmtId="38" fontId="3" fillId="0" borderId="36" xfId="1" applyFont="1" applyFill="1" applyBorder="1" applyAlignment="1">
      <alignment horizontal="right" vertical="center"/>
    </xf>
    <xf numFmtId="38" fontId="3" fillId="0" borderId="36" xfId="1" applyFont="1" applyFill="1" applyBorder="1" applyAlignment="1">
      <alignment vertical="center"/>
    </xf>
    <xf numFmtId="182" fontId="3" fillId="9" borderId="47" xfId="0" applyNumberFormat="1" applyFont="1" applyFill="1" applyBorder="1" applyAlignment="1">
      <alignment vertical="center"/>
    </xf>
    <xf numFmtId="3" fontId="3" fillId="0" borderId="47" xfId="0" applyNumberFormat="1" applyFont="1" applyBorder="1" applyAlignment="1">
      <alignment vertical="center"/>
    </xf>
    <xf numFmtId="0" fontId="3" fillId="6" borderId="48" xfId="0" applyFont="1" applyFill="1" applyBorder="1" applyAlignment="1">
      <alignment horizontal="center" vertical="center"/>
    </xf>
    <xf numFmtId="182" fontId="3" fillId="0" borderId="49" xfId="1" applyNumberFormat="1" applyFont="1" applyFill="1" applyBorder="1" applyAlignment="1">
      <alignment vertical="center"/>
    </xf>
    <xf numFmtId="183" fontId="3" fillId="0" borderId="50" xfId="2" applyNumberFormat="1" applyFont="1" applyFill="1" applyBorder="1">
      <alignment vertical="center"/>
    </xf>
    <xf numFmtId="182" fontId="3" fillId="0" borderId="51" xfId="1" applyNumberFormat="1" applyFont="1" applyFill="1" applyBorder="1" applyAlignment="1">
      <alignment vertical="center"/>
    </xf>
    <xf numFmtId="182" fontId="3" fillId="0" borderId="52" xfId="1" applyNumberFormat="1" applyFont="1" applyFill="1" applyBorder="1" applyAlignment="1">
      <alignment vertical="center"/>
    </xf>
    <xf numFmtId="183" fontId="3" fillId="0" borderId="53" xfId="2" applyNumberFormat="1" applyFont="1" applyFill="1" applyBorder="1">
      <alignment vertical="center"/>
    </xf>
    <xf numFmtId="185" fontId="3" fillId="0" borderId="36" xfId="1" applyNumberFormat="1" applyFont="1" applyFill="1" applyBorder="1" applyAlignment="1">
      <alignment horizontal="right" vertical="center"/>
    </xf>
    <xf numFmtId="180" fontId="3" fillId="0" borderId="36" xfId="2" applyNumberFormat="1" applyFont="1" applyFill="1" applyBorder="1">
      <alignment vertical="center"/>
    </xf>
    <xf numFmtId="183" fontId="3" fillId="0" borderId="36" xfId="0" applyNumberFormat="1" applyFont="1" applyBorder="1" applyAlignment="1">
      <alignment vertical="center"/>
    </xf>
    <xf numFmtId="0" fontId="3" fillId="6" borderId="54" xfId="0" applyFont="1" applyFill="1" applyBorder="1" applyAlignment="1">
      <alignment horizontal="center" vertical="center"/>
    </xf>
    <xf numFmtId="182" fontId="3" fillId="0" borderId="55" xfId="1" applyNumberFormat="1" applyFont="1" applyFill="1" applyBorder="1" applyAlignment="1">
      <alignment vertical="center"/>
    </xf>
    <xf numFmtId="183" fontId="3" fillId="0" borderId="56" xfId="2" applyNumberFormat="1" applyFont="1" applyFill="1" applyBorder="1">
      <alignment vertical="center"/>
    </xf>
    <xf numFmtId="182" fontId="3" fillId="0" borderId="57" xfId="0" applyNumberFormat="1" applyFont="1" applyBorder="1" applyAlignment="1">
      <alignment vertical="center"/>
    </xf>
    <xf numFmtId="182" fontId="3" fillId="0" borderId="58" xfId="1" applyNumberFormat="1" applyFont="1" applyFill="1" applyBorder="1" applyAlignment="1">
      <alignment vertical="center"/>
    </xf>
    <xf numFmtId="183" fontId="3" fillId="0" borderId="59" xfId="2" applyNumberFormat="1" applyFont="1" applyFill="1" applyBorder="1">
      <alignment vertical="center"/>
    </xf>
    <xf numFmtId="0" fontId="6" fillId="8" borderId="60" xfId="0" applyFont="1" applyFill="1" applyBorder="1" applyAlignment="1">
      <alignment horizontal="center" vertical="center"/>
    </xf>
    <xf numFmtId="182" fontId="3" fillId="10" borderId="15" xfId="1" applyNumberFormat="1" applyFont="1" applyFill="1" applyBorder="1" applyAlignment="1">
      <alignment vertical="center"/>
    </xf>
    <xf numFmtId="183" fontId="3" fillId="10" borderId="61" xfId="2" applyNumberFormat="1" applyFont="1" applyFill="1" applyBorder="1">
      <alignment vertical="center"/>
    </xf>
    <xf numFmtId="182" fontId="3" fillId="10" borderId="17" xfId="1" applyNumberFormat="1" applyFont="1" applyFill="1" applyBorder="1" applyAlignment="1">
      <alignment vertical="center"/>
    </xf>
    <xf numFmtId="182" fontId="3" fillId="10" borderId="62" xfId="1" applyNumberFormat="1" applyFont="1" applyFill="1" applyBorder="1" applyAlignment="1">
      <alignment vertical="center"/>
    </xf>
    <xf numFmtId="183" fontId="3" fillId="10" borderId="19" xfId="2" applyNumberFormat="1" applyFont="1" applyFill="1" applyBorder="1">
      <alignment vertical="center"/>
    </xf>
    <xf numFmtId="182" fontId="3" fillId="7" borderId="15" xfId="1" applyNumberFormat="1" applyFont="1" applyFill="1" applyBorder="1" applyAlignment="1">
      <alignment vertical="center"/>
    </xf>
    <xf numFmtId="183" fontId="3" fillId="7" borderId="61" xfId="2" applyNumberFormat="1" applyFont="1" applyFill="1" applyBorder="1">
      <alignment vertical="center"/>
    </xf>
    <xf numFmtId="182" fontId="3" fillId="7" borderId="17" xfId="1" applyNumberFormat="1" applyFont="1" applyFill="1" applyBorder="1" applyAlignment="1">
      <alignment vertical="center"/>
    </xf>
    <xf numFmtId="182" fontId="3" fillId="7" borderId="62" xfId="1" applyNumberFormat="1" applyFont="1" applyFill="1" applyBorder="1" applyAlignment="1">
      <alignment vertical="center"/>
    </xf>
    <xf numFmtId="183" fontId="3" fillId="7" borderId="19" xfId="2" applyNumberFormat="1" applyFont="1" applyFill="1" applyBorder="1">
      <alignment vertical="center"/>
    </xf>
    <xf numFmtId="0" fontId="3" fillId="6" borderId="63" xfId="0" applyFont="1" applyFill="1" applyBorder="1" applyAlignment="1">
      <alignment horizontal="center" vertical="center"/>
    </xf>
    <xf numFmtId="182" fontId="3" fillId="0" borderId="64" xfId="1" applyNumberFormat="1" applyFont="1" applyFill="1" applyBorder="1" applyAlignment="1">
      <alignment vertical="center"/>
    </xf>
    <xf numFmtId="183" fontId="3" fillId="0" borderId="65" xfId="2" applyNumberFormat="1" applyFont="1" applyFill="1" applyBorder="1">
      <alignment vertical="center"/>
    </xf>
    <xf numFmtId="182" fontId="3" fillId="0" borderId="66" xfId="0" applyNumberFormat="1" applyFont="1" applyBorder="1" applyAlignment="1">
      <alignment vertical="center"/>
    </xf>
    <xf numFmtId="182" fontId="3" fillId="0" borderId="67" xfId="1" applyNumberFormat="1" applyFont="1" applyFill="1" applyBorder="1" applyAlignment="1">
      <alignment vertical="center"/>
    </xf>
    <xf numFmtId="183" fontId="3" fillId="0" borderId="68" xfId="2" applyNumberFormat="1" applyFont="1" applyFill="1" applyBorder="1">
      <alignment vertical="center"/>
    </xf>
    <xf numFmtId="0" fontId="4" fillId="7" borderId="69" xfId="0" applyFont="1" applyFill="1" applyBorder="1" applyAlignment="1">
      <alignment horizontal="right" vertical="center"/>
    </xf>
    <xf numFmtId="182" fontId="3" fillId="0" borderId="69" xfId="1" applyNumberFormat="1" applyFont="1" applyFill="1" applyBorder="1" applyAlignment="1">
      <alignment vertical="center"/>
    </xf>
    <xf numFmtId="182" fontId="3" fillId="0" borderId="69" xfId="0" applyNumberFormat="1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182" fontId="3" fillId="9" borderId="72" xfId="0" applyNumberFormat="1" applyFont="1" applyFill="1" applyBorder="1" applyAlignment="1">
      <alignment vertical="center"/>
    </xf>
    <xf numFmtId="3" fontId="3" fillId="0" borderId="72" xfId="0" applyNumberFormat="1" applyFont="1" applyBorder="1" applyAlignment="1">
      <alignment vertical="center"/>
    </xf>
    <xf numFmtId="0" fontId="3" fillId="6" borderId="73" xfId="0" applyFont="1" applyFill="1" applyBorder="1" applyAlignment="1">
      <alignment horizontal="center" vertical="center"/>
    </xf>
    <xf numFmtId="182" fontId="3" fillId="0" borderId="74" xfId="1" applyNumberFormat="1" applyFont="1" applyFill="1" applyBorder="1" applyAlignment="1">
      <alignment vertical="center"/>
    </xf>
    <xf numFmtId="183" fontId="3" fillId="0" borderId="75" xfId="2" applyNumberFormat="1" applyFont="1" applyFill="1" applyBorder="1">
      <alignment vertical="center"/>
    </xf>
    <xf numFmtId="182" fontId="3" fillId="0" borderId="76" xfId="0" applyNumberFormat="1" applyFont="1" applyBorder="1" applyAlignment="1">
      <alignment vertical="center"/>
    </xf>
    <xf numFmtId="182" fontId="3" fillId="0" borderId="77" xfId="1" applyNumberFormat="1" applyFont="1" applyFill="1" applyBorder="1" applyAlignment="1">
      <alignment vertical="center"/>
    </xf>
    <xf numFmtId="183" fontId="3" fillId="0" borderId="78" xfId="2" applyNumberFormat="1" applyFont="1" applyFill="1" applyBorder="1">
      <alignment vertical="center"/>
    </xf>
    <xf numFmtId="182" fontId="3" fillId="9" borderId="81" xfId="0" applyNumberFormat="1" applyFont="1" applyFill="1" applyBorder="1" applyAlignment="1">
      <alignment vertical="center"/>
    </xf>
    <xf numFmtId="3" fontId="3" fillId="0" borderId="81" xfId="0" applyNumberFormat="1" applyFont="1" applyBorder="1" applyAlignment="1">
      <alignment vertical="center"/>
    </xf>
    <xf numFmtId="0" fontId="3" fillId="6" borderId="82" xfId="0" applyFont="1" applyFill="1" applyBorder="1" applyAlignment="1">
      <alignment horizontal="center" vertical="center"/>
    </xf>
    <xf numFmtId="182" fontId="3" fillId="0" borderId="83" xfId="1" applyNumberFormat="1" applyFont="1" applyFill="1" applyBorder="1" applyAlignment="1">
      <alignment vertical="center"/>
    </xf>
    <xf numFmtId="183" fontId="3" fillId="0" borderId="84" xfId="2" applyNumberFormat="1" applyFont="1" applyFill="1" applyBorder="1">
      <alignment vertical="center"/>
    </xf>
    <xf numFmtId="182" fontId="3" fillId="0" borderId="85" xfId="0" applyNumberFormat="1" applyFont="1" applyBorder="1" applyAlignment="1">
      <alignment vertical="center"/>
    </xf>
    <xf numFmtId="182" fontId="3" fillId="0" borderId="86" xfId="1" applyNumberFormat="1" applyFont="1" applyFill="1" applyBorder="1" applyAlignment="1">
      <alignment vertical="center"/>
    </xf>
    <xf numFmtId="183" fontId="3" fillId="0" borderId="87" xfId="2" applyNumberFormat="1" applyFont="1" applyFill="1" applyBorder="1">
      <alignment vertical="center"/>
    </xf>
    <xf numFmtId="182" fontId="3" fillId="9" borderId="90" xfId="0" applyNumberFormat="1" applyFont="1" applyFill="1" applyBorder="1" applyAlignment="1">
      <alignment vertical="center"/>
    </xf>
    <xf numFmtId="3" fontId="3" fillId="0" borderId="90" xfId="0" applyNumberFormat="1" applyFont="1" applyBorder="1" applyAlignment="1">
      <alignment vertical="center"/>
    </xf>
    <xf numFmtId="0" fontId="3" fillId="6" borderId="91" xfId="0" applyFont="1" applyFill="1" applyBorder="1" applyAlignment="1">
      <alignment horizontal="center" vertical="center"/>
    </xf>
    <xf numFmtId="182" fontId="3" fillId="0" borderId="51" xfId="0" applyNumberFormat="1" applyFont="1" applyBorder="1" applyAlignment="1">
      <alignment vertical="center"/>
    </xf>
    <xf numFmtId="182" fontId="3" fillId="9" borderId="94" xfId="0" applyNumberFormat="1" applyFont="1" applyFill="1" applyBorder="1" applyAlignment="1">
      <alignment vertical="center"/>
    </xf>
    <xf numFmtId="3" fontId="3" fillId="0" borderId="94" xfId="0" applyNumberFormat="1" applyFont="1" applyBorder="1" applyAlignment="1">
      <alignment vertical="center"/>
    </xf>
    <xf numFmtId="0" fontId="6" fillId="8" borderId="95" xfId="0" applyFont="1" applyFill="1" applyBorder="1" applyAlignment="1">
      <alignment horizontal="center" vertical="center"/>
    </xf>
    <xf numFmtId="182" fontId="3" fillId="10" borderId="96" xfId="1" applyNumberFormat="1" applyFont="1" applyFill="1" applyBorder="1" applyAlignment="1">
      <alignment vertical="center"/>
    </xf>
    <xf numFmtId="183" fontId="3" fillId="10" borderId="97" xfId="2" applyNumberFormat="1" applyFont="1" applyFill="1" applyBorder="1">
      <alignment vertical="center"/>
    </xf>
    <xf numFmtId="182" fontId="3" fillId="10" borderId="98" xfId="1" applyNumberFormat="1" applyFont="1" applyFill="1" applyBorder="1" applyAlignment="1">
      <alignment vertical="center"/>
    </xf>
    <xf numFmtId="182" fontId="3" fillId="10" borderId="99" xfId="1" applyNumberFormat="1" applyFont="1" applyFill="1" applyBorder="1" applyAlignment="1">
      <alignment vertical="center"/>
    </xf>
    <xf numFmtId="183" fontId="3" fillId="10" borderId="100" xfId="2" applyNumberFormat="1" applyFont="1" applyFill="1" applyBorder="1">
      <alignment vertical="center"/>
    </xf>
    <xf numFmtId="182" fontId="3" fillId="0" borderId="33" xfId="0" applyNumberFormat="1" applyFont="1" applyBorder="1" applyAlignment="1">
      <alignment vertical="center"/>
    </xf>
    <xf numFmtId="0" fontId="3" fillId="6" borderId="101" xfId="0" applyFont="1" applyFill="1" applyBorder="1" applyAlignment="1">
      <alignment horizontal="center" vertical="center"/>
    </xf>
    <xf numFmtId="182" fontId="3" fillId="0" borderId="102" xfId="1" applyNumberFormat="1" applyFont="1" applyFill="1" applyBorder="1" applyAlignment="1">
      <alignment vertical="center"/>
    </xf>
    <xf numFmtId="183" fontId="3" fillId="0" borderId="103" xfId="2" applyNumberFormat="1" applyFont="1" applyFill="1" applyBorder="1">
      <alignment vertical="center"/>
    </xf>
    <xf numFmtId="182" fontId="3" fillId="0" borderId="104" xfId="0" applyNumberFormat="1" applyFont="1" applyBorder="1" applyAlignment="1">
      <alignment vertical="center"/>
    </xf>
    <xf numFmtId="182" fontId="3" fillId="0" borderId="105" xfId="1" applyNumberFormat="1" applyFont="1" applyFill="1" applyBorder="1" applyAlignment="1">
      <alignment vertical="center"/>
    </xf>
    <xf numFmtId="183" fontId="3" fillId="0" borderId="106" xfId="2" applyNumberFormat="1" applyFont="1" applyFill="1" applyBorder="1">
      <alignment vertical="center"/>
    </xf>
    <xf numFmtId="182" fontId="3" fillId="9" borderId="109" xfId="0" applyNumberFormat="1" applyFont="1" applyFill="1" applyBorder="1" applyAlignment="1">
      <alignment vertical="center"/>
    </xf>
    <xf numFmtId="3" fontId="3" fillId="0" borderId="109" xfId="0" applyNumberFormat="1" applyFont="1" applyBorder="1" applyAlignment="1">
      <alignment vertical="center"/>
    </xf>
    <xf numFmtId="0" fontId="3" fillId="6" borderId="110" xfId="0" applyFont="1" applyFill="1" applyBorder="1" applyAlignment="1">
      <alignment horizontal="center" vertical="center"/>
    </xf>
    <xf numFmtId="182" fontId="3" fillId="0" borderId="111" xfId="1" applyNumberFormat="1" applyFont="1" applyFill="1" applyBorder="1" applyAlignment="1">
      <alignment vertical="center"/>
    </xf>
    <xf numFmtId="183" fontId="3" fillId="0" borderId="112" xfId="2" applyNumberFormat="1" applyFont="1" applyFill="1" applyBorder="1">
      <alignment vertical="center"/>
    </xf>
    <xf numFmtId="182" fontId="3" fillId="0" borderId="113" xfId="0" applyNumberFormat="1" applyFont="1" applyBorder="1" applyAlignment="1">
      <alignment vertical="center"/>
    </xf>
    <xf numFmtId="182" fontId="3" fillId="0" borderId="114" xfId="1" applyNumberFormat="1" applyFont="1" applyFill="1" applyBorder="1" applyAlignment="1">
      <alignment vertical="center"/>
    </xf>
    <xf numFmtId="183" fontId="3" fillId="0" borderId="115" xfId="2" applyNumberFormat="1" applyFont="1" applyFill="1" applyBorder="1">
      <alignment vertical="center"/>
    </xf>
    <xf numFmtId="182" fontId="3" fillId="9" borderId="118" xfId="0" applyNumberFormat="1" applyFont="1" applyFill="1" applyBorder="1" applyAlignment="1">
      <alignment vertical="center"/>
    </xf>
    <xf numFmtId="3" fontId="3" fillId="0" borderId="118" xfId="0" applyNumberFormat="1" applyFont="1" applyBorder="1" applyAlignment="1">
      <alignment vertical="center"/>
    </xf>
    <xf numFmtId="0" fontId="3" fillId="6" borderId="119" xfId="0" applyFont="1" applyFill="1" applyBorder="1" applyAlignment="1">
      <alignment horizontal="center" vertical="center"/>
    </xf>
    <xf numFmtId="182" fontId="3" fillId="0" borderId="120" xfId="1" applyNumberFormat="1" applyFont="1" applyFill="1" applyBorder="1" applyAlignment="1">
      <alignment vertical="center"/>
    </xf>
    <xf numFmtId="183" fontId="3" fillId="0" borderId="121" xfId="2" applyNumberFormat="1" applyFont="1" applyFill="1" applyBorder="1">
      <alignment vertical="center"/>
    </xf>
    <xf numFmtId="182" fontId="3" fillId="0" borderId="122" xfId="0" applyNumberFormat="1" applyFont="1" applyBorder="1" applyAlignment="1">
      <alignment vertical="center"/>
    </xf>
    <xf numFmtId="182" fontId="3" fillId="0" borderId="123" xfId="1" applyNumberFormat="1" applyFont="1" applyFill="1" applyBorder="1" applyAlignment="1">
      <alignment vertical="center"/>
    </xf>
    <xf numFmtId="183" fontId="3" fillId="0" borderId="124" xfId="2" applyNumberFormat="1" applyFont="1" applyFill="1" applyBorder="1">
      <alignment vertical="center"/>
    </xf>
    <xf numFmtId="182" fontId="3" fillId="9" borderId="127" xfId="0" applyNumberFormat="1" applyFont="1" applyFill="1" applyBorder="1" applyAlignment="1">
      <alignment vertical="center"/>
    </xf>
    <xf numFmtId="3" fontId="3" fillId="0" borderId="127" xfId="0" applyNumberFormat="1" applyFont="1" applyBorder="1" applyAlignment="1">
      <alignment vertical="center"/>
    </xf>
    <xf numFmtId="0" fontId="3" fillId="6" borderId="128" xfId="0" applyFont="1" applyFill="1" applyBorder="1" applyAlignment="1">
      <alignment horizontal="center" vertical="center"/>
    </xf>
    <xf numFmtId="182" fontId="3" fillId="0" borderId="129" xfId="1" applyNumberFormat="1" applyFont="1" applyFill="1" applyBorder="1" applyAlignment="1">
      <alignment vertical="center"/>
    </xf>
    <xf numFmtId="183" fontId="3" fillId="0" borderId="130" xfId="2" applyNumberFormat="1" applyFont="1" applyFill="1" applyBorder="1">
      <alignment vertical="center"/>
    </xf>
    <xf numFmtId="182" fontId="3" fillId="0" borderId="131" xfId="0" applyNumberFormat="1" applyFont="1" applyBorder="1" applyAlignment="1">
      <alignment vertical="center"/>
    </xf>
    <xf numFmtId="182" fontId="3" fillId="0" borderId="132" xfId="1" applyNumberFormat="1" applyFont="1" applyFill="1" applyBorder="1" applyAlignment="1">
      <alignment vertical="center"/>
    </xf>
    <xf numFmtId="183" fontId="3" fillId="0" borderId="133" xfId="2" applyNumberFormat="1" applyFont="1" applyFill="1" applyBorder="1">
      <alignment vertical="center"/>
    </xf>
    <xf numFmtId="182" fontId="3" fillId="9" borderId="136" xfId="0" applyNumberFormat="1" applyFont="1" applyFill="1" applyBorder="1" applyAlignment="1">
      <alignment vertical="center"/>
    </xf>
    <xf numFmtId="3" fontId="3" fillId="0" borderId="136" xfId="0" applyNumberFormat="1" applyFont="1" applyBorder="1" applyAlignment="1">
      <alignment vertical="center"/>
    </xf>
    <xf numFmtId="0" fontId="3" fillId="6" borderId="137" xfId="0" applyFont="1" applyFill="1" applyBorder="1" applyAlignment="1">
      <alignment horizontal="center" vertical="center"/>
    </xf>
    <xf numFmtId="182" fontId="3" fillId="0" borderId="138" xfId="1" applyNumberFormat="1" applyFont="1" applyFill="1" applyBorder="1" applyAlignment="1">
      <alignment vertical="center"/>
    </xf>
    <xf numFmtId="183" fontId="3" fillId="0" borderId="139" xfId="2" applyNumberFormat="1" applyFont="1" applyFill="1" applyBorder="1">
      <alignment vertical="center"/>
    </xf>
    <xf numFmtId="182" fontId="3" fillId="0" borderId="140" xfId="0" applyNumberFormat="1" applyFont="1" applyBorder="1" applyAlignment="1">
      <alignment vertical="center"/>
    </xf>
    <xf numFmtId="182" fontId="3" fillId="0" borderId="141" xfId="1" applyNumberFormat="1" applyFont="1" applyFill="1" applyBorder="1" applyAlignment="1">
      <alignment vertical="center"/>
    </xf>
    <xf numFmtId="183" fontId="3" fillId="0" borderId="142" xfId="2" applyNumberFormat="1" applyFont="1" applyFill="1" applyBorder="1">
      <alignment vertical="center"/>
    </xf>
    <xf numFmtId="182" fontId="3" fillId="9" borderId="145" xfId="0" applyNumberFormat="1" applyFont="1" applyFill="1" applyBorder="1" applyAlignment="1">
      <alignment vertical="center"/>
    </xf>
    <xf numFmtId="3" fontId="3" fillId="0" borderId="145" xfId="0" applyNumberFormat="1" applyFont="1" applyBorder="1" applyAlignment="1">
      <alignment vertical="center"/>
    </xf>
    <xf numFmtId="0" fontId="3" fillId="6" borderId="146" xfId="0" applyFont="1" applyFill="1" applyBorder="1" applyAlignment="1">
      <alignment horizontal="center" vertical="center"/>
    </xf>
    <xf numFmtId="182" fontId="3" fillId="0" borderId="147" xfId="1" applyNumberFormat="1" applyFont="1" applyFill="1" applyBorder="1" applyAlignment="1">
      <alignment vertical="center"/>
    </xf>
    <xf numFmtId="183" fontId="3" fillId="0" borderId="148" xfId="2" applyNumberFormat="1" applyFont="1" applyFill="1" applyBorder="1">
      <alignment vertical="center"/>
    </xf>
    <xf numFmtId="182" fontId="3" fillId="0" borderId="149" xfId="0" applyNumberFormat="1" applyFont="1" applyBorder="1" applyAlignment="1">
      <alignment vertical="center"/>
    </xf>
    <xf numFmtId="182" fontId="3" fillId="0" borderId="150" xfId="1" applyNumberFormat="1" applyFont="1" applyFill="1" applyBorder="1" applyAlignment="1">
      <alignment vertical="center"/>
    </xf>
    <xf numFmtId="183" fontId="3" fillId="0" borderId="151" xfId="2" applyNumberFormat="1" applyFont="1" applyFill="1" applyBorder="1">
      <alignment vertical="center"/>
    </xf>
    <xf numFmtId="182" fontId="3" fillId="9" borderId="154" xfId="0" applyNumberFormat="1" applyFont="1" applyFill="1" applyBorder="1" applyAlignment="1">
      <alignment vertical="center"/>
    </xf>
    <xf numFmtId="3" fontId="3" fillId="0" borderId="154" xfId="0" applyNumberFormat="1" applyFont="1" applyBorder="1" applyAlignment="1">
      <alignment vertical="center"/>
    </xf>
    <xf numFmtId="0" fontId="3" fillId="6" borderId="155" xfId="0" applyFont="1" applyFill="1" applyBorder="1" applyAlignment="1">
      <alignment horizontal="center" vertical="center"/>
    </xf>
    <xf numFmtId="182" fontId="3" fillId="0" borderId="156" xfId="1" applyNumberFormat="1" applyFont="1" applyFill="1" applyBorder="1" applyAlignment="1">
      <alignment vertical="center"/>
    </xf>
    <xf numFmtId="183" fontId="3" fillId="0" borderId="157" xfId="2" applyNumberFormat="1" applyFont="1" applyFill="1" applyBorder="1">
      <alignment vertical="center"/>
    </xf>
    <xf numFmtId="182" fontId="3" fillId="0" borderId="158" xfId="0" applyNumberFormat="1" applyFont="1" applyBorder="1" applyAlignment="1">
      <alignment vertical="center"/>
    </xf>
    <xf numFmtId="182" fontId="3" fillId="0" borderId="159" xfId="1" applyNumberFormat="1" applyFont="1" applyFill="1" applyBorder="1" applyAlignment="1">
      <alignment vertical="center"/>
    </xf>
    <xf numFmtId="183" fontId="3" fillId="0" borderId="160" xfId="2" applyNumberFormat="1" applyFont="1" applyFill="1" applyBorder="1">
      <alignment vertical="center"/>
    </xf>
    <xf numFmtId="0" fontId="3" fillId="6" borderId="161" xfId="0" applyFont="1" applyFill="1" applyBorder="1" applyAlignment="1">
      <alignment horizontal="center" vertical="center"/>
    </xf>
    <xf numFmtId="182" fontId="3" fillId="0" borderId="162" xfId="1" applyNumberFormat="1" applyFont="1" applyFill="1" applyBorder="1" applyAlignment="1">
      <alignment vertical="center"/>
    </xf>
    <xf numFmtId="183" fontId="3" fillId="0" borderId="163" xfId="2" applyNumberFormat="1" applyFont="1" applyFill="1" applyBorder="1">
      <alignment vertical="center"/>
    </xf>
    <xf numFmtId="182" fontId="3" fillId="0" borderId="164" xfId="0" applyNumberFormat="1" applyFont="1" applyBorder="1" applyAlignment="1">
      <alignment vertical="center"/>
    </xf>
    <xf numFmtId="182" fontId="3" fillId="0" borderId="165" xfId="1" applyNumberFormat="1" applyFont="1" applyFill="1" applyBorder="1" applyAlignment="1">
      <alignment vertical="center"/>
    </xf>
    <xf numFmtId="183" fontId="3" fillId="0" borderId="166" xfId="2" applyNumberFormat="1" applyFont="1" applyFill="1" applyBorder="1">
      <alignment vertical="center"/>
    </xf>
    <xf numFmtId="182" fontId="3" fillId="0" borderId="154" xfId="0" applyNumberFormat="1" applyFont="1" applyBorder="1" applyAlignment="1">
      <alignment vertical="center"/>
    </xf>
    <xf numFmtId="185" fontId="3" fillId="0" borderId="154" xfId="0" applyNumberFormat="1" applyFont="1" applyBorder="1" applyAlignment="1">
      <alignment vertical="center"/>
    </xf>
    <xf numFmtId="0" fontId="6" fillId="11" borderId="60" xfId="0" applyFont="1" applyFill="1" applyBorder="1" applyAlignment="1">
      <alignment horizontal="center" vertical="center"/>
    </xf>
    <xf numFmtId="182" fontId="3" fillId="0" borderId="0" xfId="1" applyNumberFormat="1" applyFont="1" applyFill="1" applyBorder="1" applyAlignment="1">
      <alignment vertical="center"/>
    </xf>
    <xf numFmtId="0" fontId="3" fillId="6" borderId="167" xfId="0" applyFont="1" applyFill="1" applyBorder="1" applyAlignment="1">
      <alignment horizontal="center" vertical="center"/>
    </xf>
    <xf numFmtId="182" fontId="3" fillId="0" borderId="168" xfId="1" applyNumberFormat="1" applyFont="1" applyFill="1" applyBorder="1" applyAlignment="1">
      <alignment vertical="center"/>
    </xf>
    <xf numFmtId="183" fontId="3" fillId="0" borderId="169" xfId="2" applyNumberFormat="1" applyFont="1" applyFill="1" applyBorder="1">
      <alignment vertical="center"/>
    </xf>
    <xf numFmtId="182" fontId="3" fillId="0" borderId="170" xfId="0" applyNumberFormat="1" applyFont="1" applyBorder="1" applyAlignment="1">
      <alignment vertical="center"/>
    </xf>
    <xf numFmtId="182" fontId="3" fillId="0" borderId="171" xfId="1" applyNumberFormat="1" applyFont="1" applyFill="1" applyBorder="1" applyAlignment="1">
      <alignment vertical="center"/>
    </xf>
    <xf numFmtId="183" fontId="3" fillId="0" borderId="172" xfId="2" applyNumberFormat="1" applyFont="1" applyFill="1" applyBorder="1">
      <alignment vertical="center"/>
    </xf>
    <xf numFmtId="0" fontId="6" fillId="8" borderId="173" xfId="0" applyFont="1" applyFill="1" applyBorder="1" applyAlignment="1">
      <alignment horizontal="center" vertical="center"/>
    </xf>
    <xf numFmtId="182" fontId="3" fillId="12" borderId="174" xfId="1" applyNumberFormat="1" applyFont="1" applyFill="1" applyBorder="1" applyAlignment="1">
      <alignment vertical="center"/>
    </xf>
    <xf numFmtId="183" fontId="3" fillId="12" borderId="175" xfId="2" applyNumberFormat="1" applyFont="1" applyFill="1" applyBorder="1">
      <alignment vertical="center"/>
    </xf>
    <xf numFmtId="182" fontId="3" fillId="12" borderId="176" xfId="0" applyNumberFormat="1" applyFont="1" applyFill="1" applyBorder="1" applyAlignment="1">
      <alignment vertical="center"/>
    </xf>
    <xf numFmtId="182" fontId="3" fillId="12" borderId="177" xfId="1" applyNumberFormat="1" applyFont="1" applyFill="1" applyBorder="1" applyAlignment="1">
      <alignment vertical="center"/>
    </xf>
    <xf numFmtId="183" fontId="3" fillId="12" borderId="178" xfId="2" applyNumberFormat="1" applyFont="1" applyFill="1" applyBorder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29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vertical="center"/>
    </xf>
    <xf numFmtId="0" fontId="3" fillId="3" borderId="37" xfId="0" applyFont="1" applyFill="1" applyBorder="1" applyAlignment="1">
      <alignment horizontal="distributed" vertical="center"/>
    </xf>
    <xf numFmtId="182" fontId="3" fillId="0" borderId="38" xfId="1" applyNumberFormat="1" applyFont="1" applyFill="1" applyBorder="1" applyAlignment="1">
      <alignment vertical="center"/>
    </xf>
    <xf numFmtId="184" fontId="3" fillId="0" borderId="13" xfId="0" applyNumberFormat="1" applyFont="1" applyBorder="1" applyAlignment="1">
      <alignment vertical="center"/>
    </xf>
    <xf numFmtId="0" fontId="3" fillId="3" borderId="45" xfId="0" applyFont="1" applyFill="1" applyBorder="1" applyAlignment="1">
      <alignment horizontal="distributed" vertical="center"/>
    </xf>
    <xf numFmtId="180" fontId="3" fillId="9" borderId="46" xfId="2" applyNumberFormat="1" applyFont="1" applyFill="1" applyBorder="1" applyAlignment="1" applyProtection="1">
      <alignment vertical="center"/>
      <protection locked="0"/>
    </xf>
    <xf numFmtId="184" fontId="3" fillId="0" borderId="47" xfId="0" applyNumberFormat="1" applyFont="1" applyBorder="1" applyAlignment="1">
      <alignment vertical="center"/>
    </xf>
    <xf numFmtId="0" fontId="3" fillId="0" borderId="47" xfId="0" applyFont="1" applyBorder="1" applyAlignment="1">
      <alignment horizontal="center" vertical="center"/>
    </xf>
    <xf numFmtId="182" fontId="3" fillId="0" borderId="46" xfId="1" applyNumberFormat="1" applyFont="1" applyBorder="1" applyAlignment="1" applyProtection="1">
      <alignment vertical="center"/>
      <protection locked="0"/>
    </xf>
    <xf numFmtId="0" fontId="3" fillId="9" borderId="47" xfId="0" applyFont="1" applyFill="1" applyBorder="1" applyAlignment="1">
      <alignment horizontal="distributed" vertical="center"/>
    </xf>
    <xf numFmtId="182" fontId="3" fillId="0" borderId="47" xfId="1" applyNumberFormat="1" applyFont="1" applyBorder="1" applyAlignment="1" applyProtection="1">
      <alignment vertical="center"/>
      <protection locked="0"/>
    </xf>
    <xf numFmtId="180" fontId="3" fillId="9" borderId="46" xfId="2" applyNumberFormat="1" applyFont="1" applyFill="1" applyBorder="1" applyAlignment="1">
      <alignment vertical="center"/>
    </xf>
    <xf numFmtId="182" fontId="3" fillId="9" borderId="46" xfId="1" applyNumberFormat="1" applyFont="1" applyFill="1" applyBorder="1" applyAlignment="1">
      <alignment vertical="center"/>
    </xf>
    <xf numFmtId="0" fontId="3" fillId="3" borderId="70" xfId="0" applyFont="1" applyFill="1" applyBorder="1" applyAlignment="1">
      <alignment horizontal="distributed" vertical="center"/>
    </xf>
    <xf numFmtId="180" fontId="3" fillId="9" borderId="71" xfId="2" applyNumberFormat="1" applyFont="1" applyFill="1" applyBorder="1" applyAlignment="1">
      <alignment vertical="center"/>
    </xf>
    <xf numFmtId="184" fontId="3" fillId="0" borderId="72" xfId="0" applyNumberFormat="1" applyFont="1" applyBorder="1" applyAlignment="1">
      <alignment vertical="center"/>
    </xf>
    <xf numFmtId="0" fontId="3" fillId="0" borderId="72" xfId="0" applyFont="1" applyBorder="1" applyAlignment="1">
      <alignment horizontal="center" vertical="center"/>
    </xf>
    <xf numFmtId="0" fontId="3" fillId="3" borderId="79" xfId="0" applyFont="1" applyFill="1" applyBorder="1" applyAlignment="1">
      <alignment horizontal="distributed" vertical="center"/>
    </xf>
    <xf numFmtId="180" fontId="3" fillId="9" borderId="80" xfId="1" applyNumberFormat="1" applyFont="1" applyFill="1" applyBorder="1" applyAlignment="1">
      <alignment vertical="center"/>
    </xf>
    <xf numFmtId="184" fontId="3" fillId="0" borderId="81" xfId="0" applyNumberFormat="1" applyFont="1" applyBorder="1" applyAlignment="1">
      <alignment vertical="center"/>
    </xf>
    <xf numFmtId="0" fontId="3" fillId="0" borderId="81" xfId="0" applyFont="1" applyBorder="1" applyAlignment="1">
      <alignment horizontal="center" vertical="center"/>
    </xf>
    <xf numFmtId="0" fontId="3" fillId="3" borderId="88" xfId="0" applyFont="1" applyFill="1" applyBorder="1" applyAlignment="1">
      <alignment horizontal="distributed" vertical="center"/>
    </xf>
    <xf numFmtId="180" fontId="3" fillId="9" borderId="89" xfId="2" applyNumberFormat="1" applyFont="1" applyFill="1" applyBorder="1" applyAlignment="1">
      <alignment vertical="center"/>
    </xf>
    <xf numFmtId="184" fontId="3" fillId="0" borderId="90" xfId="0" applyNumberFormat="1" applyFont="1" applyBorder="1" applyAlignment="1">
      <alignment vertical="center"/>
    </xf>
    <xf numFmtId="0" fontId="3" fillId="0" borderId="90" xfId="0" applyFont="1" applyBorder="1" applyAlignment="1">
      <alignment horizontal="center" vertical="center"/>
    </xf>
    <xf numFmtId="0" fontId="3" fillId="3" borderId="92" xfId="0" applyFont="1" applyFill="1" applyBorder="1" applyAlignment="1">
      <alignment horizontal="distributed" vertical="center"/>
    </xf>
    <xf numFmtId="182" fontId="3" fillId="9" borderId="93" xfId="1" applyNumberFormat="1" applyFont="1" applyFill="1" applyBorder="1" applyAlignment="1">
      <alignment vertical="center"/>
    </xf>
    <xf numFmtId="184" fontId="3" fillId="0" borderId="94" xfId="0" applyNumberFormat="1" applyFont="1" applyBorder="1" applyAlignment="1">
      <alignment vertical="center"/>
    </xf>
    <xf numFmtId="0" fontId="3" fillId="0" borderId="94" xfId="0" applyFont="1" applyBorder="1" applyAlignment="1">
      <alignment horizontal="center" vertical="center"/>
    </xf>
    <xf numFmtId="180" fontId="3" fillId="9" borderId="93" xfId="2" applyNumberFormat="1" applyFont="1" applyFill="1" applyBorder="1" applyAlignment="1">
      <alignment vertical="center"/>
    </xf>
    <xf numFmtId="0" fontId="3" fillId="3" borderId="107" xfId="0" applyFont="1" applyFill="1" applyBorder="1" applyAlignment="1">
      <alignment horizontal="distributed" vertical="center"/>
    </xf>
    <xf numFmtId="182" fontId="3" fillId="9" borderId="108" xfId="1" applyNumberFormat="1" applyFont="1" applyFill="1" applyBorder="1" applyAlignment="1">
      <alignment vertical="center"/>
    </xf>
    <xf numFmtId="184" fontId="3" fillId="0" borderId="109" xfId="0" applyNumberFormat="1" applyFont="1" applyBorder="1" applyAlignment="1">
      <alignment vertical="center"/>
    </xf>
    <xf numFmtId="0" fontId="3" fillId="0" borderId="109" xfId="0" applyFont="1" applyBorder="1" applyAlignment="1">
      <alignment horizontal="center" vertical="center"/>
    </xf>
    <xf numFmtId="0" fontId="3" fillId="3" borderId="116" xfId="0" applyFont="1" applyFill="1" applyBorder="1" applyAlignment="1">
      <alignment horizontal="distributed" vertical="center"/>
    </xf>
    <xf numFmtId="180" fontId="3" fillId="9" borderId="117" xfId="2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184" fontId="3" fillId="0" borderId="118" xfId="0" applyNumberFormat="1" applyFont="1" applyBorder="1" applyAlignment="1">
      <alignment vertical="center"/>
    </xf>
    <xf numFmtId="0" fontId="3" fillId="0" borderId="118" xfId="0" applyFont="1" applyBorder="1" applyAlignment="1">
      <alignment horizontal="center" vertical="center"/>
    </xf>
    <xf numFmtId="0" fontId="3" fillId="3" borderId="125" xfId="0" applyFont="1" applyFill="1" applyBorder="1" applyAlignment="1">
      <alignment horizontal="distributed" vertical="center"/>
    </xf>
    <xf numFmtId="38" fontId="3" fillId="9" borderId="126" xfId="1" applyFont="1" applyFill="1" applyBorder="1" applyAlignment="1">
      <alignment vertical="center"/>
    </xf>
    <xf numFmtId="184" fontId="3" fillId="0" borderId="127" xfId="0" applyNumberFormat="1" applyFont="1" applyBorder="1" applyAlignment="1">
      <alignment vertical="center"/>
    </xf>
    <xf numFmtId="0" fontId="3" fillId="0" borderId="127" xfId="0" applyFont="1" applyBorder="1" applyAlignment="1">
      <alignment horizontal="center" vertical="center"/>
    </xf>
    <xf numFmtId="0" fontId="3" fillId="3" borderId="134" xfId="0" applyFont="1" applyFill="1" applyBorder="1" applyAlignment="1">
      <alignment horizontal="distributed" vertical="center"/>
    </xf>
    <xf numFmtId="38" fontId="3" fillId="9" borderId="135" xfId="1" applyFont="1" applyFill="1" applyBorder="1" applyAlignment="1">
      <alignment vertical="center"/>
    </xf>
    <xf numFmtId="184" fontId="3" fillId="0" borderId="136" xfId="0" applyNumberFormat="1" applyFont="1" applyBorder="1" applyAlignment="1">
      <alignment vertical="center"/>
    </xf>
    <xf numFmtId="0" fontId="3" fillId="0" borderId="136" xfId="0" applyFont="1" applyBorder="1" applyAlignment="1">
      <alignment horizontal="center" vertical="center"/>
    </xf>
    <xf numFmtId="0" fontId="3" fillId="3" borderId="143" xfId="0" applyFont="1" applyFill="1" applyBorder="1" applyAlignment="1">
      <alignment horizontal="distributed" vertical="center"/>
    </xf>
    <xf numFmtId="180" fontId="3" fillId="9" borderId="144" xfId="2" applyNumberFormat="1" applyFont="1" applyFill="1" applyBorder="1" applyAlignment="1">
      <alignment vertical="center"/>
    </xf>
    <xf numFmtId="184" fontId="3" fillId="0" borderId="145" xfId="0" applyNumberFormat="1" applyFont="1" applyBorder="1" applyAlignment="1">
      <alignment vertical="center"/>
    </xf>
    <xf numFmtId="0" fontId="3" fillId="0" borderId="145" xfId="0" applyFont="1" applyBorder="1" applyAlignment="1">
      <alignment horizontal="center" vertical="center"/>
    </xf>
    <xf numFmtId="0" fontId="3" fillId="3" borderId="152" xfId="0" applyFont="1" applyFill="1" applyBorder="1" applyAlignment="1">
      <alignment horizontal="distributed" vertical="center"/>
    </xf>
    <xf numFmtId="185" fontId="3" fillId="9" borderId="153" xfId="1" applyNumberFormat="1" applyFont="1" applyFill="1" applyBorder="1" applyAlignment="1">
      <alignment vertical="center"/>
    </xf>
    <xf numFmtId="184" fontId="3" fillId="0" borderId="154" xfId="0" applyNumberFormat="1" applyFont="1" applyBorder="1" applyAlignment="1">
      <alignment vertical="center"/>
    </xf>
    <xf numFmtId="0" fontId="3" fillId="0" borderId="154" xfId="0" applyFont="1" applyBorder="1" applyAlignment="1">
      <alignment horizontal="center" vertical="center"/>
    </xf>
    <xf numFmtId="0" fontId="3" fillId="0" borderId="154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distributed"/>
    </xf>
    <xf numFmtId="0" fontId="3" fillId="4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distributed"/>
    </xf>
    <xf numFmtId="177" fontId="3" fillId="0" borderId="3" xfId="1" applyNumberFormat="1" applyFont="1" applyBorder="1"/>
    <xf numFmtId="178" fontId="3" fillId="0" borderId="7" xfId="0" applyNumberFormat="1" applyFont="1" applyBorder="1"/>
    <xf numFmtId="179" fontId="3" fillId="0" borderId="3" xfId="1" applyNumberFormat="1" applyFont="1" applyBorder="1"/>
    <xf numFmtId="176" fontId="3" fillId="0" borderId="6" xfId="1" applyNumberFormat="1" applyFont="1" applyBorder="1"/>
    <xf numFmtId="179" fontId="3" fillId="0" borderId="0" xfId="0" applyNumberFormat="1" applyFont="1"/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38" fontId="3" fillId="0" borderId="154" xfId="1" applyFont="1" applyFill="1" applyBorder="1" applyAlignment="1">
      <alignment horizontal="center" vertical="center"/>
    </xf>
    <xf numFmtId="0" fontId="3" fillId="15" borderId="182" xfId="4" applyFont="1" applyFill="1" applyBorder="1" applyAlignment="1"/>
    <xf numFmtId="0" fontId="10" fillId="15" borderId="179" xfId="4" applyFont="1" applyFill="1" applyBorder="1" applyAlignment="1">
      <alignment horizontal="left"/>
    </xf>
    <xf numFmtId="0" fontId="10" fillId="15" borderId="180" xfId="4" applyFont="1" applyFill="1" applyBorder="1" applyAlignment="1">
      <alignment horizontal="left"/>
    </xf>
    <xf numFmtId="0" fontId="3" fillId="0" borderId="0" xfId="3" applyFont="1" applyAlignment="1">
      <alignment horizontal="center" vertical="center"/>
    </xf>
    <xf numFmtId="0" fontId="3" fillId="13" borderId="0" xfId="3" applyFont="1" applyFill="1" applyAlignment="1">
      <alignment horizontal="left" vertical="center"/>
    </xf>
    <xf numFmtId="0" fontId="3" fillId="13" borderId="0" xfId="3" applyFont="1" applyFill="1" applyAlignment="1">
      <alignment horizontal="right" vertical="center"/>
    </xf>
    <xf numFmtId="0" fontId="3" fillId="13" borderId="0" xfId="4" applyFont="1" applyFill="1">
      <alignment vertical="center"/>
    </xf>
    <xf numFmtId="0" fontId="3" fillId="0" borderId="0" xfId="3" applyFont="1" applyAlignment="1">
      <alignment horizontal="left" vertical="center"/>
    </xf>
    <xf numFmtId="0" fontId="3" fillId="15" borderId="181" xfId="4" applyFont="1" applyFill="1" applyBorder="1" applyAlignment="1">
      <alignment vertical="center" shrinkToFit="1"/>
    </xf>
    <xf numFmtId="0" fontId="3" fillId="15" borderId="21" xfId="4" applyFont="1" applyFill="1" applyBorder="1" applyAlignment="1">
      <alignment vertical="center" shrinkToFit="1"/>
    </xf>
    <xf numFmtId="0" fontId="11" fillId="13" borderId="183" xfId="4" applyFont="1" applyFill="1" applyBorder="1" applyAlignment="1">
      <alignment horizontal="left" vertical="center"/>
    </xf>
    <xf numFmtId="0" fontId="3" fillId="13" borderId="184" xfId="4" applyFont="1" applyFill="1" applyBorder="1" applyAlignment="1">
      <alignment horizontal="left" vertical="center"/>
    </xf>
    <xf numFmtId="0" fontId="3" fillId="13" borderId="185" xfId="0" applyFont="1" applyFill="1" applyBorder="1" applyAlignment="1">
      <alignment horizontal="right" vertical="center"/>
    </xf>
    <xf numFmtId="0" fontId="3" fillId="13" borderId="185" xfId="0" applyFont="1" applyFill="1" applyBorder="1" applyAlignment="1">
      <alignment horizontal="center" vertical="center"/>
    </xf>
    <xf numFmtId="0" fontId="3" fillId="13" borderId="185" xfId="4" applyFont="1" applyFill="1" applyBorder="1" applyAlignment="1">
      <alignment horizontal="left"/>
    </xf>
    <xf numFmtId="0" fontId="3" fillId="13" borderId="68" xfId="4" applyFont="1" applyFill="1" applyBorder="1" applyAlignment="1">
      <alignment horizontal="left"/>
    </xf>
    <xf numFmtId="0" fontId="3" fillId="13" borderId="162" xfId="4" applyFont="1" applyFill="1" applyBorder="1" applyAlignment="1">
      <alignment horizontal="left" vertical="center"/>
    </xf>
    <xf numFmtId="0" fontId="3" fillId="13" borderId="186" xfId="4" applyFont="1" applyFill="1" applyBorder="1" applyAlignment="1">
      <alignment horizontal="left" vertical="center"/>
    </xf>
    <xf numFmtId="0" fontId="3" fillId="13" borderId="186" xfId="0" applyFont="1" applyFill="1" applyBorder="1" applyAlignment="1">
      <alignment horizontal="right" vertical="center"/>
    </xf>
    <xf numFmtId="0" fontId="3" fillId="13" borderId="186" xfId="0" applyFont="1" applyFill="1" applyBorder="1" applyAlignment="1">
      <alignment horizontal="center" vertical="center"/>
    </xf>
    <xf numFmtId="0" fontId="3" fillId="13" borderId="186" xfId="4" applyFont="1" applyFill="1" applyBorder="1" applyAlignment="1">
      <alignment horizontal="left"/>
    </xf>
    <xf numFmtId="0" fontId="3" fillId="13" borderId="166" xfId="4" applyFont="1" applyFill="1" applyBorder="1" applyAlignment="1">
      <alignment horizontal="left"/>
    </xf>
    <xf numFmtId="0" fontId="3" fillId="13" borderId="156" xfId="4" applyFont="1" applyFill="1" applyBorder="1" applyAlignment="1">
      <alignment horizontal="left" vertical="center"/>
    </xf>
    <xf numFmtId="0" fontId="3" fillId="13" borderId="187" xfId="4" applyFont="1" applyFill="1" applyBorder="1" applyAlignment="1">
      <alignment horizontal="left" vertical="center"/>
    </xf>
    <xf numFmtId="0" fontId="3" fillId="13" borderId="187" xfId="0" applyFont="1" applyFill="1" applyBorder="1" applyAlignment="1">
      <alignment horizontal="right" vertical="center"/>
    </xf>
    <xf numFmtId="0" fontId="3" fillId="13" borderId="187" xfId="0" applyFont="1" applyFill="1" applyBorder="1" applyAlignment="1">
      <alignment horizontal="center" vertical="center"/>
    </xf>
    <xf numFmtId="0" fontId="3" fillId="13" borderId="187" xfId="4" applyFont="1" applyFill="1" applyBorder="1" applyAlignment="1">
      <alignment horizontal="left"/>
    </xf>
    <xf numFmtId="0" fontId="3" fillId="13" borderId="160" xfId="4" applyFont="1" applyFill="1" applyBorder="1" applyAlignment="1">
      <alignment horizontal="left"/>
    </xf>
    <xf numFmtId="0" fontId="3" fillId="13" borderId="184" xfId="0" applyFont="1" applyFill="1" applyBorder="1" applyAlignment="1">
      <alignment horizontal="right" vertical="center"/>
    </xf>
    <xf numFmtId="0" fontId="3" fillId="13" borderId="184" xfId="0" applyFont="1" applyFill="1" applyBorder="1" applyAlignment="1">
      <alignment horizontal="left" vertical="center"/>
    </xf>
    <xf numFmtId="0" fontId="3" fillId="13" borderId="184" xfId="0" applyFont="1" applyFill="1" applyBorder="1" applyAlignment="1">
      <alignment horizontal="center" vertical="center"/>
    </xf>
    <xf numFmtId="0" fontId="3" fillId="13" borderId="184" xfId="4" applyFont="1" applyFill="1" applyBorder="1" applyAlignment="1">
      <alignment horizontal="left"/>
    </xf>
    <xf numFmtId="0" fontId="3" fillId="13" borderId="188" xfId="4" applyFont="1" applyFill="1" applyBorder="1" applyAlignment="1">
      <alignment horizontal="left"/>
    </xf>
    <xf numFmtId="0" fontId="3" fillId="13" borderId="186" xfId="0" applyFont="1" applyFill="1" applyBorder="1" applyAlignment="1">
      <alignment horizontal="left" vertical="center"/>
    </xf>
    <xf numFmtId="0" fontId="3" fillId="13" borderId="189" xfId="4" applyFont="1" applyFill="1" applyBorder="1" applyAlignment="1">
      <alignment horizontal="left" vertical="center"/>
    </xf>
    <xf numFmtId="0" fontId="3" fillId="13" borderId="190" xfId="4" applyFont="1" applyFill="1" applyBorder="1" applyAlignment="1">
      <alignment horizontal="left" vertical="center"/>
    </xf>
    <xf numFmtId="0" fontId="3" fillId="13" borderId="190" xfId="0" applyFont="1" applyFill="1" applyBorder="1" applyAlignment="1">
      <alignment horizontal="right" vertical="center"/>
    </xf>
    <xf numFmtId="0" fontId="3" fillId="13" borderId="190" xfId="0" applyFont="1" applyFill="1" applyBorder="1" applyAlignment="1">
      <alignment horizontal="center" vertical="center"/>
    </xf>
    <xf numFmtId="0" fontId="3" fillId="13" borderId="190" xfId="4" applyFont="1" applyFill="1" applyBorder="1" applyAlignment="1">
      <alignment horizontal="left"/>
    </xf>
    <xf numFmtId="0" fontId="3" fillId="13" borderId="191" xfId="4" applyFont="1" applyFill="1" applyBorder="1" applyAlignment="1">
      <alignment horizontal="left"/>
    </xf>
    <xf numFmtId="0" fontId="3" fillId="13" borderId="185" xfId="4" applyFont="1" applyFill="1" applyBorder="1" applyAlignment="1">
      <alignment horizontal="left" vertical="center"/>
    </xf>
    <xf numFmtId="0" fontId="3" fillId="13" borderId="185" xfId="4" applyFont="1" applyFill="1" applyBorder="1">
      <alignment vertical="center"/>
    </xf>
    <xf numFmtId="0" fontId="3" fillId="13" borderId="186" xfId="4" applyFont="1" applyFill="1" applyBorder="1" applyAlignment="1">
      <alignment horizontal="center" vertical="center"/>
    </xf>
    <xf numFmtId="0" fontId="3" fillId="13" borderId="186" xfId="4" applyFont="1" applyFill="1" applyBorder="1">
      <alignment vertical="center"/>
    </xf>
    <xf numFmtId="0" fontId="3" fillId="13" borderId="162" xfId="4" applyFont="1" applyFill="1" applyBorder="1" applyAlignment="1">
      <alignment horizontal="center" vertical="center"/>
    </xf>
    <xf numFmtId="0" fontId="3" fillId="13" borderId="162" xfId="4" applyFont="1" applyFill="1" applyBorder="1" applyAlignment="1"/>
    <xf numFmtId="0" fontId="3" fillId="13" borderId="186" xfId="4" applyFont="1" applyFill="1" applyBorder="1" applyAlignment="1"/>
    <xf numFmtId="0" fontId="3" fillId="13" borderId="156" xfId="4" applyFont="1" applyFill="1" applyBorder="1" applyAlignment="1"/>
    <xf numFmtId="0" fontId="3" fillId="13" borderId="187" xfId="4" applyFont="1" applyFill="1" applyBorder="1" applyAlignment="1"/>
    <xf numFmtId="0" fontId="10" fillId="13" borderId="187" xfId="4" applyFont="1" applyFill="1" applyBorder="1" applyAlignment="1">
      <alignment horizontal="left"/>
    </xf>
    <xf numFmtId="0" fontId="3" fillId="15" borderId="21" xfId="4" applyFont="1" applyFill="1" applyBorder="1" applyAlignment="1">
      <alignment horizontal="center" vertical="center" shrinkToFit="1"/>
    </xf>
    <xf numFmtId="187" fontId="3" fillId="14" borderId="192" xfId="0" applyNumberFormat="1" applyFont="1" applyFill="1" applyBorder="1" applyAlignment="1">
      <alignment horizontal="center" vertical="center" shrinkToFit="1"/>
    </xf>
    <xf numFmtId="187" fontId="3" fillId="14" borderId="193" xfId="0" applyNumberFormat="1" applyFont="1" applyFill="1" applyBorder="1" applyAlignment="1">
      <alignment horizontal="center" vertical="center" shrinkToFit="1"/>
    </xf>
    <xf numFmtId="187" fontId="3" fillId="14" borderId="194" xfId="0" applyNumberFormat="1" applyFont="1" applyFill="1" applyBorder="1" applyAlignment="1">
      <alignment horizontal="center" vertical="center" shrinkToFit="1"/>
    </xf>
    <xf numFmtId="0" fontId="3" fillId="15" borderId="195" xfId="4" applyFont="1" applyFill="1" applyBorder="1" applyAlignment="1">
      <alignment vertical="center" shrinkToFit="1"/>
    </xf>
    <xf numFmtId="0" fontId="3" fillId="14" borderId="203" xfId="4" applyFont="1" applyFill="1" applyBorder="1" applyAlignment="1">
      <alignment horizontal="center" vertical="center"/>
    </xf>
    <xf numFmtId="0" fontId="3" fillId="13" borderId="162" xfId="0" applyFont="1" applyFill="1" applyBorder="1" applyAlignment="1">
      <alignment vertical="center"/>
    </xf>
    <xf numFmtId="0" fontId="3" fillId="13" borderId="166" xfId="0" applyFont="1" applyFill="1" applyBorder="1" applyAlignment="1">
      <alignment horizontal="right" vertical="center"/>
    </xf>
    <xf numFmtId="0" fontId="3" fillId="13" borderId="205" xfId="4" applyFont="1" applyFill="1" applyBorder="1" applyAlignment="1">
      <alignment horizontal="left"/>
    </xf>
    <xf numFmtId="0" fontId="3" fillId="13" borderId="154" xfId="4" applyFont="1" applyFill="1" applyBorder="1" applyAlignment="1">
      <alignment horizontal="left"/>
    </xf>
    <xf numFmtId="0" fontId="3" fillId="13" borderId="206" xfId="4" applyFont="1" applyFill="1" applyBorder="1" applyAlignment="1">
      <alignment horizontal="left"/>
    </xf>
    <xf numFmtId="10" fontId="3" fillId="13" borderId="186" xfId="0" applyNumberFormat="1" applyFont="1" applyFill="1" applyBorder="1" applyAlignment="1">
      <alignment horizontal="right" vertical="center"/>
    </xf>
    <xf numFmtId="0" fontId="12" fillId="13" borderId="154" xfId="4" applyFont="1" applyFill="1" applyBorder="1" applyAlignment="1">
      <alignment horizontal="left"/>
    </xf>
    <xf numFmtId="9" fontId="3" fillId="13" borderId="186" xfId="0" applyNumberFormat="1" applyFont="1" applyFill="1" applyBorder="1" applyAlignment="1">
      <alignment horizontal="right" vertical="center"/>
    </xf>
    <xf numFmtId="0" fontId="3" fillId="13" borderId="162" xfId="0" applyFont="1" applyFill="1" applyBorder="1" applyAlignment="1">
      <alignment horizontal="right" vertical="center"/>
    </xf>
    <xf numFmtId="0" fontId="3" fillId="13" borderId="189" xfId="4" applyFont="1" applyFill="1" applyBorder="1" applyAlignment="1">
      <alignment horizontal="center" vertical="center"/>
    </xf>
    <xf numFmtId="0" fontId="3" fillId="13" borderId="190" xfId="4" applyFont="1" applyFill="1" applyBorder="1" applyAlignment="1">
      <alignment horizontal="center" vertical="center"/>
    </xf>
    <xf numFmtId="0" fontId="3" fillId="13" borderId="189" xfId="0" applyFont="1" applyFill="1" applyBorder="1" applyAlignment="1">
      <alignment horizontal="right" vertical="center"/>
    </xf>
    <xf numFmtId="0" fontId="3" fillId="13" borderId="190" xfId="0" applyFont="1" applyFill="1" applyBorder="1" applyAlignment="1">
      <alignment horizontal="left" vertical="center"/>
    </xf>
    <xf numFmtId="0" fontId="3" fillId="13" borderId="191" xfId="0" applyFont="1" applyFill="1" applyBorder="1" applyAlignment="1">
      <alignment horizontal="right" vertical="center"/>
    </xf>
    <xf numFmtId="0" fontId="3" fillId="13" borderId="207" xfId="4" applyFont="1" applyFill="1" applyBorder="1" applyAlignment="1">
      <alignment horizontal="left"/>
    </xf>
    <xf numFmtId="0" fontId="3" fillId="13" borderId="208" xfId="4" applyFont="1" applyFill="1" applyBorder="1" applyAlignment="1">
      <alignment horizontal="left"/>
    </xf>
    <xf numFmtId="0" fontId="3" fillId="13" borderId="209" xfId="4" applyFont="1" applyFill="1" applyBorder="1" applyAlignment="1">
      <alignment horizontal="left"/>
    </xf>
    <xf numFmtId="0" fontId="3" fillId="14" borderId="187" xfId="4" applyFont="1" applyFill="1" applyBorder="1" applyAlignment="1">
      <alignment horizontal="center" vertical="center"/>
    </xf>
    <xf numFmtId="188" fontId="3" fillId="14" borderId="210" xfId="0" applyNumberFormat="1" applyFont="1" applyFill="1" applyBorder="1" applyAlignment="1">
      <alignment horizontal="center" vertical="center" shrinkToFit="1"/>
    </xf>
    <xf numFmtId="188" fontId="3" fillId="14" borderId="211" xfId="0" applyNumberFormat="1" applyFont="1" applyFill="1" applyBorder="1" applyAlignment="1">
      <alignment horizontal="center" vertical="center" shrinkToFit="1"/>
    </xf>
    <xf numFmtId="188" fontId="3" fillId="14" borderId="212" xfId="0" applyNumberFormat="1" applyFont="1" applyFill="1" applyBorder="1" applyAlignment="1">
      <alignment horizontal="center" vertical="center" shrinkToFit="1"/>
    </xf>
    <xf numFmtId="0" fontId="3" fillId="16" borderId="187" xfId="4" applyFont="1" applyFill="1" applyBorder="1" applyAlignment="1">
      <alignment horizontal="center" vertical="center"/>
    </xf>
    <xf numFmtId="188" fontId="3" fillId="16" borderId="210" xfId="0" applyNumberFormat="1" applyFont="1" applyFill="1" applyBorder="1" applyAlignment="1">
      <alignment horizontal="center" vertical="center" shrinkToFit="1"/>
    </xf>
    <xf numFmtId="188" fontId="3" fillId="16" borderId="211" xfId="0" applyNumberFormat="1" applyFont="1" applyFill="1" applyBorder="1" applyAlignment="1">
      <alignment horizontal="center" vertical="center" shrinkToFit="1"/>
    </xf>
    <xf numFmtId="188" fontId="3" fillId="16" borderId="212" xfId="0" applyNumberFormat="1" applyFont="1" applyFill="1" applyBorder="1" applyAlignment="1">
      <alignment horizontal="center" vertical="center" shrinkToFit="1"/>
    </xf>
    <xf numFmtId="0" fontId="3" fillId="16" borderId="185" xfId="4" applyFont="1" applyFill="1" applyBorder="1" applyAlignment="1">
      <alignment horizontal="center" vertical="center"/>
    </xf>
    <xf numFmtId="187" fontId="3" fillId="16" borderId="213" xfId="0" applyNumberFormat="1" applyFont="1" applyFill="1" applyBorder="1" applyAlignment="1">
      <alignment horizontal="center" vertical="center" shrinkToFit="1"/>
    </xf>
    <xf numFmtId="187" fontId="3" fillId="16" borderId="214" xfId="0" applyNumberFormat="1" applyFont="1" applyFill="1" applyBorder="1" applyAlignment="1">
      <alignment horizontal="center" vertical="center" shrinkToFit="1"/>
    </xf>
    <xf numFmtId="187" fontId="3" fillId="16" borderId="215" xfId="0" applyNumberFormat="1" applyFont="1" applyFill="1" applyBorder="1" applyAlignment="1">
      <alignment horizontal="center" vertical="center" shrinkToFit="1"/>
    </xf>
    <xf numFmtId="0" fontId="3" fillId="15" borderId="216" xfId="4" applyFont="1" applyFill="1" applyBorder="1" applyAlignment="1">
      <alignment vertical="center" shrinkToFit="1"/>
    </xf>
    <xf numFmtId="0" fontId="3" fillId="13" borderId="217" xfId="4" applyFont="1" applyFill="1" applyBorder="1" applyAlignment="1">
      <alignment horizontal="left" vertical="center"/>
    </xf>
    <xf numFmtId="0" fontId="3" fillId="13" borderId="218" xfId="4" applyFont="1" applyFill="1" applyBorder="1" applyAlignment="1">
      <alignment horizontal="left" vertical="center"/>
    </xf>
    <xf numFmtId="0" fontId="3" fillId="13" borderId="217" xfId="0" applyFont="1" applyFill="1" applyBorder="1" applyAlignment="1">
      <alignment vertical="center"/>
    </xf>
    <xf numFmtId="0" fontId="3" fillId="13" borderId="218" xfId="0" applyFont="1" applyFill="1" applyBorder="1" applyAlignment="1">
      <alignment horizontal="center" vertical="center"/>
    </xf>
    <xf numFmtId="0" fontId="3" fillId="13" borderId="218" xfId="0" applyFont="1" applyFill="1" applyBorder="1" applyAlignment="1">
      <alignment horizontal="right" vertical="center"/>
    </xf>
    <xf numFmtId="0" fontId="3" fillId="13" borderId="219" xfId="0" applyFont="1" applyFill="1" applyBorder="1" applyAlignment="1">
      <alignment horizontal="right" vertical="center"/>
    </xf>
    <xf numFmtId="0" fontId="3" fillId="13" borderId="196" xfId="4" applyFont="1" applyFill="1" applyBorder="1" applyAlignment="1">
      <alignment horizontal="left"/>
    </xf>
    <xf numFmtId="0" fontId="3" fillId="13" borderId="197" xfId="4" applyFont="1" applyFill="1" applyBorder="1" applyAlignment="1">
      <alignment horizontal="left"/>
    </xf>
    <xf numFmtId="0" fontId="3" fillId="16" borderId="197" xfId="4" applyFont="1" applyFill="1" applyBorder="1" applyAlignment="1">
      <alignment horizontal="left"/>
    </xf>
    <xf numFmtId="0" fontId="3" fillId="13" borderId="198" xfId="4" applyFont="1" applyFill="1" applyBorder="1" applyAlignment="1">
      <alignment horizontal="left"/>
    </xf>
    <xf numFmtId="0" fontId="3" fillId="13" borderId="189" xfId="0" applyFont="1" applyFill="1" applyBorder="1" applyAlignment="1">
      <alignment vertical="center"/>
    </xf>
    <xf numFmtId="0" fontId="3" fillId="13" borderId="217" xfId="0" applyFont="1" applyFill="1" applyBorder="1" applyAlignment="1">
      <alignment horizontal="right" vertical="center"/>
    </xf>
    <xf numFmtId="0" fontId="3" fillId="9" borderId="0" xfId="0" applyFont="1" applyFill="1"/>
    <xf numFmtId="0" fontId="3" fillId="0" borderId="205" xfId="0" applyFont="1" applyBorder="1" applyAlignment="1">
      <alignment vertical="center"/>
    </xf>
    <xf numFmtId="0" fontId="3" fillId="0" borderId="206" xfId="0" applyFont="1" applyBorder="1" applyAlignment="1">
      <alignment vertical="center"/>
    </xf>
    <xf numFmtId="0" fontId="3" fillId="0" borderId="207" xfId="0" applyFont="1" applyBorder="1" applyAlignment="1">
      <alignment vertical="center"/>
    </xf>
    <xf numFmtId="0" fontId="3" fillId="0" borderId="209" xfId="0" applyFont="1" applyBorder="1" applyAlignment="1">
      <alignment vertical="center"/>
    </xf>
    <xf numFmtId="0" fontId="3" fillId="0" borderId="210" xfId="0" applyFont="1" applyBorder="1" applyAlignment="1">
      <alignment vertical="center"/>
    </xf>
    <xf numFmtId="0" fontId="3" fillId="0" borderId="212" xfId="0" applyFont="1" applyBorder="1" applyAlignment="1">
      <alignment vertical="center"/>
    </xf>
    <xf numFmtId="0" fontId="3" fillId="0" borderId="220" xfId="0" applyFont="1" applyBorder="1" applyAlignment="1">
      <alignment horizontal="center" vertical="center"/>
    </xf>
    <xf numFmtId="0" fontId="3" fillId="0" borderId="221" xfId="0" applyFont="1" applyBorder="1" applyAlignment="1">
      <alignment horizontal="center" vertical="center"/>
    </xf>
    <xf numFmtId="0" fontId="3" fillId="0" borderId="222" xfId="0" applyFont="1" applyBorder="1" applyAlignment="1">
      <alignment vertical="center"/>
    </xf>
    <xf numFmtId="0" fontId="3" fillId="0" borderId="223" xfId="0" applyFont="1" applyBorder="1" applyAlignment="1">
      <alignment vertical="center"/>
    </xf>
    <xf numFmtId="0" fontId="16" fillId="0" borderId="0" xfId="5" applyFont="1"/>
    <xf numFmtId="0" fontId="19" fillId="19" borderId="225" xfId="5" applyFont="1" applyFill="1" applyBorder="1" applyAlignment="1">
      <alignment horizontal="center"/>
    </xf>
    <xf numFmtId="0" fontId="20" fillId="4" borderId="17" xfId="5" applyFont="1" applyFill="1" applyBorder="1" applyAlignment="1">
      <alignment horizontal="right"/>
    </xf>
    <xf numFmtId="0" fontId="20" fillId="0" borderId="225" xfId="5" applyFont="1" applyBorder="1" applyProtection="1">
      <protection locked="0"/>
    </xf>
    <xf numFmtId="178" fontId="20" fillId="0" borderId="225" xfId="5" applyNumberFormat="1" applyFont="1" applyBorder="1"/>
    <xf numFmtId="189" fontId="20" fillId="0" borderId="225" xfId="5" applyNumberFormat="1" applyFont="1" applyBorder="1"/>
    <xf numFmtId="178" fontId="20" fillId="17" borderId="225" xfId="5" applyNumberFormat="1" applyFont="1" applyFill="1" applyBorder="1"/>
    <xf numFmtId="0" fontId="20" fillId="17" borderId="225" xfId="5" applyFont="1" applyFill="1" applyBorder="1"/>
    <xf numFmtId="189" fontId="20" fillId="17" borderId="225" xfId="5" applyNumberFormat="1" applyFont="1" applyFill="1" applyBorder="1"/>
    <xf numFmtId="0" fontId="21" fillId="0" borderId="225" xfId="5" applyFont="1" applyBorder="1" applyAlignment="1">
      <alignment horizontal="center"/>
    </xf>
    <xf numFmtId="0" fontId="21" fillId="0" borderId="225" xfId="5" applyFont="1" applyBorder="1"/>
    <xf numFmtId="190" fontId="21" fillId="0" borderId="225" xfId="5" applyNumberFormat="1" applyFont="1" applyBorder="1"/>
    <xf numFmtId="0" fontId="22" fillId="0" borderId="0" xfId="5" applyFont="1"/>
    <xf numFmtId="0" fontId="16" fillId="0" borderId="225" xfId="5" applyFont="1" applyBorder="1"/>
    <xf numFmtId="190" fontId="16" fillId="0" borderId="225" xfId="5" applyNumberFormat="1" applyFont="1" applyBorder="1"/>
    <xf numFmtId="0" fontId="3" fillId="0" borderId="0" xfId="0" applyFont="1" applyAlignment="1">
      <alignment horizontal="right" vertical="center"/>
    </xf>
    <xf numFmtId="38" fontId="3" fillId="6" borderId="15" xfId="1" applyFont="1" applyFill="1" applyBorder="1" applyAlignment="1">
      <alignment horizontal="center" vertical="center"/>
    </xf>
    <xf numFmtId="180" fontId="3" fillId="6" borderId="16" xfId="2" applyNumberFormat="1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180" fontId="3" fillId="6" borderId="19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86" fontId="3" fillId="14" borderId="201" xfId="4" applyNumberFormat="1" applyFont="1" applyFill="1" applyBorder="1" applyAlignment="1">
      <alignment horizontal="left" shrinkToFit="1"/>
    </xf>
    <xf numFmtId="186" fontId="3" fillId="14" borderId="199" xfId="4" applyNumberFormat="1" applyFont="1" applyFill="1" applyBorder="1" applyAlignment="1">
      <alignment horizontal="left" shrinkToFit="1"/>
    </xf>
    <xf numFmtId="186" fontId="3" fillId="14" borderId="200" xfId="4" applyNumberFormat="1" applyFont="1" applyFill="1" applyBorder="1" applyAlignment="1">
      <alignment horizontal="left" shrinkToFit="1"/>
    </xf>
    <xf numFmtId="0" fontId="3" fillId="15" borderId="179" xfId="0" applyFont="1" applyFill="1" applyBorder="1" applyAlignment="1">
      <alignment horizontal="center" vertical="center"/>
    </xf>
    <xf numFmtId="10" fontId="3" fillId="15" borderId="199" xfId="0" applyNumberFormat="1" applyFont="1" applyFill="1" applyBorder="1" applyAlignment="1">
      <alignment horizontal="right" vertical="center"/>
    </xf>
    <xf numFmtId="0" fontId="3" fillId="15" borderId="179" xfId="0" applyFont="1" applyFill="1" applyBorder="1" applyAlignment="1">
      <alignment horizontal="left" vertical="center"/>
    </xf>
    <xf numFmtId="0" fontId="3" fillId="16" borderId="64" xfId="4" applyFont="1" applyFill="1" applyBorder="1" applyAlignment="1">
      <alignment horizontal="center" vertical="center"/>
    </xf>
    <xf numFmtId="0" fontId="3" fillId="16" borderId="185" xfId="4" applyFont="1" applyFill="1" applyBorder="1" applyAlignment="1">
      <alignment horizontal="center" vertical="center"/>
    </xf>
    <xf numFmtId="0" fontId="3" fillId="16" borderId="156" xfId="4" applyFont="1" applyFill="1" applyBorder="1" applyAlignment="1">
      <alignment horizontal="center" vertical="center"/>
    </xf>
    <xf numFmtId="0" fontId="3" fillId="16" borderId="187" xfId="4" applyFont="1" applyFill="1" applyBorder="1" applyAlignment="1">
      <alignment horizontal="center" vertical="center"/>
    </xf>
    <xf numFmtId="0" fontId="3" fillId="16" borderId="68" xfId="4" applyFont="1" applyFill="1" applyBorder="1" applyAlignment="1">
      <alignment horizontal="center" vertical="center"/>
    </xf>
    <xf numFmtId="0" fontId="3" fillId="16" borderId="160" xfId="4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14" borderId="202" xfId="4" applyFont="1" applyFill="1" applyBorder="1" applyAlignment="1">
      <alignment horizontal="center" vertical="center"/>
    </xf>
    <xf numFmtId="0" fontId="3" fillId="14" borderId="203" xfId="4" applyFont="1" applyFill="1" applyBorder="1" applyAlignment="1">
      <alignment horizontal="center" vertical="center"/>
    </xf>
    <xf numFmtId="0" fontId="3" fillId="14" borderId="156" xfId="4" applyFont="1" applyFill="1" applyBorder="1" applyAlignment="1">
      <alignment horizontal="center" vertical="center"/>
    </xf>
    <xf numFmtId="0" fontId="3" fillId="14" borderId="187" xfId="4" applyFont="1" applyFill="1" applyBorder="1" applyAlignment="1">
      <alignment horizontal="center" vertical="center"/>
    </xf>
    <xf numFmtId="0" fontId="3" fillId="14" borderId="204" xfId="4" applyFont="1" applyFill="1" applyBorder="1" applyAlignment="1">
      <alignment horizontal="center" vertical="center"/>
    </xf>
    <xf numFmtId="0" fontId="3" fillId="14" borderId="160" xfId="4" applyFont="1" applyFill="1" applyBorder="1" applyAlignment="1">
      <alignment horizontal="center" vertical="center"/>
    </xf>
    <xf numFmtId="10" fontId="3" fillId="13" borderId="186" xfId="4" applyNumberFormat="1" applyFont="1" applyFill="1" applyBorder="1" applyAlignment="1">
      <alignment horizontal="right" vertical="center"/>
    </xf>
    <xf numFmtId="0" fontId="3" fillId="13" borderId="186" xfId="4" applyFont="1" applyFill="1" applyBorder="1" applyAlignment="1">
      <alignment horizontal="right" vertical="center"/>
    </xf>
    <xf numFmtId="0" fontId="3" fillId="13" borderId="166" xfId="4" applyFont="1" applyFill="1" applyBorder="1" applyAlignment="1">
      <alignment horizontal="right" vertical="center"/>
    </xf>
    <xf numFmtId="0" fontId="19" fillId="4" borderId="225" xfId="5" applyFont="1" applyFill="1" applyBorder="1" applyAlignment="1">
      <alignment horizontal="center"/>
    </xf>
    <xf numFmtId="0" fontId="19" fillId="17" borderId="226" xfId="5" applyFont="1" applyFill="1" applyBorder="1" applyAlignment="1">
      <alignment horizontal="center" vertical="center"/>
    </xf>
    <xf numFmtId="0" fontId="19" fillId="17" borderId="227" xfId="5" applyFont="1" applyFill="1" applyBorder="1" applyAlignment="1">
      <alignment horizontal="center" vertical="center"/>
    </xf>
    <xf numFmtId="0" fontId="20" fillId="17" borderId="17" xfId="5" applyFont="1" applyFill="1" applyBorder="1" applyAlignment="1">
      <alignment horizontal="center"/>
    </xf>
    <xf numFmtId="0" fontId="20" fillId="17" borderId="16" xfId="5" applyFont="1" applyFill="1" applyBorder="1" applyAlignment="1">
      <alignment horizontal="center"/>
    </xf>
    <xf numFmtId="0" fontId="14" fillId="20" borderId="224" xfId="5" applyFont="1" applyFill="1" applyBorder="1" applyAlignment="1" applyProtection="1">
      <alignment horizontal="center"/>
      <protection locked="0"/>
    </xf>
    <xf numFmtId="55" fontId="23" fillId="14" borderId="0" xfId="5" applyNumberFormat="1" applyFont="1" applyFill="1" applyAlignment="1" applyProtection="1">
      <alignment horizontal="center"/>
      <protection locked="0"/>
    </xf>
    <xf numFmtId="0" fontId="18" fillId="4" borderId="225" xfId="5" applyFont="1" applyFill="1" applyBorder="1" applyAlignment="1">
      <alignment horizontal="center"/>
    </xf>
    <xf numFmtId="0" fontId="14" fillId="17" borderId="224" xfId="5" applyFont="1" applyFill="1" applyBorder="1" applyAlignment="1" applyProtection="1">
      <alignment horizontal="center"/>
      <protection locked="0"/>
    </xf>
    <xf numFmtId="55" fontId="17" fillId="18" borderId="0" xfId="5" applyNumberFormat="1" applyFont="1" applyFill="1" applyAlignment="1" applyProtection="1">
      <alignment horizontal="center"/>
      <protection locked="0"/>
    </xf>
    <xf numFmtId="0" fontId="3" fillId="0" borderId="216" xfId="0" applyFont="1" applyBorder="1" applyAlignment="1">
      <alignment horizontal="center" vertical="center"/>
    </xf>
    <xf numFmtId="38" fontId="3" fillId="0" borderId="228" xfId="1" applyFont="1" applyFill="1" applyBorder="1" applyAlignment="1">
      <alignment horizontal="center" vertical="center"/>
    </xf>
    <xf numFmtId="38" fontId="3" fillId="0" borderId="229" xfId="1" applyFont="1" applyFill="1" applyBorder="1" applyAlignment="1">
      <alignment horizontal="center" vertical="center"/>
    </xf>
    <xf numFmtId="38" fontId="3" fillId="0" borderId="230" xfId="1" applyFont="1" applyFill="1" applyBorder="1" applyAlignment="1">
      <alignment horizontal="center" vertical="center"/>
    </xf>
    <xf numFmtId="0" fontId="21" fillId="17" borderId="225" xfId="5" applyFont="1" applyFill="1" applyBorder="1" applyAlignment="1">
      <alignment horizontal="center"/>
    </xf>
    <xf numFmtId="9" fontId="3" fillId="0" borderId="32" xfId="2" applyFont="1" applyFill="1" applyBorder="1">
      <alignment vertical="center"/>
    </xf>
    <xf numFmtId="9" fontId="3" fillId="0" borderId="41" xfId="2" applyFont="1" applyFill="1" applyBorder="1">
      <alignment vertical="center"/>
    </xf>
    <xf numFmtId="9" fontId="3" fillId="0" borderId="50" xfId="2" applyFont="1" applyFill="1" applyBorder="1">
      <alignment vertical="center"/>
    </xf>
    <xf numFmtId="9" fontId="3" fillId="0" borderId="56" xfId="2" applyFont="1" applyFill="1" applyBorder="1">
      <alignment vertical="center"/>
    </xf>
    <xf numFmtId="9" fontId="3" fillId="10" borderId="61" xfId="2" applyFont="1" applyFill="1" applyBorder="1">
      <alignment vertical="center"/>
    </xf>
    <xf numFmtId="9" fontId="3" fillId="7" borderId="61" xfId="2" applyFont="1" applyFill="1" applyBorder="1">
      <alignment vertical="center"/>
    </xf>
    <xf numFmtId="9" fontId="3" fillId="0" borderId="65" xfId="2" applyFont="1" applyFill="1" applyBorder="1">
      <alignment vertical="center"/>
    </xf>
    <xf numFmtId="9" fontId="3" fillId="0" borderId="75" xfId="2" applyFont="1" applyFill="1" applyBorder="1">
      <alignment vertical="center"/>
    </xf>
    <xf numFmtId="9" fontId="3" fillId="0" borderId="84" xfId="2" applyFont="1" applyFill="1" applyBorder="1">
      <alignment vertical="center"/>
    </xf>
    <xf numFmtId="9" fontId="3" fillId="10" borderId="97" xfId="2" applyFont="1" applyFill="1" applyBorder="1">
      <alignment vertical="center"/>
    </xf>
    <xf numFmtId="9" fontId="3" fillId="0" borderId="103" xfId="2" applyFont="1" applyFill="1" applyBorder="1">
      <alignment vertical="center"/>
    </xf>
    <xf numFmtId="9" fontId="3" fillId="0" borderId="112" xfId="2" applyFont="1" applyFill="1" applyBorder="1">
      <alignment vertical="center"/>
    </xf>
    <xf numFmtId="9" fontId="3" fillId="0" borderId="121" xfId="2" applyFont="1" applyFill="1" applyBorder="1">
      <alignment vertical="center"/>
    </xf>
    <xf numFmtId="9" fontId="3" fillId="0" borderId="130" xfId="2" applyFont="1" applyFill="1" applyBorder="1">
      <alignment vertical="center"/>
    </xf>
    <xf numFmtId="9" fontId="3" fillId="0" borderId="139" xfId="2" applyFont="1" applyFill="1" applyBorder="1">
      <alignment vertical="center"/>
    </xf>
    <xf numFmtId="9" fontId="3" fillId="0" borderId="148" xfId="2" applyFont="1" applyFill="1" applyBorder="1">
      <alignment vertical="center"/>
    </xf>
    <xf numFmtId="9" fontId="3" fillId="0" borderId="157" xfId="2" applyFont="1" applyFill="1" applyBorder="1">
      <alignment vertical="center"/>
    </xf>
    <xf numFmtId="9" fontId="3" fillId="0" borderId="163" xfId="2" applyFont="1" applyFill="1" applyBorder="1">
      <alignment vertical="center"/>
    </xf>
    <xf numFmtId="9" fontId="3" fillId="0" borderId="169" xfId="2" applyFont="1" applyFill="1" applyBorder="1">
      <alignment vertical="center"/>
    </xf>
    <xf numFmtId="9" fontId="3" fillId="12" borderId="175" xfId="2" applyFont="1" applyFill="1" applyBorder="1">
      <alignment vertical="center"/>
    </xf>
  </cellXfs>
  <cellStyles count="6">
    <cellStyle name="パーセント" xfId="2" builtinId="5"/>
    <cellStyle name="桁区切り" xfId="1" builtinId="6"/>
    <cellStyle name="標準" xfId="0" builtinId="0"/>
    <cellStyle name="標準 2" xfId="5" xr:uid="{70E4CFDD-7D9A-2F45-B96B-984643B58945}"/>
    <cellStyle name="標準_【北海道】07年販促スケジュール" xfId="4" xr:uid="{00000000-0005-0000-0000-000003000000}"/>
    <cellStyle name="標準_月間ワークフローチェック表" xfId="3" xr:uid="{00000000-0005-0000-0000-000004000000}"/>
  </cellStyles>
  <dxfs count="12"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 sz="1200" b="0" cap="none" spc="0">
                <a:ln w="0"/>
                <a:solidFill>
                  <a:schemeClr val="dk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損益分岐点分析</a:t>
            </a:r>
            <a:endParaRPr 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c:rich>
      </c:tx>
      <c:overlay val="0"/>
      <c:spPr>
        <a:gradFill flip="none" rotWithShape="1">
          <a:gsLst>
            <a:gs pos="0">
              <a:schemeClr val="accent4">
                <a:lumMod val="5000"/>
                <a:lumOff val="95000"/>
                <a:alpha val="76000"/>
              </a:schemeClr>
            </a:gs>
            <a:gs pos="74000">
              <a:schemeClr val="accent4">
                <a:lumMod val="45000"/>
                <a:lumOff val="55000"/>
                <a:alpha val="37000"/>
              </a:schemeClr>
            </a:gs>
            <a:gs pos="84000">
              <a:schemeClr val="accent4">
                <a:lumMod val="45000"/>
                <a:lumOff val="55000"/>
                <a:alpha val="28000"/>
              </a:schemeClr>
            </a:gs>
            <a:gs pos="100000">
              <a:schemeClr val="accent4">
                <a:lumMod val="30000"/>
                <a:lumOff val="70000"/>
              </a:schemeClr>
            </a:gs>
          </a:gsLst>
          <a:lin ang="5400000" scaled="1"/>
          <a:tileRect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2031192598075"/>
          <c:y val="0.11568381705627509"/>
          <c:w val="0.81814460849759052"/>
          <c:h val="0.7589322270880936"/>
        </c:manualLayout>
      </c:layout>
      <c:areaChart>
        <c:grouping val="stacked"/>
        <c:varyColors val="0"/>
        <c:ser>
          <c:idx val="4"/>
          <c:order val="4"/>
          <c:tx>
            <c:strRef>
              <c:f>'8月'!$I$4</c:f>
              <c:strCache>
                <c:ptCount val="1"/>
                <c:pt idx="0">
                  <c:v>下面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'8月'!$D$5:$D$10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5500</c:v>
                </c:pt>
                <c:pt idx="2">
                  <c:v>5500</c:v>
                </c:pt>
                <c:pt idx="3">
                  <c:v>6600</c:v>
                </c:pt>
                <c:pt idx="4">
                  <c:v>550</c:v>
                </c:pt>
                <c:pt idx="5">
                  <c:v>550</c:v>
                </c:pt>
              </c:numCache>
            </c:numRef>
          </c:cat>
          <c:val>
            <c:numRef>
              <c:f>'8月'!$I$5:$I$10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5500</c:v>
                </c:pt>
                <c:pt idx="2">
                  <c:v>5500</c:v>
                </c:pt>
                <c:pt idx="3">
                  <c:v>6171</c:v>
                </c:pt>
                <c:pt idx="4">
                  <c:v>2480.5</c:v>
                </c:pt>
                <c:pt idx="5">
                  <c:v>2480.5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8-4CF4-B96C-02366801BA86}"/>
            </c:ext>
          </c:extLst>
        </c:ser>
        <c:ser>
          <c:idx val="5"/>
          <c:order val="5"/>
          <c:tx>
            <c:strRef>
              <c:f>'8月'!$J$4</c:f>
              <c:strCache>
                <c:ptCount val="1"/>
                <c:pt idx="0">
                  <c:v>損失</c:v>
                </c:pt>
              </c:strCache>
            </c:strRef>
          </c:tx>
          <c:spPr>
            <a:gradFill flip="none" rotWithShape="1">
              <a:gsLst>
                <a:gs pos="46000">
                  <a:schemeClr val="accent6">
                    <a:lumMod val="5000"/>
                    <a:lumOff val="95000"/>
                  </a:schemeClr>
                </a:gs>
                <a:gs pos="84000">
                  <a:schemeClr val="accent6">
                    <a:lumMod val="45000"/>
                    <a:lumOff val="55000"/>
                    <a:alpha val="79000"/>
                  </a:schemeClr>
                </a:gs>
                <a:gs pos="100000">
                  <a:schemeClr val="accent6">
                    <a:lumMod val="30000"/>
                    <a:lumOff val="7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dLbls>
            <c:dLbl>
              <c:idx val="0"/>
              <c:layout>
                <c:manualLayout>
                  <c:x val="7.7381155054415909E-2"/>
                  <c:y val="-4.211684196643560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D8-4CF4-B96C-02366801BA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D8-4CF4-B96C-02366801BA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D8-4CF4-B96C-02366801BA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D8-4CF4-B96C-02366801BA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D8-4CF4-B96C-02366801BA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D8-4CF4-B96C-02366801B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5500</c:v>
                </c:pt>
                <c:pt idx="2">
                  <c:v>5500</c:v>
                </c:pt>
                <c:pt idx="3">
                  <c:v>6600</c:v>
                </c:pt>
                <c:pt idx="4">
                  <c:v>550</c:v>
                </c:pt>
                <c:pt idx="5">
                  <c:v>550</c:v>
                </c:pt>
              </c:numCache>
            </c:numRef>
          </c:cat>
          <c:val>
            <c:numRef>
              <c:f>'8月'!$J$5:$J$10</c:f>
              <c:numCache>
                <c:formatCode>#,##0_);[Red]\(#,##0\)</c:formatCode>
                <c:ptCount val="6"/>
                <c:pt idx="0">
                  <c:v>2145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D8-4CF4-B96C-02366801BA86}"/>
            </c:ext>
          </c:extLst>
        </c:ser>
        <c:ser>
          <c:idx val="6"/>
          <c:order val="6"/>
          <c:tx>
            <c:strRef>
              <c:f>'8月'!$K$4</c:f>
              <c:strCache>
                <c:ptCount val="1"/>
                <c:pt idx="0">
                  <c:v>利益</c:v>
                </c:pt>
              </c:strCache>
            </c:strRef>
          </c:tx>
          <c:spPr>
            <a:gradFill flip="none" rotWithShape="1">
              <a:gsLst>
                <a:gs pos="61000">
                  <a:schemeClr val="accent4">
                    <a:lumMod val="5000"/>
                    <a:lumOff val="95000"/>
                  </a:schemeClr>
                </a:gs>
                <a:gs pos="83000">
                  <a:schemeClr val="accent4">
                    <a:lumMod val="45000"/>
                    <a:lumOff val="55000"/>
                    <a:alpha val="58000"/>
                  </a:schemeClr>
                </a:gs>
                <a:gs pos="100000">
                  <a:schemeClr val="accent4">
                    <a:lumMod val="30000"/>
                    <a:lumOff val="70000"/>
                  </a:schemeClr>
                </a:gs>
              </a:gsLst>
              <a:lin ang="18900000" scaled="1"/>
              <a:tileRect/>
            </a:gradFill>
            <a:ln>
              <a:noFill/>
            </a:ln>
            <a:effectLst/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D8-4CF4-B96C-02366801BA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D8-4CF4-B96C-02366801BA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D8-4CF4-B96C-02366801BA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D8-4CF4-B96C-02366801BA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6D8-4CF4-B96C-02366801BA86}"/>
                </c:ext>
              </c:extLst>
            </c:dLbl>
            <c:dLbl>
              <c:idx val="5"/>
              <c:layout>
                <c:manualLayout>
                  <c:x val="-4.551832650259776E-2"/>
                  <c:y val="3.239757074341194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6D8-4CF4-B96C-02366801B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5500</c:v>
                </c:pt>
                <c:pt idx="2">
                  <c:v>5500</c:v>
                </c:pt>
                <c:pt idx="3">
                  <c:v>6600</c:v>
                </c:pt>
                <c:pt idx="4">
                  <c:v>550</c:v>
                </c:pt>
                <c:pt idx="5">
                  <c:v>550</c:v>
                </c:pt>
              </c:numCache>
            </c:numRef>
          </c:cat>
          <c:val>
            <c:numRef>
              <c:f>'8月'!$K$5:$K$10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429</c:v>
                </c:pt>
                <c:pt idx="4">
                  <c:v>-1930.5</c:v>
                </c:pt>
                <c:pt idx="5">
                  <c:v>-1930.5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6D8-4CF4-B96C-02366801B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887800"/>
        <c:axId val="301885056"/>
      </c:areaChart>
      <c:lineChart>
        <c:grouping val="standard"/>
        <c:varyColors val="0"/>
        <c:ser>
          <c:idx val="0"/>
          <c:order val="0"/>
          <c:tx>
            <c:strRef>
              <c:f>'8月'!$E$4</c:f>
              <c:strCache>
                <c:ptCount val="1"/>
                <c:pt idx="0">
                  <c:v>総費用線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0483246926168916E-2"/>
                  <c:y val="6.15553844124828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6D8-4CF4-B96C-02366801B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5500</c:v>
                </c:pt>
                <c:pt idx="2">
                  <c:v>5500</c:v>
                </c:pt>
                <c:pt idx="3">
                  <c:v>6600</c:v>
                </c:pt>
                <c:pt idx="4">
                  <c:v>550</c:v>
                </c:pt>
                <c:pt idx="5">
                  <c:v>550</c:v>
                </c:pt>
              </c:numCache>
            </c:numRef>
          </c:cat>
          <c:val>
            <c:numRef>
              <c:f>'8月'!$E$5:$E$10</c:f>
              <c:numCache>
                <c:formatCode>#,##0_);[Red]\(#,##0\)</c:formatCode>
                <c:ptCount val="6"/>
                <c:pt idx="0">
                  <c:v>2145</c:v>
                </c:pt>
                <c:pt idx="1">
                  <c:v>#N/A</c:v>
                </c:pt>
                <c:pt idx="2">
                  <c:v>#N/A</c:v>
                </c:pt>
                <c:pt idx="3">
                  <c:v>6171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6D8-4CF4-B96C-02366801BA86}"/>
            </c:ext>
          </c:extLst>
        </c:ser>
        <c:ser>
          <c:idx val="1"/>
          <c:order val="1"/>
          <c:tx>
            <c:strRef>
              <c:f>'8月'!$F$4</c:f>
              <c:strCache>
                <c:ptCount val="1"/>
                <c:pt idx="0">
                  <c:v>売上線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9586912226688602E-2"/>
                  <c:y val="-2.267829952038843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6D8-4CF4-B96C-02366801B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5500</c:v>
                </c:pt>
                <c:pt idx="2">
                  <c:v>5500</c:v>
                </c:pt>
                <c:pt idx="3">
                  <c:v>6600</c:v>
                </c:pt>
                <c:pt idx="4">
                  <c:v>550</c:v>
                </c:pt>
                <c:pt idx="5">
                  <c:v>550</c:v>
                </c:pt>
              </c:numCache>
            </c:numRef>
          </c:cat>
          <c:val>
            <c:numRef>
              <c:f>'8月'!$F$5:$F$10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6600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6D8-4CF4-B96C-02366801BA86}"/>
            </c:ext>
          </c:extLst>
        </c:ser>
        <c:ser>
          <c:idx val="2"/>
          <c:order val="2"/>
          <c:tx>
            <c:strRef>
              <c:f>'8月'!$G$4</c:f>
              <c:strCache>
                <c:ptCount val="1"/>
                <c:pt idx="0">
                  <c:v>損益分岐点</c:v>
                </c:pt>
              </c:strCache>
            </c:strRef>
          </c:tx>
          <c:spPr>
            <a:ln w="31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rgbClr val="FFFF00"/>
              </a:solidFill>
              <a:ln w="3175">
                <a:solidFill>
                  <a:srgbClr val="FF0000"/>
                </a:solidFill>
                <a:prstDash val="solid"/>
              </a:ln>
              <a:effectLst/>
            </c:spPr>
          </c:marker>
          <c:dLbls>
            <c:dLbl>
              <c:idx val="2"/>
              <c:layout>
                <c:manualLayout>
                  <c:x val="-0.15248639378370193"/>
                  <c:y val="-7.1274655635506418E-2"/>
                </c:manualLayout>
              </c:layout>
              <c:spPr>
                <a:solidFill>
                  <a:sysClr val="window" lastClr="FFFFFF"/>
                </a:solidFill>
                <a:ln w="12700" cap="flat" cmpd="sng" algn="ctr">
                  <a:solidFill>
                    <a:srgbClr val="FFC000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D6D8-4CF4-B96C-02366801BA86}"/>
                </c:ext>
              </c:extLst>
            </c:dLbl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5500</c:v>
                </c:pt>
                <c:pt idx="2">
                  <c:v>5500</c:v>
                </c:pt>
                <c:pt idx="3">
                  <c:v>6600</c:v>
                </c:pt>
                <c:pt idx="4">
                  <c:v>550</c:v>
                </c:pt>
                <c:pt idx="5">
                  <c:v>550</c:v>
                </c:pt>
              </c:numCache>
            </c:numRef>
          </c:cat>
          <c:val>
            <c:numRef>
              <c:f>'8月'!$G$5:$G$10</c:f>
              <c:numCache>
                <c:formatCode>#,##0_);[Red]\(#,##0\)</c:formatCode>
                <c:ptCount val="6"/>
                <c:pt idx="0">
                  <c:v>#N/A</c:v>
                </c:pt>
                <c:pt idx="1">
                  <c:v>0</c:v>
                </c:pt>
                <c:pt idx="2">
                  <c:v>5500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D6D8-4CF4-B96C-02366801BA86}"/>
            </c:ext>
          </c:extLst>
        </c:ser>
        <c:ser>
          <c:idx val="3"/>
          <c:order val="3"/>
          <c:tx>
            <c:strRef>
              <c:f>'8月'!$H$4</c:f>
              <c:strCache>
                <c:ptCount val="1"/>
                <c:pt idx="0">
                  <c:v>前月売上</c:v>
                </c:pt>
              </c:strCache>
            </c:strRef>
          </c:tx>
          <c:spPr>
            <a:ln w="31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circle"/>
            <c:size val="6"/>
            <c:spPr>
              <a:solidFill>
                <a:schemeClr val="accent5">
                  <a:lumMod val="20000"/>
                  <a:lumOff val="80000"/>
                </a:schemeClr>
              </a:solidFill>
              <a:ln w="3175">
                <a:solidFill>
                  <a:srgbClr val="0070C0"/>
                </a:solidFill>
                <a:prstDash val="solid"/>
              </a:ln>
              <a:effectLst/>
            </c:spPr>
          </c:marker>
          <c:dLbls>
            <c:dLbl>
              <c:idx val="4"/>
              <c:layout>
                <c:manualLayout>
                  <c:x val="-0.11834764890675382"/>
                  <c:y val="-7.1274655635506418E-2"/>
                </c:manualLayout>
              </c:layout>
              <c:spPr>
                <a:solidFill>
                  <a:sysClr val="window" lastClr="FFFFFF"/>
                </a:solidFill>
                <a:ln w="12700" cap="flat" cmpd="sng" algn="ctr">
                  <a:solidFill>
                    <a:srgbClr val="5B9BD5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5-D6D8-4CF4-B96C-02366801BA86}"/>
                </c:ext>
              </c:extLst>
            </c:dLbl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5500</c:v>
                </c:pt>
                <c:pt idx="2">
                  <c:v>5500</c:v>
                </c:pt>
                <c:pt idx="3">
                  <c:v>6600</c:v>
                </c:pt>
                <c:pt idx="4">
                  <c:v>550</c:v>
                </c:pt>
                <c:pt idx="5">
                  <c:v>550</c:v>
                </c:pt>
              </c:numCache>
            </c:numRef>
          </c:cat>
          <c:val>
            <c:numRef>
              <c:f>'8月'!$H$5:$H$10</c:f>
              <c:numCache>
                <c:formatCode>#,##0_);[Red]\(#,##0\)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D6D8-4CF4-B96C-02366801BA86}"/>
            </c:ext>
          </c:extLst>
        </c:ser>
        <c:ser>
          <c:idx val="7"/>
          <c:order val="7"/>
          <c:tx>
            <c:strRef>
              <c:f>'8月'!$L$4</c:f>
              <c:strCache>
                <c:ptCount val="1"/>
                <c:pt idx="0">
                  <c:v>固定費線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0483246926169082E-2"/>
                  <c:y val="-3.56373278177532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9900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6D8-4CF4-B96C-02366801B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5500</c:v>
                </c:pt>
                <c:pt idx="2">
                  <c:v>5500</c:v>
                </c:pt>
                <c:pt idx="3">
                  <c:v>6600</c:v>
                </c:pt>
                <c:pt idx="4">
                  <c:v>550</c:v>
                </c:pt>
                <c:pt idx="5">
                  <c:v>550</c:v>
                </c:pt>
              </c:numCache>
            </c:numRef>
          </c:cat>
          <c:val>
            <c:numRef>
              <c:f>'8月'!$L$5:$L$10</c:f>
              <c:numCache>
                <c:formatCode>#,##0_);[Red]\(#,##0\)</c:formatCode>
                <c:ptCount val="6"/>
                <c:pt idx="0">
                  <c:v>2145</c:v>
                </c:pt>
                <c:pt idx="1">
                  <c:v>#N/A</c:v>
                </c:pt>
                <c:pt idx="2">
                  <c:v>#N/A</c:v>
                </c:pt>
                <c:pt idx="3">
                  <c:v>2145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6D8-4CF4-B96C-02366801B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887800"/>
        <c:axId val="301885056"/>
      </c:lineChart>
      <c:dateAx>
        <c:axId val="301887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/>
                  <a:t>売上高</a:t>
                </a:r>
              </a:p>
            </c:rich>
          </c:tx>
          <c:layout>
            <c:manualLayout>
              <c:xMode val="edge"/>
              <c:yMode val="edge"/>
              <c:x val="0.53256173199024404"/>
              <c:y val="0.931965101438834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1885056"/>
        <c:crosses val="autoZero"/>
        <c:auto val="0"/>
        <c:lblOffset val="100"/>
        <c:baseTimeUnit val="days"/>
        <c:majorUnit val="50000"/>
        <c:majorTimeUnit val="days"/>
      </c:dateAx>
      <c:valAx>
        <c:axId val="30188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050" b="0" i="0" baseline="0">
                    <a:effectLst/>
                  </a:rPr>
                  <a:t>売上高･総費用</a:t>
                </a:r>
                <a:endParaRPr lang="ja-JP" altLang="ja-JP" sz="1050">
                  <a:effectLst/>
                </a:endParaRPr>
              </a:p>
            </c:rich>
          </c:tx>
          <c:layout>
            <c:manualLayout>
              <c:xMode val="edge"/>
              <c:yMode val="edge"/>
              <c:x val="1.3655497950779277E-2"/>
              <c:y val="0.328707283356551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1887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 sz="1200" b="0" cap="none" spc="0">
                <a:ln w="0"/>
                <a:solidFill>
                  <a:schemeClr val="dk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損益分岐点分析</a:t>
            </a:r>
            <a:endParaRPr 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c:rich>
      </c:tx>
      <c:overlay val="0"/>
      <c:spPr>
        <a:gradFill flip="none" rotWithShape="1">
          <a:gsLst>
            <a:gs pos="0">
              <a:schemeClr val="accent4">
                <a:lumMod val="5000"/>
                <a:lumOff val="95000"/>
                <a:alpha val="76000"/>
              </a:schemeClr>
            </a:gs>
            <a:gs pos="74000">
              <a:schemeClr val="accent4">
                <a:lumMod val="45000"/>
                <a:lumOff val="55000"/>
                <a:alpha val="37000"/>
              </a:schemeClr>
            </a:gs>
            <a:gs pos="84000">
              <a:schemeClr val="accent4">
                <a:lumMod val="45000"/>
                <a:lumOff val="55000"/>
                <a:alpha val="28000"/>
              </a:schemeClr>
            </a:gs>
            <a:gs pos="100000">
              <a:schemeClr val="accent4">
                <a:lumMod val="30000"/>
                <a:lumOff val="70000"/>
              </a:schemeClr>
            </a:gs>
          </a:gsLst>
          <a:lin ang="5400000" scaled="1"/>
          <a:tileRect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2031192598075"/>
          <c:y val="0.11568381705627509"/>
          <c:w val="0.81814460849759052"/>
          <c:h val="0.7589322270880936"/>
        </c:manualLayout>
      </c:layout>
      <c:areaChart>
        <c:grouping val="stacked"/>
        <c:varyColors val="0"/>
        <c:ser>
          <c:idx val="4"/>
          <c:order val="4"/>
          <c:tx>
            <c:strRef>
              <c:f>'9月'!$I$4</c:f>
              <c:strCache>
                <c:ptCount val="1"/>
                <c:pt idx="0">
                  <c:v>下面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'9月'!$D$5:$D$10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'9月'!$I$5:$I$10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98104</c:v>
                </c:pt>
                <c:pt idx="4">
                  <c:v>87520</c:v>
                </c:pt>
                <c:pt idx="5">
                  <c:v>87520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D2-4022-9B16-9023130D3368}"/>
            </c:ext>
          </c:extLst>
        </c:ser>
        <c:ser>
          <c:idx val="5"/>
          <c:order val="5"/>
          <c:tx>
            <c:strRef>
              <c:f>'9月'!$J$4</c:f>
              <c:strCache>
                <c:ptCount val="1"/>
                <c:pt idx="0">
                  <c:v>損失</c:v>
                </c:pt>
              </c:strCache>
            </c:strRef>
          </c:tx>
          <c:spPr>
            <a:gradFill flip="none" rotWithShape="1">
              <a:gsLst>
                <a:gs pos="46000">
                  <a:schemeClr val="accent6">
                    <a:lumMod val="5000"/>
                    <a:lumOff val="95000"/>
                  </a:schemeClr>
                </a:gs>
                <a:gs pos="84000">
                  <a:schemeClr val="accent6">
                    <a:lumMod val="45000"/>
                    <a:lumOff val="55000"/>
                    <a:alpha val="79000"/>
                  </a:schemeClr>
                </a:gs>
                <a:gs pos="100000">
                  <a:schemeClr val="accent6">
                    <a:lumMod val="30000"/>
                    <a:lumOff val="7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dLbls>
            <c:dLbl>
              <c:idx val="0"/>
              <c:layout>
                <c:manualLayout>
                  <c:x val="7.7381155054415909E-2"/>
                  <c:y val="-4.211684196643560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D2-4022-9B16-9023130D336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D2-4022-9B16-9023130D336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D2-4022-9B16-9023130D336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D2-4022-9B16-9023130D336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D2-4022-9B16-9023130D336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D2-4022-9B16-9023130D33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'9月'!$D$5:$D$10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'9月'!$J$5:$J$10</c:f>
              <c:numCache>
                <c:formatCode>#,##0_);[Red]\(#,##0\)</c:formatCode>
                <c:ptCount val="6"/>
                <c:pt idx="0">
                  <c:v>34600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D2-4022-9B16-9023130D3368}"/>
            </c:ext>
          </c:extLst>
        </c:ser>
        <c:ser>
          <c:idx val="6"/>
          <c:order val="6"/>
          <c:tx>
            <c:strRef>
              <c:f>'9月'!$K$4</c:f>
              <c:strCache>
                <c:ptCount val="1"/>
                <c:pt idx="0">
                  <c:v>利益</c:v>
                </c:pt>
              </c:strCache>
            </c:strRef>
          </c:tx>
          <c:spPr>
            <a:gradFill flip="none" rotWithShape="1">
              <a:gsLst>
                <a:gs pos="61000">
                  <a:schemeClr val="accent4">
                    <a:lumMod val="5000"/>
                    <a:lumOff val="95000"/>
                  </a:schemeClr>
                </a:gs>
                <a:gs pos="83000">
                  <a:schemeClr val="accent4">
                    <a:lumMod val="45000"/>
                    <a:lumOff val="55000"/>
                    <a:alpha val="58000"/>
                  </a:schemeClr>
                </a:gs>
                <a:gs pos="100000">
                  <a:schemeClr val="accent4">
                    <a:lumMod val="30000"/>
                    <a:lumOff val="70000"/>
                  </a:schemeClr>
                </a:gs>
              </a:gsLst>
              <a:lin ang="18900000" scaled="1"/>
              <a:tileRect/>
            </a:gradFill>
            <a:ln>
              <a:noFill/>
            </a:ln>
            <a:effectLst/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D2-4022-9B16-9023130D336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D2-4022-9B16-9023130D336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BD2-4022-9B16-9023130D336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D2-4022-9B16-9023130D336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BD2-4022-9B16-9023130D3368}"/>
                </c:ext>
              </c:extLst>
            </c:dLbl>
            <c:dLbl>
              <c:idx val="5"/>
              <c:layout>
                <c:manualLayout>
                  <c:x val="-4.551832650259776E-2"/>
                  <c:y val="3.239757074341194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D2-4022-9B16-9023130D33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'9月'!$D$5:$D$10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'9月'!$K$5:$K$10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19496</c:v>
                </c:pt>
                <c:pt idx="4">
                  <c:v>10480</c:v>
                </c:pt>
                <c:pt idx="5">
                  <c:v>10480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D2-4022-9B16-9023130D3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887800"/>
        <c:axId val="301885056"/>
      </c:areaChart>
      <c:lineChart>
        <c:grouping val="standard"/>
        <c:varyColors val="0"/>
        <c:ser>
          <c:idx val="0"/>
          <c:order val="0"/>
          <c:tx>
            <c:strRef>
              <c:f>'9月'!$E$4</c:f>
              <c:strCache>
                <c:ptCount val="1"/>
                <c:pt idx="0">
                  <c:v>総費用線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0483246926168916E-2"/>
                  <c:y val="6.15553844124828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BD2-4022-9B16-9023130D33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'9月'!$D$5:$D$10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'9月'!$E$5:$E$10</c:f>
              <c:numCache>
                <c:formatCode>#,##0_);[Red]\(#,##0\)</c:formatCode>
                <c:ptCount val="6"/>
                <c:pt idx="0">
                  <c:v>34600</c:v>
                </c:pt>
                <c:pt idx="1">
                  <c:v>#N/A</c:v>
                </c:pt>
                <c:pt idx="2">
                  <c:v>#N/A</c:v>
                </c:pt>
                <c:pt idx="3">
                  <c:v>98104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BD2-4022-9B16-9023130D3368}"/>
            </c:ext>
          </c:extLst>
        </c:ser>
        <c:ser>
          <c:idx val="1"/>
          <c:order val="1"/>
          <c:tx>
            <c:strRef>
              <c:f>'9月'!$F$4</c:f>
              <c:strCache>
                <c:ptCount val="1"/>
                <c:pt idx="0">
                  <c:v>売上線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9586912226688602E-2"/>
                  <c:y val="-2.267829952038843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BD2-4022-9B16-9023130D33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'9月'!$D$5:$D$10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'9月'!$F$5:$F$10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117600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BD2-4022-9B16-9023130D3368}"/>
            </c:ext>
          </c:extLst>
        </c:ser>
        <c:ser>
          <c:idx val="2"/>
          <c:order val="2"/>
          <c:tx>
            <c:strRef>
              <c:f>'9月'!$G$4</c:f>
              <c:strCache>
                <c:ptCount val="1"/>
                <c:pt idx="0">
                  <c:v>損益分岐点</c:v>
                </c:pt>
              </c:strCache>
            </c:strRef>
          </c:tx>
          <c:spPr>
            <a:ln w="31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rgbClr val="FFFF00"/>
              </a:solidFill>
              <a:ln w="3175">
                <a:solidFill>
                  <a:srgbClr val="FF0000"/>
                </a:solidFill>
                <a:prstDash val="solid"/>
              </a:ln>
              <a:effectLst/>
            </c:spPr>
          </c:marker>
          <c:dLbls>
            <c:dLbl>
              <c:idx val="2"/>
              <c:layout>
                <c:manualLayout>
                  <c:x val="-0.15248639378370193"/>
                  <c:y val="-7.1274655635506418E-2"/>
                </c:manualLayout>
              </c:layout>
              <c:spPr>
                <a:solidFill>
                  <a:sysClr val="window" lastClr="FFFFFF"/>
                </a:solidFill>
                <a:ln w="12700" cap="flat" cmpd="sng" algn="ctr">
                  <a:solidFill>
                    <a:srgbClr val="FFC000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ABD2-4022-9B16-9023130D3368}"/>
                </c:ext>
              </c:extLst>
            </c:dLbl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'9月'!$D$5:$D$10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'9月'!$G$5:$G$10</c:f>
              <c:numCache>
                <c:formatCode>#,##0_);[Red]\(#,##0\)</c:formatCode>
                <c:ptCount val="6"/>
                <c:pt idx="0">
                  <c:v>#N/A</c:v>
                </c:pt>
                <c:pt idx="1">
                  <c:v>0</c:v>
                </c:pt>
                <c:pt idx="2">
                  <c:v>75217.391304347839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ABD2-4022-9B16-9023130D3368}"/>
            </c:ext>
          </c:extLst>
        </c:ser>
        <c:ser>
          <c:idx val="3"/>
          <c:order val="3"/>
          <c:tx>
            <c:strRef>
              <c:f>'9月'!$H$4</c:f>
              <c:strCache>
                <c:ptCount val="1"/>
                <c:pt idx="0">
                  <c:v>前月売上</c:v>
                </c:pt>
              </c:strCache>
            </c:strRef>
          </c:tx>
          <c:spPr>
            <a:ln w="31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circle"/>
            <c:size val="6"/>
            <c:spPr>
              <a:solidFill>
                <a:schemeClr val="accent5">
                  <a:lumMod val="20000"/>
                  <a:lumOff val="80000"/>
                </a:schemeClr>
              </a:solidFill>
              <a:ln w="3175">
                <a:solidFill>
                  <a:srgbClr val="0070C0"/>
                </a:solidFill>
                <a:prstDash val="solid"/>
              </a:ln>
              <a:effectLst/>
            </c:spPr>
          </c:marker>
          <c:dLbls>
            <c:dLbl>
              <c:idx val="4"/>
              <c:layout>
                <c:manualLayout>
                  <c:x val="-0.11834764890675382"/>
                  <c:y val="-7.1274655635506418E-2"/>
                </c:manualLayout>
              </c:layout>
              <c:spPr>
                <a:solidFill>
                  <a:sysClr val="window" lastClr="FFFFFF"/>
                </a:solidFill>
                <a:ln w="12700" cap="flat" cmpd="sng" algn="ctr">
                  <a:solidFill>
                    <a:srgbClr val="5B9BD5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5-ABD2-4022-9B16-9023130D3368}"/>
                </c:ext>
              </c:extLst>
            </c:dLbl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'9月'!$D$5:$D$10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'9月'!$H$5:$H$10</c:f>
              <c:numCache>
                <c:formatCode>#,##0_);[Red]\(#,##0\)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98000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ABD2-4022-9B16-9023130D3368}"/>
            </c:ext>
          </c:extLst>
        </c:ser>
        <c:ser>
          <c:idx val="7"/>
          <c:order val="7"/>
          <c:tx>
            <c:strRef>
              <c:f>'9月'!$L$4</c:f>
              <c:strCache>
                <c:ptCount val="1"/>
                <c:pt idx="0">
                  <c:v>固定費線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0483246926169082E-2"/>
                  <c:y val="-3.56373278177532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9900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BD2-4022-9B16-9023130D33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'9月'!$D$5:$D$10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'9月'!$L$5:$L$10</c:f>
              <c:numCache>
                <c:formatCode>#,##0_);[Red]\(#,##0\)</c:formatCode>
                <c:ptCount val="6"/>
                <c:pt idx="0">
                  <c:v>34600</c:v>
                </c:pt>
                <c:pt idx="1">
                  <c:v>#N/A</c:v>
                </c:pt>
                <c:pt idx="2">
                  <c:v>#N/A</c:v>
                </c:pt>
                <c:pt idx="3">
                  <c:v>34600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BD2-4022-9B16-9023130D3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887800"/>
        <c:axId val="301885056"/>
      </c:lineChart>
      <c:dateAx>
        <c:axId val="301887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/>
                  <a:t>売上高</a:t>
                </a:r>
              </a:p>
            </c:rich>
          </c:tx>
          <c:layout>
            <c:manualLayout>
              <c:xMode val="edge"/>
              <c:yMode val="edge"/>
              <c:x val="0.53256173199024404"/>
              <c:y val="0.931965101438834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1885056"/>
        <c:crosses val="autoZero"/>
        <c:auto val="0"/>
        <c:lblOffset val="100"/>
        <c:baseTimeUnit val="days"/>
        <c:majorUnit val="50000"/>
        <c:majorTimeUnit val="days"/>
      </c:dateAx>
      <c:valAx>
        <c:axId val="30188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050" b="0" i="0" baseline="0">
                    <a:effectLst/>
                  </a:rPr>
                  <a:t>売上高･総費用</a:t>
                </a:r>
                <a:endParaRPr lang="ja-JP" altLang="ja-JP" sz="1050">
                  <a:effectLst/>
                </a:endParaRPr>
              </a:p>
            </c:rich>
          </c:tx>
          <c:layout>
            <c:manualLayout>
              <c:xMode val="edge"/>
              <c:yMode val="edge"/>
              <c:x val="1.3655497950779277E-2"/>
              <c:y val="0.328707283356551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1887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 sz="1200" b="0" cap="none" spc="0">
                <a:ln w="0"/>
                <a:solidFill>
                  <a:schemeClr val="dk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損益分岐点分析</a:t>
            </a:r>
            <a:endParaRPr 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c:rich>
      </c:tx>
      <c:overlay val="0"/>
      <c:spPr>
        <a:gradFill flip="none" rotWithShape="1">
          <a:gsLst>
            <a:gs pos="0">
              <a:schemeClr val="accent4">
                <a:lumMod val="5000"/>
                <a:lumOff val="95000"/>
                <a:alpha val="76000"/>
              </a:schemeClr>
            </a:gs>
            <a:gs pos="74000">
              <a:schemeClr val="accent4">
                <a:lumMod val="45000"/>
                <a:lumOff val="55000"/>
                <a:alpha val="37000"/>
              </a:schemeClr>
            </a:gs>
            <a:gs pos="84000">
              <a:schemeClr val="accent4">
                <a:lumMod val="45000"/>
                <a:lumOff val="55000"/>
                <a:alpha val="28000"/>
              </a:schemeClr>
            </a:gs>
            <a:gs pos="100000">
              <a:schemeClr val="accent4">
                <a:lumMod val="30000"/>
                <a:lumOff val="70000"/>
              </a:schemeClr>
            </a:gs>
          </a:gsLst>
          <a:lin ang="5400000" scaled="1"/>
          <a:tileRect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2031192598075"/>
          <c:y val="0.11568381705627509"/>
          <c:w val="0.81814460849759052"/>
          <c:h val="0.7589322270880936"/>
        </c:manualLayout>
      </c:layout>
      <c:areaChart>
        <c:grouping val="stacked"/>
        <c:varyColors val="0"/>
        <c:ser>
          <c:idx val="4"/>
          <c:order val="4"/>
          <c:tx>
            <c:strRef>
              <c:f>'10月'!$I$4</c:f>
              <c:strCache>
                <c:ptCount val="1"/>
                <c:pt idx="0">
                  <c:v>下面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'10月'!$D$5:$D$10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1672.7272727272727</c:v>
                </c:pt>
                <c:pt idx="2">
                  <c:v>1672.7272727272727</c:v>
                </c:pt>
                <c:pt idx="3">
                  <c:v>2007</c:v>
                </c:pt>
                <c:pt idx="4">
                  <c:v>750</c:v>
                </c:pt>
                <c:pt idx="5">
                  <c:v>750</c:v>
                </c:pt>
              </c:numCache>
            </c:numRef>
          </c:cat>
          <c:val>
            <c:numRef>
              <c:f>'10月'!$I$5:$I$10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1672.7272727272727</c:v>
                </c:pt>
                <c:pt idx="2">
                  <c:v>1672.7272727272727</c:v>
                </c:pt>
                <c:pt idx="3">
                  <c:v>1712.84</c:v>
                </c:pt>
                <c:pt idx="4">
                  <c:v>1562</c:v>
                </c:pt>
                <c:pt idx="5">
                  <c:v>1562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8A-4460-B10E-8CC2B47E89F6}"/>
            </c:ext>
          </c:extLst>
        </c:ser>
        <c:ser>
          <c:idx val="5"/>
          <c:order val="5"/>
          <c:tx>
            <c:strRef>
              <c:f>'10月'!$J$4</c:f>
              <c:strCache>
                <c:ptCount val="1"/>
                <c:pt idx="0">
                  <c:v>損失</c:v>
                </c:pt>
              </c:strCache>
            </c:strRef>
          </c:tx>
          <c:spPr>
            <a:gradFill flip="none" rotWithShape="1">
              <a:gsLst>
                <a:gs pos="46000">
                  <a:schemeClr val="accent6">
                    <a:lumMod val="5000"/>
                    <a:lumOff val="95000"/>
                  </a:schemeClr>
                </a:gs>
                <a:gs pos="84000">
                  <a:schemeClr val="accent6">
                    <a:lumMod val="45000"/>
                    <a:lumOff val="55000"/>
                    <a:alpha val="79000"/>
                  </a:schemeClr>
                </a:gs>
                <a:gs pos="100000">
                  <a:schemeClr val="accent6">
                    <a:lumMod val="30000"/>
                    <a:lumOff val="7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dLbls>
            <c:dLbl>
              <c:idx val="0"/>
              <c:layout>
                <c:manualLayout>
                  <c:x val="7.7381155054415909E-2"/>
                  <c:y val="-4.211684196643560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8A-4460-B10E-8CC2B47E89F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8A-4460-B10E-8CC2B47E89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8A-4460-B10E-8CC2B47E89F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8A-4460-B10E-8CC2B47E89F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8A-4460-B10E-8CC2B47E89F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8A-4460-B10E-8CC2B47E89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'10月'!$D$5:$D$10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1672.7272727272727</c:v>
                </c:pt>
                <c:pt idx="2">
                  <c:v>1672.7272727272727</c:v>
                </c:pt>
                <c:pt idx="3">
                  <c:v>2007</c:v>
                </c:pt>
                <c:pt idx="4">
                  <c:v>750</c:v>
                </c:pt>
                <c:pt idx="5">
                  <c:v>750</c:v>
                </c:pt>
              </c:numCache>
            </c:numRef>
          </c:cat>
          <c:val>
            <c:numRef>
              <c:f>'10月'!$J$5:$J$10</c:f>
              <c:numCache>
                <c:formatCode>#,##0_);[Red]\(#,##0\)</c:formatCode>
                <c:ptCount val="6"/>
                <c:pt idx="0">
                  <c:v>1472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F8A-4460-B10E-8CC2B47E89F6}"/>
            </c:ext>
          </c:extLst>
        </c:ser>
        <c:ser>
          <c:idx val="6"/>
          <c:order val="6"/>
          <c:tx>
            <c:strRef>
              <c:f>'10月'!$K$4</c:f>
              <c:strCache>
                <c:ptCount val="1"/>
                <c:pt idx="0">
                  <c:v>利益</c:v>
                </c:pt>
              </c:strCache>
            </c:strRef>
          </c:tx>
          <c:spPr>
            <a:gradFill flip="none" rotWithShape="1">
              <a:gsLst>
                <a:gs pos="61000">
                  <a:schemeClr val="accent4">
                    <a:lumMod val="5000"/>
                    <a:lumOff val="95000"/>
                  </a:schemeClr>
                </a:gs>
                <a:gs pos="83000">
                  <a:schemeClr val="accent4">
                    <a:lumMod val="45000"/>
                    <a:lumOff val="55000"/>
                    <a:alpha val="58000"/>
                  </a:schemeClr>
                </a:gs>
                <a:gs pos="100000">
                  <a:schemeClr val="accent4">
                    <a:lumMod val="30000"/>
                    <a:lumOff val="70000"/>
                  </a:schemeClr>
                </a:gs>
              </a:gsLst>
              <a:lin ang="18900000" scaled="1"/>
              <a:tileRect/>
            </a:gradFill>
            <a:ln>
              <a:noFill/>
            </a:ln>
            <a:effectLst/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8A-4460-B10E-8CC2B47E89F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8A-4460-B10E-8CC2B47E89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8A-4460-B10E-8CC2B47E89F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8A-4460-B10E-8CC2B47E89F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8A-4460-B10E-8CC2B47E89F6}"/>
                </c:ext>
              </c:extLst>
            </c:dLbl>
            <c:dLbl>
              <c:idx val="5"/>
              <c:layout>
                <c:manualLayout>
                  <c:x val="-4.551832650259776E-2"/>
                  <c:y val="3.239757074341194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8A-4460-B10E-8CC2B47E89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'10月'!$D$5:$D$10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1672.7272727272727</c:v>
                </c:pt>
                <c:pt idx="2">
                  <c:v>1672.7272727272727</c:v>
                </c:pt>
                <c:pt idx="3">
                  <c:v>2007</c:v>
                </c:pt>
                <c:pt idx="4">
                  <c:v>750</c:v>
                </c:pt>
                <c:pt idx="5">
                  <c:v>750</c:v>
                </c:pt>
              </c:numCache>
            </c:numRef>
          </c:cat>
          <c:val>
            <c:numRef>
              <c:f>'10月'!$K$5:$K$10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294.16000000000008</c:v>
                </c:pt>
                <c:pt idx="4">
                  <c:v>-812</c:v>
                </c:pt>
                <c:pt idx="5">
                  <c:v>-812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F8A-4460-B10E-8CC2B47E8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887800"/>
        <c:axId val="301885056"/>
      </c:areaChart>
      <c:lineChart>
        <c:grouping val="standard"/>
        <c:varyColors val="0"/>
        <c:ser>
          <c:idx val="0"/>
          <c:order val="0"/>
          <c:tx>
            <c:strRef>
              <c:f>'10月'!$E$4</c:f>
              <c:strCache>
                <c:ptCount val="1"/>
                <c:pt idx="0">
                  <c:v>総費用線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0483246926168916E-2"/>
                  <c:y val="6.15553844124828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8A-4460-B10E-8CC2B47E89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'10月'!$D$5:$D$10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1672.7272727272727</c:v>
                </c:pt>
                <c:pt idx="2">
                  <c:v>1672.7272727272727</c:v>
                </c:pt>
                <c:pt idx="3">
                  <c:v>2007</c:v>
                </c:pt>
                <c:pt idx="4">
                  <c:v>750</c:v>
                </c:pt>
                <c:pt idx="5">
                  <c:v>750</c:v>
                </c:pt>
              </c:numCache>
            </c:numRef>
          </c:cat>
          <c:val>
            <c:numRef>
              <c:f>'10月'!$E$5:$E$10</c:f>
              <c:numCache>
                <c:formatCode>#,##0_);[Red]\(#,##0\)</c:formatCode>
                <c:ptCount val="6"/>
                <c:pt idx="0">
                  <c:v>1472</c:v>
                </c:pt>
                <c:pt idx="1">
                  <c:v>#N/A</c:v>
                </c:pt>
                <c:pt idx="2">
                  <c:v>#N/A</c:v>
                </c:pt>
                <c:pt idx="3">
                  <c:v>1712.84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8F8A-4460-B10E-8CC2B47E89F6}"/>
            </c:ext>
          </c:extLst>
        </c:ser>
        <c:ser>
          <c:idx val="1"/>
          <c:order val="1"/>
          <c:tx>
            <c:strRef>
              <c:f>'10月'!$F$4</c:f>
              <c:strCache>
                <c:ptCount val="1"/>
                <c:pt idx="0">
                  <c:v>売上線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9586912226688602E-2"/>
                  <c:y val="-2.267829952038843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8A-4460-B10E-8CC2B47E89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'10月'!$D$5:$D$10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1672.7272727272727</c:v>
                </c:pt>
                <c:pt idx="2">
                  <c:v>1672.7272727272727</c:v>
                </c:pt>
                <c:pt idx="3">
                  <c:v>2007</c:v>
                </c:pt>
                <c:pt idx="4">
                  <c:v>750</c:v>
                </c:pt>
                <c:pt idx="5">
                  <c:v>750</c:v>
                </c:pt>
              </c:numCache>
            </c:numRef>
          </c:cat>
          <c:val>
            <c:numRef>
              <c:f>'10月'!$F$5:$F$10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2007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8F8A-4460-B10E-8CC2B47E89F6}"/>
            </c:ext>
          </c:extLst>
        </c:ser>
        <c:ser>
          <c:idx val="2"/>
          <c:order val="2"/>
          <c:tx>
            <c:strRef>
              <c:f>'10月'!$G$4</c:f>
              <c:strCache>
                <c:ptCount val="1"/>
                <c:pt idx="0">
                  <c:v>損益分岐点</c:v>
                </c:pt>
              </c:strCache>
            </c:strRef>
          </c:tx>
          <c:spPr>
            <a:ln w="31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rgbClr val="FFFF00"/>
              </a:solidFill>
              <a:ln w="3175">
                <a:solidFill>
                  <a:srgbClr val="FF0000"/>
                </a:solidFill>
                <a:prstDash val="solid"/>
              </a:ln>
              <a:effectLst/>
            </c:spPr>
          </c:marker>
          <c:dLbls>
            <c:dLbl>
              <c:idx val="2"/>
              <c:layout>
                <c:manualLayout>
                  <c:x val="-0.15248639378370193"/>
                  <c:y val="-7.1274655635506418E-2"/>
                </c:manualLayout>
              </c:layout>
              <c:spPr>
                <a:solidFill>
                  <a:sysClr val="window" lastClr="FFFFFF"/>
                </a:solidFill>
                <a:ln w="12700" cap="flat" cmpd="sng" algn="ctr">
                  <a:solidFill>
                    <a:srgbClr val="FFC000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8F8A-4460-B10E-8CC2B47E89F6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B8-8A41-B797-54DF6CDB8547}"/>
                </c:ext>
              </c:extLst>
            </c:dLbl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'10月'!$D$5:$D$10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1672.7272727272727</c:v>
                </c:pt>
                <c:pt idx="2">
                  <c:v>1672.7272727272727</c:v>
                </c:pt>
                <c:pt idx="3">
                  <c:v>2007</c:v>
                </c:pt>
                <c:pt idx="4">
                  <c:v>750</c:v>
                </c:pt>
                <c:pt idx="5">
                  <c:v>750</c:v>
                </c:pt>
              </c:numCache>
            </c:numRef>
          </c:cat>
          <c:val>
            <c:numRef>
              <c:f>'10月'!$G$5:$G$10</c:f>
              <c:numCache>
                <c:formatCode>#,##0_);[Red]\(#,##0\)</c:formatCode>
                <c:ptCount val="6"/>
                <c:pt idx="0">
                  <c:v>#N/A</c:v>
                </c:pt>
                <c:pt idx="1">
                  <c:v>0</c:v>
                </c:pt>
                <c:pt idx="2">
                  <c:v>1672.7272727272727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8F8A-4460-B10E-8CC2B47E89F6}"/>
            </c:ext>
          </c:extLst>
        </c:ser>
        <c:ser>
          <c:idx val="3"/>
          <c:order val="3"/>
          <c:tx>
            <c:strRef>
              <c:f>'10月'!$H$4</c:f>
              <c:strCache>
                <c:ptCount val="1"/>
                <c:pt idx="0">
                  <c:v>前月売上</c:v>
                </c:pt>
              </c:strCache>
            </c:strRef>
          </c:tx>
          <c:spPr>
            <a:ln w="31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circle"/>
            <c:size val="6"/>
            <c:spPr>
              <a:solidFill>
                <a:schemeClr val="accent5">
                  <a:lumMod val="20000"/>
                  <a:lumOff val="80000"/>
                </a:schemeClr>
              </a:solidFill>
              <a:ln w="3175">
                <a:solidFill>
                  <a:srgbClr val="0070C0"/>
                </a:solidFill>
                <a:prstDash val="solid"/>
              </a:ln>
              <a:effectLst/>
            </c:spPr>
          </c:marker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B8-8A41-B797-54DF6CDB8547}"/>
                </c:ext>
              </c:extLst>
            </c:dLbl>
            <c:dLbl>
              <c:idx val="4"/>
              <c:layout>
                <c:manualLayout>
                  <c:x val="-0.11834764890675382"/>
                  <c:y val="-7.1274655635506418E-2"/>
                </c:manualLayout>
              </c:layout>
              <c:spPr>
                <a:solidFill>
                  <a:sysClr val="window" lastClr="FFFFFF"/>
                </a:solidFill>
                <a:ln w="12700" cap="flat" cmpd="sng" algn="ctr">
                  <a:solidFill>
                    <a:srgbClr val="5B9BD5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5-8F8A-4460-B10E-8CC2B47E89F6}"/>
                </c:ext>
              </c:extLst>
            </c:dLbl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1672.7272727272727</c:v>
                </c:pt>
                <c:pt idx="2">
                  <c:v>1672.7272727272727</c:v>
                </c:pt>
                <c:pt idx="3">
                  <c:v>2007</c:v>
                </c:pt>
                <c:pt idx="4">
                  <c:v>750</c:v>
                </c:pt>
                <c:pt idx="5">
                  <c:v>750</c:v>
                </c:pt>
              </c:numCache>
            </c:numRef>
          </c:cat>
          <c:val>
            <c:numRef>
              <c:f>'10月'!$H$5:$H$10</c:f>
              <c:numCache>
                <c:formatCode>#,##0_);[Red]\(#,##0\)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F8A-4460-B10E-8CC2B47E89F6}"/>
            </c:ext>
          </c:extLst>
        </c:ser>
        <c:ser>
          <c:idx val="7"/>
          <c:order val="7"/>
          <c:tx>
            <c:strRef>
              <c:f>'10月'!$L$4</c:f>
              <c:strCache>
                <c:ptCount val="1"/>
                <c:pt idx="0">
                  <c:v>固定費線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0483246926169082E-2"/>
                  <c:y val="-3.56373278177532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9900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8A-4460-B10E-8CC2B47E89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'10月'!$D$5:$D$10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1672.7272727272727</c:v>
                </c:pt>
                <c:pt idx="2">
                  <c:v>1672.7272727272727</c:v>
                </c:pt>
                <c:pt idx="3">
                  <c:v>2007</c:v>
                </c:pt>
                <c:pt idx="4">
                  <c:v>750</c:v>
                </c:pt>
                <c:pt idx="5">
                  <c:v>750</c:v>
                </c:pt>
              </c:numCache>
            </c:numRef>
          </c:cat>
          <c:val>
            <c:numRef>
              <c:f>'10月'!$L$5:$L$10</c:f>
              <c:numCache>
                <c:formatCode>#,##0_);[Red]\(#,##0\)</c:formatCode>
                <c:ptCount val="6"/>
                <c:pt idx="0">
                  <c:v>1472</c:v>
                </c:pt>
                <c:pt idx="1">
                  <c:v>#N/A</c:v>
                </c:pt>
                <c:pt idx="2">
                  <c:v>#N/A</c:v>
                </c:pt>
                <c:pt idx="3">
                  <c:v>1472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F8A-4460-B10E-8CC2B47E8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887800"/>
        <c:axId val="301885056"/>
      </c:lineChart>
      <c:dateAx>
        <c:axId val="301887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/>
                  <a:t>売上高</a:t>
                </a:r>
              </a:p>
            </c:rich>
          </c:tx>
          <c:layout>
            <c:manualLayout>
              <c:xMode val="edge"/>
              <c:yMode val="edge"/>
              <c:x val="0.53256173199024404"/>
              <c:y val="0.931965101438834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1885056"/>
        <c:crosses val="autoZero"/>
        <c:auto val="0"/>
        <c:lblOffset val="100"/>
        <c:baseTimeUnit val="days"/>
        <c:majorUnit val="50000"/>
        <c:majorTimeUnit val="days"/>
      </c:dateAx>
      <c:valAx>
        <c:axId val="30188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050" b="0" i="0" baseline="0">
                    <a:effectLst/>
                  </a:rPr>
                  <a:t>売上高･総費用</a:t>
                </a:r>
                <a:endParaRPr lang="ja-JP" altLang="ja-JP" sz="1050">
                  <a:effectLst/>
                </a:endParaRPr>
              </a:p>
            </c:rich>
          </c:tx>
          <c:layout>
            <c:manualLayout>
              <c:xMode val="edge"/>
              <c:yMode val="edge"/>
              <c:x val="1.3655497950779277E-2"/>
              <c:y val="0.328707283356551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1887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 sz="1200" b="0" cap="none" spc="0">
                <a:ln w="0"/>
                <a:solidFill>
                  <a:schemeClr val="dk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損益分岐点分析</a:t>
            </a:r>
            <a:endParaRPr 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c:rich>
      </c:tx>
      <c:overlay val="0"/>
      <c:spPr>
        <a:gradFill flip="none" rotWithShape="1">
          <a:gsLst>
            <a:gs pos="0">
              <a:schemeClr val="accent4">
                <a:lumMod val="5000"/>
                <a:lumOff val="95000"/>
                <a:alpha val="76000"/>
              </a:schemeClr>
            </a:gs>
            <a:gs pos="74000">
              <a:schemeClr val="accent4">
                <a:lumMod val="45000"/>
                <a:lumOff val="55000"/>
                <a:alpha val="37000"/>
              </a:schemeClr>
            </a:gs>
            <a:gs pos="84000">
              <a:schemeClr val="accent4">
                <a:lumMod val="45000"/>
                <a:lumOff val="55000"/>
                <a:alpha val="28000"/>
              </a:schemeClr>
            </a:gs>
            <a:gs pos="100000">
              <a:schemeClr val="accent4">
                <a:lumMod val="30000"/>
                <a:lumOff val="70000"/>
              </a:schemeClr>
            </a:gs>
          </a:gsLst>
          <a:lin ang="5400000" scaled="1"/>
          <a:tileRect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2031192598075"/>
          <c:y val="0.11568381705627509"/>
          <c:w val="0.81814460849759052"/>
          <c:h val="0.7589322270880936"/>
        </c:manualLayout>
      </c:layout>
      <c:areaChart>
        <c:grouping val="stacked"/>
        <c:varyColors val="0"/>
        <c:ser>
          <c:idx val="4"/>
          <c:order val="4"/>
          <c:tx>
            <c:strRef>
              <c:f>'11月'!$I$4</c:f>
              <c:strCache>
                <c:ptCount val="1"/>
                <c:pt idx="0">
                  <c:v>下面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'11月'!$D$5:$D$10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66538.461538461532</c:v>
                </c:pt>
                <c:pt idx="2">
                  <c:v>66538.461538461532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'11月'!$I$5:$I$10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66538.461538461532</c:v>
                </c:pt>
                <c:pt idx="2">
                  <c:v>66538.461538461532</c:v>
                </c:pt>
                <c:pt idx="3">
                  <c:v>91048</c:v>
                </c:pt>
                <c:pt idx="4">
                  <c:v>81640</c:v>
                </c:pt>
                <c:pt idx="5">
                  <c:v>81640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E-40AA-B8D8-038A564CD758}"/>
            </c:ext>
          </c:extLst>
        </c:ser>
        <c:ser>
          <c:idx val="5"/>
          <c:order val="5"/>
          <c:tx>
            <c:strRef>
              <c:f>'11月'!$J$4</c:f>
              <c:strCache>
                <c:ptCount val="1"/>
                <c:pt idx="0">
                  <c:v>損失</c:v>
                </c:pt>
              </c:strCache>
            </c:strRef>
          </c:tx>
          <c:spPr>
            <a:gradFill flip="none" rotWithShape="1">
              <a:gsLst>
                <a:gs pos="46000">
                  <a:schemeClr val="accent6">
                    <a:lumMod val="5000"/>
                    <a:lumOff val="95000"/>
                  </a:schemeClr>
                </a:gs>
                <a:gs pos="84000">
                  <a:schemeClr val="accent6">
                    <a:lumMod val="45000"/>
                    <a:lumOff val="55000"/>
                    <a:alpha val="79000"/>
                  </a:schemeClr>
                </a:gs>
                <a:gs pos="100000">
                  <a:schemeClr val="accent6">
                    <a:lumMod val="30000"/>
                    <a:lumOff val="7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dLbls>
            <c:dLbl>
              <c:idx val="0"/>
              <c:layout>
                <c:manualLayout>
                  <c:x val="7.7381155054415909E-2"/>
                  <c:y val="-4.211684196643560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DE-40AA-B8D8-038A564CD7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DE-40AA-B8D8-038A564CD7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DE-40AA-B8D8-038A564CD7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DE-40AA-B8D8-038A564CD7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DE-40AA-B8D8-038A564CD75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DE-40AA-B8D8-038A564CD7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'11月'!$D$5:$D$10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66538.461538461532</c:v>
                </c:pt>
                <c:pt idx="2">
                  <c:v>66538.461538461532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'11月'!$J$5:$J$10</c:f>
              <c:numCache>
                <c:formatCode>#,##0_);[Red]\(#,##0\)</c:formatCode>
                <c:ptCount val="6"/>
                <c:pt idx="0">
                  <c:v>34600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DE-40AA-B8D8-038A564CD758}"/>
            </c:ext>
          </c:extLst>
        </c:ser>
        <c:ser>
          <c:idx val="6"/>
          <c:order val="6"/>
          <c:tx>
            <c:strRef>
              <c:f>'11月'!$K$4</c:f>
              <c:strCache>
                <c:ptCount val="1"/>
                <c:pt idx="0">
                  <c:v>利益</c:v>
                </c:pt>
              </c:strCache>
            </c:strRef>
          </c:tx>
          <c:spPr>
            <a:gradFill flip="none" rotWithShape="1">
              <a:gsLst>
                <a:gs pos="61000">
                  <a:schemeClr val="accent4">
                    <a:lumMod val="5000"/>
                    <a:lumOff val="95000"/>
                  </a:schemeClr>
                </a:gs>
                <a:gs pos="83000">
                  <a:schemeClr val="accent4">
                    <a:lumMod val="45000"/>
                    <a:lumOff val="55000"/>
                    <a:alpha val="58000"/>
                  </a:schemeClr>
                </a:gs>
                <a:gs pos="100000">
                  <a:schemeClr val="accent4">
                    <a:lumMod val="30000"/>
                    <a:lumOff val="70000"/>
                  </a:schemeClr>
                </a:gs>
              </a:gsLst>
              <a:lin ang="18900000" scaled="1"/>
              <a:tileRect/>
            </a:gradFill>
            <a:ln>
              <a:noFill/>
            </a:ln>
            <a:effectLst/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DE-40AA-B8D8-038A564CD7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DE-40AA-B8D8-038A564CD7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DE-40AA-B8D8-038A564CD7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DE-40AA-B8D8-038A564CD7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6DE-40AA-B8D8-038A564CD758}"/>
                </c:ext>
              </c:extLst>
            </c:dLbl>
            <c:dLbl>
              <c:idx val="5"/>
              <c:layout>
                <c:manualLayout>
                  <c:x val="-4.551832650259776E-2"/>
                  <c:y val="3.239757074341194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6DE-40AA-B8D8-038A564CD7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'11月'!$D$5:$D$10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66538.461538461532</c:v>
                </c:pt>
                <c:pt idx="2">
                  <c:v>66538.461538461532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'11月'!$K$5:$K$10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26552</c:v>
                </c:pt>
                <c:pt idx="4">
                  <c:v>16360</c:v>
                </c:pt>
                <c:pt idx="5">
                  <c:v>16360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6DE-40AA-B8D8-038A564CD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887800"/>
        <c:axId val="301885056"/>
      </c:areaChart>
      <c:lineChart>
        <c:grouping val="standard"/>
        <c:varyColors val="0"/>
        <c:ser>
          <c:idx val="0"/>
          <c:order val="0"/>
          <c:tx>
            <c:strRef>
              <c:f>'11月'!$E$4</c:f>
              <c:strCache>
                <c:ptCount val="1"/>
                <c:pt idx="0">
                  <c:v>総費用線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0483246926168916E-2"/>
                  <c:y val="6.15553844124828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6DE-40AA-B8D8-038A564CD7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'11月'!$D$5:$D$10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66538.461538461532</c:v>
                </c:pt>
                <c:pt idx="2">
                  <c:v>66538.461538461532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'11月'!$E$5:$E$10</c:f>
              <c:numCache>
                <c:formatCode>#,##0_);[Red]\(#,##0\)</c:formatCode>
                <c:ptCount val="6"/>
                <c:pt idx="0">
                  <c:v>34600</c:v>
                </c:pt>
                <c:pt idx="1">
                  <c:v>#N/A</c:v>
                </c:pt>
                <c:pt idx="2">
                  <c:v>#N/A</c:v>
                </c:pt>
                <c:pt idx="3">
                  <c:v>91048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6DE-40AA-B8D8-038A564CD758}"/>
            </c:ext>
          </c:extLst>
        </c:ser>
        <c:ser>
          <c:idx val="1"/>
          <c:order val="1"/>
          <c:tx>
            <c:strRef>
              <c:f>'11月'!$F$4</c:f>
              <c:strCache>
                <c:ptCount val="1"/>
                <c:pt idx="0">
                  <c:v>売上線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9586912226688602E-2"/>
                  <c:y val="-2.267829952038843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DE-40AA-B8D8-038A564CD7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'11月'!$D$5:$D$10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66538.461538461532</c:v>
                </c:pt>
                <c:pt idx="2">
                  <c:v>66538.461538461532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'11月'!$F$5:$F$10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117600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46DE-40AA-B8D8-038A564CD758}"/>
            </c:ext>
          </c:extLst>
        </c:ser>
        <c:ser>
          <c:idx val="2"/>
          <c:order val="2"/>
          <c:tx>
            <c:strRef>
              <c:f>'11月'!$G$4</c:f>
              <c:strCache>
                <c:ptCount val="1"/>
                <c:pt idx="0">
                  <c:v>損益分岐点</c:v>
                </c:pt>
              </c:strCache>
            </c:strRef>
          </c:tx>
          <c:spPr>
            <a:ln w="31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rgbClr val="FFFF00"/>
              </a:solidFill>
              <a:ln w="3175">
                <a:solidFill>
                  <a:srgbClr val="FF0000"/>
                </a:solidFill>
                <a:prstDash val="solid"/>
              </a:ln>
              <a:effectLst/>
            </c:spPr>
          </c:marker>
          <c:dLbls>
            <c:dLbl>
              <c:idx val="2"/>
              <c:layout>
                <c:manualLayout>
                  <c:x val="-0.15248639378370193"/>
                  <c:y val="-7.1274655635506418E-2"/>
                </c:manualLayout>
              </c:layout>
              <c:spPr>
                <a:solidFill>
                  <a:sysClr val="window" lastClr="FFFFFF"/>
                </a:solidFill>
                <a:ln w="12700" cap="flat" cmpd="sng" algn="ctr">
                  <a:solidFill>
                    <a:srgbClr val="FFC000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46DE-40AA-B8D8-038A564CD758}"/>
                </c:ext>
              </c:extLst>
            </c:dLbl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'11月'!$D$5:$D$10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66538.461538461532</c:v>
                </c:pt>
                <c:pt idx="2">
                  <c:v>66538.461538461532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'11月'!$G$5:$G$10</c:f>
              <c:numCache>
                <c:formatCode>#,##0_);[Red]\(#,##0\)</c:formatCode>
                <c:ptCount val="6"/>
                <c:pt idx="0">
                  <c:v>#N/A</c:v>
                </c:pt>
                <c:pt idx="1">
                  <c:v>0</c:v>
                </c:pt>
                <c:pt idx="2">
                  <c:v>66538.461538461532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46DE-40AA-B8D8-038A564CD758}"/>
            </c:ext>
          </c:extLst>
        </c:ser>
        <c:ser>
          <c:idx val="3"/>
          <c:order val="3"/>
          <c:tx>
            <c:strRef>
              <c:f>'11月'!$H$4</c:f>
              <c:strCache>
                <c:ptCount val="1"/>
                <c:pt idx="0">
                  <c:v>前月売上</c:v>
                </c:pt>
              </c:strCache>
            </c:strRef>
          </c:tx>
          <c:spPr>
            <a:ln w="31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circle"/>
            <c:size val="6"/>
            <c:spPr>
              <a:solidFill>
                <a:schemeClr val="accent5">
                  <a:lumMod val="20000"/>
                  <a:lumOff val="80000"/>
                </a:schemeClr>
              </a:solidFill>
              <a:ln w="3175">
                <a:solidFill>
                  <a:srgbClr val="0070C0"/>
                </a:solidFill>
                <a:prstDash val="solid"/>
              </a:ln>
              <a:effectLst/>
            </c:spPr>
          </c:marker>
          <c:dLbls>
            <c:dLbl>
              <c:idx val="4"/>
              <c:layout>
                <c:manualLayout>
                  <c:x val="-0.11834764890675382"/>
                  <c:y val="-7.1274655635506418E-2"/>
                </c:manualLayout>
              </c:layout>
              <c:spPr>
                <a:solidFill>
                  <a:sysClr val="window" lastClr="FFFFFF"/>
                </a:solidFill>
                <a:ln w="12700" cap="flat" cmpd="sng" algn="ctr">
                  <a:solidFill>
                    <a:srgbClr val="5B9BD5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5-46DE-40AA-B8D8-038A564CD758}"/>
                </c:ext>
              </c:extLst>
            </c:dLbl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'11月'!$D$5:$D$10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66538.461538461532</c:v>
                </c:pt>
                <c:pt idx="2">
                  <c:v>66538.461538461532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'11月'!$H$5:$H$10</c:f>
              <c:numCache>
                <c:formatCode>#,##0_);[Red]\(#,##0\)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98000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46DE-40AA-B8D8-038A564CD758}"/>
            </c:ext>
          </c:extLst>
        </c:ser>
        <c:ser>
          <c:idx val="7"/>
          <c:order val="7"/>
          <c:tx>
            <c:strRef>
              <c:f>'11月'!$L$4</c:f>
              <c:strCache>
                <c:ptCount val="1"/>
                <c:pt idx="0">
                  <c:v>固定費線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0483246926169082E-2"/>
                  <c:y val="-3.56373278177532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9900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6DE-40AA-B8D8-038A564CD7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'11月'!$D$5:$D$10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66538.461538461532</c:v>
                </c:pt>
                <c:pt idx="2">
                  <c:v>66538.461538461532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'11月'!$L$5:$L$10</c:f>
              <c:numCache>
                <c:formatCode>#,##0_);[Red]\(#,##0\)</c:formatCode>
                <c:ptCount val="6"/>
                <c:pt idx="0">
                  <c:v>34600</c:v>
                </c:pt>
                <c:pt idx="1">
                  <c:v>#N/A</c:v>
                </c:pt>
                <c:pt idx="2">
                  <c:v>#N/A</c:v>
                </c:pt>
                <c:pt idx="3">
                  <c:v>34600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6DE-40AA-B8D8-038A564CD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887800"/>
        <c:axId val="301885056"/>
      </c:lineChart>
      <c:dateAx>
        <c:axId val="301887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/>
                  <a:t>売上高</a:t>
                </a:r>
              </a:p>
            </c:rich>
          </c:tx>
          <c:layout>
            <c:manualLayout>
              <c:xMode val="edge"/>
              <c:yMode val="edge"/>
              <c:x val="0.53256173199024404"/>
              <c:y val="0.931965101438834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1885056"/>
        <c:crosses val="autoZero"/>
        <c:auto val="0"/>
        <c:lblOffset val="100"/>
        <c:baseTimeUnit val="days"/>
        <c:majorUnit val="50000"/>
        <c:majorTimeUnit val="days"/>
      </c:dateAx>
      <c:valAx>
        <c:axId val="30188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050" b="0" i="0" baseline="0">
                    <a:effectLst/>
                  </a:rPr>
                  <a:t>売上高･総費用</a:t>
                </a:r>
                <a:endParaRPr lang="ja-JP" altLang="ja-JP" sz="1050">
                  <a:effectLst/>
                </a:endParaRPr>
              </a:p>
            </c:rich>
          </c:tx>
          <c:layout>
            <c:manualLayout>
              <c:xMode val="edge"/>
              <c:yMode val="edge"/>
              <c:x val="1.3655497950779277E-2"/>
              <c:y val="0.328707283356551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1887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 sz="1200" b="0" cap="none" spc="0">
                <a:ln w="0"/>
                <a:solidFill>
                  <a:schemeClr val="dk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損益分岐点分析</a:t>
            </a:r>
            <a:endParaRPr 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c:rich>
      </c:tx>
      <c:overlay val="0"/>
      <c:spPr>
        <a:gradFill flip="none" rotWithShape="1">
          <a:gsLst>
            <a:gs pos="0">
              <a:schemeClr val="accent4">
                <a:lumMod val="5000"/>
                <a:lumOff val="95000"/>
                <a:alpha val="76000"/>
              </a:schemeClr>
            </a:gs>
            <a:gs pos="74000">
              <a:schemeClr val="accent4">
                <a:lumMod val="45000"/>
                <a:lumOff val="55000"/>
                <a:alpha val="37000"/>
              </a:schemeClr>
            </a:gs>
            <a:gs pos="84000">
              <a:schemeClr val="accent4">
                <a:lumMod val="45000"/>
                <a:lumOff val="55000"/>
                <a:alpha val="28000"/>
              </a:schemeClr>
            </a:gs>
            <a:gs pos="100000">
              <a:schemeClr val="accent4">
                <a:lumMod val="30000"/>
                <a:lumOff val="70000"/>
              </a:schemeClr>
            </a:gs>
          </a:gsLst>
          <a:lin ang="5400000" scaled="1"/>
          <a:tileRect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2031192598075"/>
          <c:y val="0.11568381705627509"/>
          <c:w val="0.81814460849759052"/>
          <c:h val="0.7589322270880936"/>
        </c:manualLayout>
      </c:layout>
      <c:areaChart>
        <c:grouping val="stacked"/>
        <c:varyColors val="0"/>
        <c:ser>
          <c:idx val="4"/>
          <c:order val="4"/>
          <c:tx>
            <c:strRef>
              <c:f>'12月'!$I$4</c:f>
              <c:strCache>
                <c:ptCount val="1"/>
                <c:pt idx="0">
                  <c:v>下面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'12月'!$D$5:$D$10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'12月'!$I$5:$I$10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98104</c:v>
                </c:pt>
                <c:pt idx="4">
                  <c:v>87520</c:v>
                </c:pt>
                <c:pt idx="5">
                  <c:v>87520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4-4C48-A7AE-91B63D771964}"/>
            </c:ext>
          </c:extLst>
        </c:ser>
        <c:ser>
          <c:idx val="5"/>
          <c:order val="5"/>
          <c:tx>
            <c:strRef>
              <c:f>'12月'!$J$4</c:f>
              <c:strCache>
                <c:ptCount val="1"/>
                <c:pt idx="0">
                  <c:v>損失</c:v>
                </c:pt>
              </c:strCache>
            </c:strRef>
          </c:tx>
          <c:spPr>
            <a:gradFill flip="none" rotWithShape="1">
              <a:gsLst>
                <a:gs pos="46000">
                  <a:schemeClr val="accent6">
                    <a:lumMod val="5000"/>
                    <a:lumOff val="95000"/>
                  </a:schemeClr>
                </a:gs>
                <a:gs pos="84000">
                  <a:schemeClr val="accent6">
                    <a:lumMod val="45000"/>
                    <a:lumOff val="55000"/>
                    <a:alpha val="79000"/>
                  </a:schemeClr>
                </a:gs>
                <a:gs pos="100000">
                  <a:schemeClr val="accent6">
                    <a:lumMod val="30000"/>
                    <a:lumOff val="7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dLbls>
            <c:dLbl>
              <c:idx val="0"/>
              <c:layout>
                <c:manualLayout>
                  <c:x val="7.7381155054415909E-2"/>
                  <c:y val="-4.211684196643560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04-4C48-A7AE-91B63D77196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04-4C48-A7AE-91B63D77196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04-4C48-A7AE-91B63D77196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04-4C48-A7AE-91B63D77196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04-4C48-A7AE-91B63D77196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04-4C48-A7AE-91B63D7719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'12月'!$J$5:$J$10</c:f>
              <c:numCache>
                <c:formatCode>#,##0_);[Red]\(#,##0\)</c:formatCode>
                <c:ptCount val="6"/>
                <c:pt idx="0">
                  <c:v>34600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004-4C48-A7AE-91B63D771964}"/>
            </c:ext>
          </c:extLst>
        </c:ser>
        <c:ser>
          <c:idx val="6"/>
          <c:order val="6"/>
          <c:tx>
            <c:strRef>
              <c:f>'12月'!$K$4</c:f>
              <c:strCache>
                <c:ptCount val="1"/>
                <c:pt idx="0">
                  <c:v>利益</c:v>
                </c:pt>
              </c:strCache>
            </c:strRef>
          </c:tx>
          <c:spPr>
            <a:gradFill flip="none" rotWithShape="1">
              <a:gsLst>
                <a:gs pos="61000">
                  <a:schemeClr val="accent4">
                    <a:lumMod val="5000"/>
                    <a:lumOff val="95000"/>
                  </a:schemeClr>
                </a:gs>
                <a:gs pos="83000">
                  <a:schemeClr val="accent4">
                    <a:lumMod val="45000"/>
                    <a:lumOff val="55000"/>
                    <a:alpha val="58000"/>
                  </a:schemeClr>
                </a:gs>
                <a:gs pos="100000">
                  <a:schemeClr val="accent4">
                    <a:lumMod val="30000"/>
                    <a:lumOff val="70000"/>
                  </a:schemeClr>
                </a:gs>
              </a:gsLst>
              <a:lin ang="18900000" scaled="1"/>
              <a:tileRect/>
            </a:gradFill>
            <a:ln>
              <a:noFill/>
            </a:ln>
            <a:effectLst/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04-4C48-A7AE-91B63D77196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04-4C48-A7AE-91B63D77196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04-4C48-A7AE-91B63D77196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04-4C48-A7AE-91B63D77196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004-4C48-A7AE-91B63D771964}"/>
                </c:ext>
              </c:extLst>
            </c:dLbl>
            <c:dLbl>
              <c:idx val="5"/>
              <c:layout>
                <c:manualLayout>
                  <c:x val="-4.551832650259776E-2"/>
                  <c:y val="3.239757074341194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004-4C48-A7AE-91B63D7719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'12月'!$K$5:$K$10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19496</c:v>
                </c:pt>
                <c:pt idx="4">
                  <c:v>10480</c:v>
                </c:pt>
                <c:pt idx="5">
                  <c:v>10480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04-4C48-A7AE-91B63D771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887800"/>
        <c:axId val="301885056"/>
      </c:areaChart>
      <c:lineChart>
        <c:grouping val="standard"/>
        <c:varyColors val="0"/>
        <c:ser>
          <c:idx val="0"/>
          <c:order val="0"/>
          <c:tx>
            <c:strRef>
              <c:f>'12月'!$E$4</c:f>
              <c:strCache>
                <c:ptCount val="1"/>
                <c:pt idx="0">
                  <c:v>総費用線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0483246926168916E-2"/>
                  <c:y val="6.15553844124828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004-4C48-A7AE-91B63D7719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'12月'!$E$5:$E$10</c:f>
              <c:numCache>
                <c:formatCode>#,##0_);[Red]\(#,##0\)</c:formatCode>
                <c:ptCount val="6"/>
                <c:pt idx="0">
                  <c:v>34600</c:v>
                </c:pt>
                <c:pt idx="1">
                  <c:v>#N/A</c:v>
                </c:pt>
                <c:pt idx="2">
                  <c:v>#N/A</c:v>
                </c:pt>
                <c:pt idx="3">
                  <c:v>98104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004-4C48-A7AE-91B63D771964}"/>
            </c:ext>
          </c:extLst>
        </c:ser>
        <c:ser>
          <c:idx val="1"/>
          <c:order val="1"/>
          <c:tx>
            <c:strRef>
              <c:f>'12月'!$F$4</c:f>
              <c:strCache>
                <c:ptCount val="1"/>
                <c:pt idx="0">
                  <c:v>売上線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9586912226688602E-2"/>
                  <c:y val="-2.267829952038843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004-4C48-A7AE-91B63D7719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'12月'!$F$5:$F$10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117600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004-4C48-A7AE-91B63D771964}"/>
            </c:ext>
          </c:extLst>
        </c:ser>
        <c:ser>
          <c:idx val="2"/>
          <c:order val="2"/>
          <c:tx>
            <c:strRef>
              <c:f>'12月'!$G$4</c:f>
              <c:strCache>
                <c:ptCount val="1"/>
                <c:pt idx="0">
                  <c:v>損益分岐点</c:v>
                </c:pt>
              </c:strCache>
            </c:strRef>
          </c:tx>
          <c:spPr>
            <a:ln w="31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rgbClr val="FFFF00"/>
              </a:solidFill>
              <a:ln w="3175">
                <a:solidFill>
                  <a:srgbClr val="FF0000"/>
                </a:solidFill>
                <a:prstDash val="solid"/>
              </a:ln>
              <a:effectLst/>
            </c:spPr>
          </c:marker>
          <c:dLbls>
            <c:dLbl>
              <c:idx val="2"/>
              <c:layout>
                <c:manualLayout>
                  <c:x val="-0.15248639378370193"/>
                  <c:y val="-7.1274655635506418E-2"/>
                </c:manualLayout>
              </c:layout>
              <c:spPr>
                <a:solidFill>
                  <a:sysClr val="window" lastClr="FFFFFF"/>
                </a:solidFill>
                <a:ln w="12700" cap="flat" cmpd="sng" algn="ctr">
                  <a:solidFill>
                    <a:srgbClr val="FFC000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2004-4C48-A7AE-91B63D771964}"/>
                </c:ext>
              </c:extLst>
            </c:dLbl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'12月'!$G$5:$G$10</c:f>
              <c:numCache>
                <c:formatCode>#,##0_);[Red]\(#,##0\)</c:formatCode>
                <c:ptCount val="6"/>
                <c:pt idx="0">
                  <c:v>#N/A</c:v>
                </c:pt>
                <c:pt idx="1">
                  <c:v>0</c:v>
                </c:pt>
                <c:pt idx="2">
                  <c:v>75217.391304347839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004-4C48-A7AE-91B63D771964}"/>
            </c:ext>
          </c:extLst>
        </c:ser>
        <c:ser>
          <c:idx val="3"/>
          <c:order val="3"/>
          <c:tx>
            <c:strRef>
              <c:f>'12月'!$H$4</c:f>
              <c:strCache>
                <c:ptCount val="1"/>
                <c:pt idx="0">
                  <c:v>前月売上</c:v>
                </c:pt>
              </c:strCache>
            </c:strRef>
          </c:tx>
          <c:spPr>
            <a:ln w="31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circle"/>
            <c:size val="6"/>
            <c:spPr>
              <a:solidFill>
                <a:schemeClr val="accent5">
                  <a:lumMod val="20000"/>
                  <a:lumOff val="80000"/>
                </a:schemeClr>
              </a:solidFill>
              <a:ln w="3175">
                <a:solidFill>
                  <a:srgbClr val="0070C0"/>
                </a:solidFill>
                <a:prstDash val="solid"/>
              </a:ln>
              <a:effectLst/>
            </c:spPr>
          </c:marker>
          <c:dLbls>
            <c:dLbl>
              <c:idx val="4"/>
              <c:layout>
                <c:manualLayout>
                  <c:x val="-0.11834764890675382"/>
                  <c:y val="-7.1274655635506418E-2"/>
                </c:manualLayout>
              </c:layout>
              <c:spPr>
                <a:solidFill>
                  <a:sysClr val="window" lastClr="FFFFFF"/>
                </a:solidFill>
                <a:ln w="12700" cap="flat" cmpd="sng" algn="ctr">
                  <a:solidFill>
                    <a:srgbClr val="5B9BD5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5-2004-4C48-A7AE-91B63D771964}"/>
                </c:ext>
              </c:extLst>
            </c:dLbl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'12月'!$H$5:$H$10</c:f>
              <c:numCache>
                <c:formatCode>#,##0_);[Red]\(#,##0\)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98000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2004-4C48-A7AE-91B63D771964}"/>
            </c:ext>
          </c:extLst>
        </c:ser>
        <c:ser>
          <c:idx val="7"/>
          <c:order val="7"/>
          <c:tx>
            <c:strRef>
              <c:f>'12月'!$L$4</c:f>
              <c:strCache>
                <c:ptCount val="1"/>
                <c:pt idx="0">
                  <c:v>固定費線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0483246926169082E-2"/>
                  <c:y val="-3.56373278177532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9900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004-4C48-A7AE-91B63D7719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'12月'!$L$5:$L$10</c:f>
              <c:numCache>
                <c:formatCode>#,##0_);[Red]\(#,##0\)</c:formatCode>
                <c:ptCount val="6"/>
                <c:pt idx="0">
                  <c:v>34600</c:v>
                </c:pt>
                <c:pt idx="1">
                  <c:v>#N/A</c:v>
                </c:pt>
                <c:pt idx="2">
                  <c:v>#N/A</c:v>
                </c:pt>
                <c:pt idx="3">
                  <c:v>34600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004-4C48-A7AE-91B63D771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887800"/>
        <c:axId val="301885056"/>
      </c:lineChart>
      <c:dateAx>
        <c:axId val="301887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/>
                  <a:t>売上高</a:t>
                </a:r>
              </a:p>
            </c:rich>
          </c:tx>
          <c:layout>
            <c:manualLayout>
              <c:xMode val="edge"/>
              <c:yMode val="edge"/>
              <c:x val="0.53256173199024404"/>
              <c:y val="0.931965101438834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1885056"/>
        <c:crosses val="autoZero"/>
        <c:auto val="0"/>
        <c:lblOffset val="100"/>
        <c:baseTimeUnit val="days"/>
        <c:majorUnit val="50000"/>
        <c:majorTimeUnit val="days"/>
      </c:dateAx>
      <c:valAx>
        <c:axId val="30188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050" b="0" i="0" baseline="0">
                    <a:effectLst/>
                  </a:rPr>
                  <a:t>売上高･総費用</a:t>
                </a:r>
                <a:endParaRPr lang="ja-JP" altLang="ja-JP" sz="1050">
                  <a:effectLst/>
                </a:endParaRPr>
              </a:p>
            </c:rich>
          </c:tx>
          <c:layout>
            <c:manualLayout>
              <c:xMode val="edge"/>
              <c:yMode val="edge"/>
              <c:x val="1.3655497950779277E-2"/>
              <c:y val="0.328707283356551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1887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 sz="1200" b="0" cap="none" spc="0">
                <a:ln w="0"/>
                <a:solidFill>
                  <a:schemeClr val="dk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損益分岐点分析</a:t>
            </a:r>
            <a:endParaRPr 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c:rich>
      </c:tx>
      <c:overlay val="0"/>
      <c:spPr>
        <a:gradFill flip="none" rotWithShape="1">
          <a:gsLst>
            <a:gs pos="0">
              <a:schemeClr val="accent4">
                <a:lumMod val="5000"/>
                <a:lumOff val="95000"/>
                <a:alpha val="76000"/>
              </a:schemeClr>
            </a:gs>
            <a:gs pos="74000">
              <a:schemeClr val="accent4">
                <a:lumMod val="45000"/>
                <a:lumOff val="55000"/>
                <a:alpha val="37000"/>
              </a:schemeClr>
            </a:gs>
            <a:gs pos="84000">
              <a:schemeClr val="accent4">
                <a:lumMod val="45000"/>
                <a:lumOff val="55000"/>
                <a:alpha val="28000"/>
              </a:schemeClr>
            </a:gs>
            <a:gs pos="100000">
              <a:schemeClr val="accent4">
                <a:lumMod val="30000"/>
                <a:lumOff val="70000"/>
              </a:schemeClr>
            </a:gs>
          </a:gsLst>
          <a:lin ang="5400000" scaled="1"/>
          <a:tileRect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2031192598075"/>
          <c:y val="0.11568381705627509"/>
          <c:w val="0.81814460849759052"/>
          <c:h val="0.7589322270880936"/>
        </c:manualLayout>
      </c:layout>
      <c:areaChart>
        <c:grouping val="stacked"/>
        <c:varyColors val="0"/>
        <c:ser>
          <c:idx val="4"/>
          <c:order val="4"/>
          <c:tx>
            <c:strRef>
              <c:f>'1月'!$I$4</c:f>
              <c:strCache>
                <c:ptCount val="1"/>
                <c:pt idx="0">
                  <c:v>下面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'1月'!$D$5:$D$10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90260</c:v>
                </c:pt>
                <c:pt idx="4">
                  <c:v>550</c:v>
                </c:pt>
                <c:pt idx="5">
                  <c:v>550</c:v>
                </c:pt>
              </c:numCache>
            </c:numRef>
          </c:cat>
          <c:val>
            <c:numRef>
              <c:f>'1月'!$I$5:$I$10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83340.399999999994</c:v>
                </c:pt>
                <c:pt idx="4">
                  <c:v>34897</c:v>
                </c:pt>
                <c:pt idx="5">
                  <c:v>34897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D-4EEC-B822-E913C5E1BE9B}"/>
            </c:ext>
          </c:extLst>
        </c:ser>
        <c:ser>
          <c:idx val="5"/>
          <c:order val="5"/>
          <c:tx>
            <c:strRef>
              <c:f>'1月'!$J$4</c:f>
              <c:strCache>
                <c:ptCount val="1"/>
                <c:pt idx="0">
                  <c:v>損失</c:v>
                </c:pt>
              </c:strCache>
            </c:strRef>
          </c:tx>
          <c:spPr>
            <a:gradFill flip="none" rotWithShape="1">
              <a:gsLst>
                <a:gs pos="46000">
                  <a:schemeClr val="accent6">
                    <a:lumMod val="5000"/>
                    <a:lumOff val="95000"/>
                  </a:schemeClr>
                </a:gs>
                <a:gs pos="84000">
                  <a:schemeClr val="accent6">
                    <a:lumMod val="45000"/>
                    <a:lumOff val="55000"/>
                    <a:alpha val="79000"/>
                  </a:schemeClr>
                </a:gs>
                <a:gs pos="100000">
                  <a:schemeClr val="accent6">
                    <a:lumMod val="30000"/>
                    <a:lumOff val="7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dLbls>
            <c:dLbl>
              <c:idx val="0"/>
              <c:layout>
                <c:manualLayout>
                  <c:x val="7.7381155054415909E-2"/>
                  <c:y val="-4.211684196643560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AD-4EEC-B822-E913C5E1BE9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AD-4EEC-B822-E913C5E1BE9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AD-4EEC-B822-E913C5E1BE9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AD-4EEC-B822-E913C5E1BE9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AD-4EEC-B822-E913C5E1BE9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AD-4EEC-B822-E913C5E1BE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90260</c:v>
                </c:pt>
                <c:pt idx="4">
                  <c:v>550</c:v>
                </c:pt>
                <c:pt idx="5">
                  <c:v>550</c:v>
                </c:pt>
              </c:numCache>
            </c:numRef>
          </c:cat>
          <c:val>
            <c:numRef>
              <c:f>'1月'!$J$5:$J$10</c:f>
              <c:numCache>
                <c:formatCode>#,##0_);[Red]\(#,##0\)</c:formatCode>
                <c:ptCount val="6"/>
                <c:pt idx="0">
                  <c:v>34600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AD-4EEC-B822-E913C5E1BE9B}"/>
            </c:ext>
          </c:extLst>
        </c:ser>
        <c:ser>
          <c:idx val="6"/>
          <c:order val="6"/>
          <c:tx>
            <c:strRef>
              <c:f>'1月'!$K$4</c:f>
              <c:strCache>
                <c:ptCount val="1"/>
                <c:pt idx="0">
                  <c:v>利益</c:v>
                </c:pt>
              </c:strCache>
            </c:strRef>
          </c:tx>
          <c:spPr>
            <a:gradFill flip="none" rotWithShape="1">
              <a:gsLst>
                <a:gs pos="61000">
                  <a:schemeClr val="accent4">
                    <a:lumMod val="5000"/>
                    <a:lumOff val="95000"/>
                  </a:schemeClr>
                </a:gs>
                <a:gs pos="83000">
                  <a:schemeClr val="accent4">
                    <a:lumMod val="45000"/>
                    <a:lumOff val="55000"/>
                    <a:alpha val="58000"/>
                  </a:schemeClr>
                </a:gs>
                <a:gs pos="100000">
                  <a:schemeClr val="accent4">
                    <a:lumMod val="30000"/>
                    <a:lumOff val="70000"/>
                  </a:schemeClr>
                </a:gs>
              </a:gsLst>
              <a:lin ang="18900000" scaled="1"/>
              <a:tileRect/>
            </a:gradFill>
            <a:ln>
              <a:noFill/>
            </a:ln>
            <a:effectLst/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AD-4EEC-B822-E913C5E1BE9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AD-4EEC-B822-E913C5E1BE9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AD-4EEC-B822-E913C5E1BE9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AD-4EEC-B822-E913C5E1BE9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4AD-4EEC-B822-E913C5E1BE9B}"/>
                </c:ext>
              </c:extLst>
            </c:dLbl>
            <c:dLbl>
              <c:idx val="5"/>
              <c:layout>
                <c:manualLayout>
                  <c:x val="-4.551832650259776E-2"/>
                  <c:y val="3.239757074341194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4AD-4EEC-B822-E913C5E1BE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90260</c:v>
                </c:pt>
                <c:pt idx="4">
                  <c:v>550</c:v>
                </c:pt>
                <c:pt idx="5">
                  <c:v>550</c:v>
                </c:pt>
              </c:numCache>
            </c:numRef>
          </c:cat>
          <c:val>
            <c:numRef>
              <c:f>'1月'!$K$5:$K$10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6919.6000000000058</c:v>
                </c:pt>
                <c:pt idx="4">
                  <c:v>-34347</c:v>
                </c:pt>
                <c:pt idx="5">
                  <c:v>-34347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4AD-4EEC-B822-E913C5E1B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887800"/>
        <c:axId val="301885056"/>
      </c:areaChart>
      <c:lineChart>
        <c:grouping val="standard"/>
        <c:varyColors val="0"/>
        <c:ser>
          <c:idx val="0"/>
          <c:order val="0"/>
          <c:tx>
            <c:strRef>
              <c:f>'1月'!$E$4</c:f>
              <c:strCache>
                <c:ptCount val="1"/>
                <c:pt idx="0">
                  <c:v>総費用線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0483246926168916E-2"/>
                  <c:y val="6.15553844124828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4AD-4EEC-B822-E913C5E1BE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90260</c:v>
                </c:pt>
                <c:pt idx="4">
                  <c:v>550</c:v>
                </c:pt>
                <c:pt idx="5">
                  <c:v>550</c:v>
                </c:pt>
              </c:numCache>
            </c:numRef>
          </c:cat>
          <c:val>
            <c:numRef>
              <c:f>'1月'!$E$5:$E$10</c:f>
              <c:numCache>
                <c:formatCode>#,##0_);[Red]\(#,##0\)</c:formatCode>
                <c:ptCount val="6"/>
                <c:pt idx="0">
                  <c:v>34600</c:v>
                </c:pt>
                <c:pt idx="1">
                  <c:v>#N/A</c:v>
                </c:pt>
                <c:pt idx="2">
                  <c:v>#N/A</c:v>
                </c:pt>
                <c:pt idx="3">
                  <c:v>83340.399999999994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4AD-4EEC-B822-E913C5E1BE9B}"/>
            </c:ext>
          </c:extLst>
        </c:ser>
        <c:ser>
          <c:idx val="1"/>
          <c:order val="1"/>
          <c:tx>
            <c:strRef>
              <c:f>'1月'!$F$4</c:f>
              <c:strCache>
                <c:ptCount val="1"/>
                <c:pt idx="0">
                  <c:v>売上線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9586912226688602E-2"/>
                  <c:y val="-2.267829952038843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4AD-4EEC-B822-E913C5E1BE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90260</c:v>
                </c:pt>
                <c:pt idx="4">
                  <c:v>550</c:v>
                </c:pt>
                <c:pt idx="5">
                  <c:v>550</c:v>
                </c:pt>
              </c:numCache>
            </c:numRef>
          </c:cat>
          <c:val>
            <c:numRef>
              <c:f>'1月'!$F$5:$F$10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90260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4AD-4EEC-B822-E913C5E1BE9B}"/>
            </c:ext>
          </c:extLst>
        </c:ser>
        <c:ser>
          <c:idx val="2"/>
          <c:order val="2"/>
          <c:tx>
            <c:strRef>
              <c:f>'1月'!$G$4</c:f>
              <c:strCache>
                <c:ptCount val="1"/>
                <c:pt idx="0">
                  <c:v>損益分岐点</c:v>
                </c:pt>
              </c:strCache>
            </c:strRef>
          </c:tx>
          <c:spPr>
            <a:ln w="31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rgbClr val="FFFF00"/>
              </a:solidFill>
              <a:ln w="3175">
                <a:solidFill>
                  <a:srgbClr val="FF0000"/>
                </a:solidFill>
                <a:prstDash val="solid"/>
              </a:ln>
              <a:effectLst/>
            </c:spPr>
          </c:marker>
          <c:dLbls>
            <c:dLbl>
              <c:idx val="2"/>
              <c:layout>
                <c:manualLayout>
                  <c:x val="-0.15248639378370193"/>
                  <c:y val="-7.1274655635506418E-2"/>
                </c:manualLayout>
              </c:layout>
              <c:spPr>
                <a:solidFill>
                  <a:sysClr val="window" lastClr="FFFFFF"/>
                </a:solidFill>
                <a:ln w="12700" cap="flat" cmpd="sng" algn="ctr">
                  <a:solidFill>
                    <a:srgbClr val="FFC000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54AD-4EEC-B822-E913C5E1BE9B}"/>
                </c:ext>
              </c:extLst>
            </c:dLbl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90260</c:v>
                </c:pt>
                <c:pt idx="4">
                  <c:v>550</c:v>
                </c:pt>
                <c:pt idx="5">
                  <c:v>550</c:v>
                </c:pt>
              </c:numCache>
            </c:numRef>
          </c:cat>
          <c:val>
            <c:numRef>
              <c:f>'1月'!$G$5:$G$10</c:f>
              <c:numCache>
                <c:formatCode>#,##0_);[Red]\(#,##0\)</c:formatCode>
                <c:ptCount val="6"/>
                <c:pt idx="0">
                  <c:v>#N/A</c:v>
                </c:pt>
                <c:pt idx="1">
                  <c:v>0</c:v>
                </c:pt>
                <c:pt idx="2">
                  <c:v>75217.391304347839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4AD-4EEC-B822-E913C5E1BE9B}"/>
            </c:ext>
          </c:extLst>
        </c:ser>
        <c:ser>
          <c:idx val="3"/>
          <c:order val="3"/>
          <c:tx>
            <c:strRef>
              <c:f>'1月'!$H$4</c:f>
              <c:strCache>
                <c:ptCount val="1"/>
                <c:pt idx="0">
                  <c:v>前月売上</c:v>
                </c:pt>
              </c:strCache>
            </c:strRef>
          </c:tx>
          <c:spPr>
            <a:ln w="31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circle"/>
            <c:size val="6"/>
            <c:spPr>
              <a:solidFill>
                <a:schemeClr val="accent5">
                  <a:lumMod val="20000"/>
                  <a:lumOff val="80000"/>
                </a:schemeClr>
              </a:solidFill>
              <a:ln w="3175">
                <a:solidFill>
                  <a:srgbClr val="0070C0"/>
                </a:solidFill>
                <a:prstDash val="solid"/>
              </a:ln>
              <a:effectLst/>
            </c:spPr>
          </c:marker>
          <c:dLbls>
            <c:dLbl>
              <c:idx val="4"/>
              <c:layout>
                <c:manualLayout>
                  <c:x val="-0.11834764890675382"/>
                  <c:y val="-7.1274655635506418E-2"/>
                </c:manualLayout>
              </c:layout>
              <c:spPr>
                <a:solidFill>
                  <a:sysClr val="window" lastClr="FFFFFF"/>
                </a:solidFill>
                <a:ln w="12700" cap="flat" cmpd="sng" algn="ctr">
                  <a:solidFill>
                    <a:srgbClr val="5B9BD5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5-54AD-4EEC-B822-E913C5E1BE9B}"/>
                </c:ext>
              </c:extLst>
            </c:dLbl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90260</c:v>
                </c:pt>
                <c:pt idx="4">
                  <c:v>550</c:v>
                </c:pt>
                <c:pt idx="5">
                  <c:v>550</c:v>
                </c:pt>
              </c:numCache>
            </c:numRef>
          </c:cat>
          <c:val>
            <c:numRef>
              <c:f>'1月'!$H$5:$H$10</c:f>
              <c:numCache>
                <c:formatCode>#,##0_);[Red]\(#,##0\)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4AD-4EEC-B822-E913C5E1BE9B}"/>
            </c:ext>
          </c:extLst>
        </c:ser>
        <c:ser>
          <c:idx val="7"/>
          <c:order val="7"/>
          <c:tx>
            <c:strRef>
              <c:f>'1月'!$L$4</c:f>
              <c:strCache>
                <c:ptCount val="1"/>
                <c:pt idx="0">
                  <c:v>固定費線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0483246926169082E-2"/>
                  <c:y val="-3.56373278177532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9900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4AD-4EEC-B822-E913C5E1BE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'1月'!$D$5:$D$10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90260</c:v>
                </c:pt>
                <c:pt idx="4">
                  <c:v>550</c:v>
                </c:pt>
                <c:pt idx="5">
                  <c:v>550</c:v>
                </c:pt>
              </c:numCache>
            </c:numRef>
          </c:cat>
          <c:val>
            <c:numRef>
              <c:f>'1月'!$L$5:$L$10</c:f>
              <c:numCache>
                <c:formatCode>#,##0_);[Red]\(#,##0\)</c:formatCode>
                <c:ptCount val="6"/>
                <c:pt idx="0">
                  <c:v>34600</c:v>
                </c:pt>
                <c:pt idx="1">
                  <c:v>#N/A</c:v>
                </c:pt>
                <c:pt idx="2">
                  <c:v>#N/A</c:v>
                </c:pt>
                <c:pt idx="3">
                  <c:v>34600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4AD-4EEC-B822-E913C5E1B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887800"/>
        <c:axId val="301885056"/>
      </c:lineChart>
      <c:dateAx>
        <c:axId val="301887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/>
                  <a:t>売上高</a:t>
                </a:r>
              </a:p>
            </c:rich>
          </c:tx>
          <c:layout>
            <c:manualLayout>
              <c:xMode val="edge"/>
              <c:yMode val="edge"/>
              <c:x val="0.53256173199024404"/>
              <c:y val="0.931965101438834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1885056"/>
        <c:crosses val="autoZero"/>
        <c:auto val="0"/>
        <c:lblOffset val="100"/>
        <c:baseTimeUnit val="days"/>
        <c:majorUnit val="50000"/>
        <c:majorTimeUnit val="days"/>
      </c:dateAx>
      <c:valAx>
        <c:axId val="30188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050" b="0" i="0" baseline="0">
                    <a:effectLst/>
                  </a:rPr>
                  <a:t>売上高･総費用</a:t>
                </a:r>
                <a:endParaRPr lang="ja-JP" altLang="ja-JP" sz="1050">
                  <a:effectLst/>
                </a:endParaRPr>
              </a:p>
            </c:rich>
          </c:tx>
          <c:layout>
            <c:manualLayout>
              <c:xMode val="edge"/>
              <c:yMode val="edge"/>
              <c:x val="1.3655497950779277E-2"/>
              <c:y val="0.328707283356551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1887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 sz="1200" b="0" cap="none" spc="0">
                <a:ln w="0"/>
                <a:solidFill>
                  <a:schemeClr val="dk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損益分岐点分析</a:t>
            </a:r>
            <a:endParaRPr 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c:rich>
      </c:tx>
      <c:overlay val="0"/>
      <c:spPr>
        <a:gradFill flip="none" rotWithShape="1">
          <a:gsLst>
            <a:gs pos="0">
              <a:schemeClr val="accent4">
                <a:lumMod val="5000"/>
                <a:lumOff val="95000"/>
                <a:alpha val="76000"/>
              </a:schemeClr>
            </a:gs>
            <a:gs pos="74000">
              <a:schemeClr val="accent4">
                <a:lumMod val="45000"/>
                <a:lumOff val="55000"/>
                <a:alpha val="37000"/>
              </a:schemeClr>
            </a:gs>
            <a:gs pos="84000">
              <a:schemeClr val="accent4">
                <a:lumMod val="45000"/>
                <a:lumOff val="55000"/>
                <a:alpha val="28000"/>
              </a:schemeClr>
            </a:gs>
            <a:gs pos="100000">
              <a:schemeClr val="accent4">
                <a:lumMod val="30000"/>
                <a:lumOff val="70000"/>
              </a:schemeClr>
            </a:gs>
          </a:gsLst>
          <a:lin ang="5400000" scaled="1"/>
          <a:tileRect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2031192598075"/>
          <c:y val="0.11568381705627509"/>
          <c:w val="0.81814460849759052"/>
          <c:h val="0.7589322270880936"/>
        </c:manualLayout>
      </c:layout>
      <c:areaChart>
        <c:grouping val="stacked"/>
        <c:varyColors val="0"/>
        <c:ser>
          <c:idx val="4"/>
          <c:order val="4"/>
          <c:tx>
            <c:strRef>
              <c:f>累計!$I$4</c:f>
              <c:strCache>
                <c:ptCount val="1"/>
                <c:pt idx="0">
                  <c:v>下面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累計!$D$5:$D$10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累計!$I$5:$I$10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98104</c:v>
                </c:pt>
                <c:pt idx="4">
                  <c:v>87520</c:v>
                </c:pt>
                <c:pt idx="5">
                  <c:v>87520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6-4077-B7C2-E2B1C1C92D31}"/>
            </c:ext>
          </c:extLst>
        </c:ser>
        <c:ser>
          <c:idx val="5"/>
          <c:order val="5"/>
          <c:tx>
            <c:strRef>
              <c:f>累計!$J$4</c:f>
              <c:strCache>
                <c:ptCount val="1"/>
                <c:pt idx="0">
                  <c:v>損失</c:v>
                </c:pt>
              </c:strCache>
            </c:strRef>
          </c:tx>
          <c:spPr>
            <a:gradFill flip="none" rotWithShape="1">
              <a:gsLst>
                <a:gs pos="46000">
                  <a:schemeClr val="accent6">
                    <a:lumMod val="5000"/>
                    <a:lumOff val="95000"/>
                  </a:schemeClr>
                </a:gs>
                <a:gs pos="84000">
                  <a:schemeClr val="accent6">
                    <a:lumMod val="45000"/>
                    <a:lumOff val="55000"/>
                    <a:alpha val="79000"/>
                  </a:schemeClr>
                </a:gs>
                <a:gs pos="100000">
                  <a:schemeClr val="accent6">
                    <a:lumMod val="30000"/>
                    <a:lumOff val="7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dLbls>
            <c:dLbl>
              <c:idx val="0"/>
              <c:layout>
                <c:manualLayout>
                  <c:x val="7.7381155054415909E-2"/>
                  <c:y val="-4.211684196643560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A6-4077-B7C2-E2B1C1C92D3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A6-4077-B7C2-E2B1C1C92D3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A6-4077-B7C2-E2B1C1C92D3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A6-4077-B7C2-E2B1C1C92D3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A6-4077-B7C2-E2B1C1C92D3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A6-4077-B7C2-E2B1C1C92D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累計!$D$5:$D$10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累計!$J$5:$J$10</c:f>
              <c:numCache>
                <c:formatCode>#,##0_);[Red]\(#,##0\)</c:formatCode>
                <c:ptCount val="6"/>
                <c:pt idx="0">
                  <c:v>34600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A6-4077-B7C2-E2B1C1C92D31}"/>
            </c:ext>
          </c:extLst>
        </c:ser>
        <c:ser>
          <c:idx val="6"/>
          <c:order val="6"/>
          <c:tx>
            <c:strRef>
              <c:f>累計!$K$4</c:f>
              <c:strCache>
                <c:ptCount val="1"/>
                <c:pt idx="0">
                  <c:v>利益</c:v>
                </c:pt>
              </c:strCache>
            </c:strRef>
          </c:tx>
          <c:spPr>
            <a:gradFill flip="none" rotWithShape="1">
              <a:gsLst>
                <a:gs pos="61000">
                  <a:schemeClr val="accent4">
                    <a:lumMod val="5000"/>
                    <a:lumOff val="95000"/>
                  </a:schemeClr>
                </a:gs>
                <a:gs pos="83000">
                  <a:schemeClr val="accent4">
                    <a:lumMod val="45000"/>
                    <a:lumOff val="55000"/>
                    <a:alpha val="58000"/>
                  </a:schemeClr>
                </a:gs>
                <a:gs pos="100000">
                  <a:schemeClr val="accent4">
                    <a:lumMod val="30000"/>
                    <a:lumOff val="70000"/>
                  </a:schemeClr>
                </a:gs>
              </a:gsLst>
              <a:lin ang="18900000" scaled="1"/>
              <a:tileRect/>
            </a:gradFill>
            <a:ln>
              <a:noFill/>
            </a:ln>
            <a:effectLst/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A6-4077-B7C2-E2B1C1C92D3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A6-4077-B7C2-E2B1C1C92D3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A6-4077-B7C2-E2B1C1C92D3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A6-4077-B7C2-E2B1C1C92D3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A6-4077-B7C2-E2B1C1C92D31}"/>
                </c:ext>
              </c:extLst>
            </c:dLbl>
            <c:dLbl>
              <c:idx val="5"/>
              <c:layout>
                <c:manualLayout>
                  <c:x val="-4.551832650259776E-2"/>
                  <c:y val="3.239757074341194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A6-4077-B7C2-E2B1C1C92D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累計!$D$5:$D$10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累計!$K$5:$K$10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19496</c:v>
                </c:pt>
                <c:pt idx="4">
                  <c:v>10480</c:v>
                </c:pt>
                <c:pt idx="5">
                  <c:v>10480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A6-4077-B7C2-E2B1C1C92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887800"/>
        <c:axId val="301885056"/>
      </c:areaChart>
      <c:lineChart>
        <c:grouping val="standard"/>
        <c:varyColors val="0"/>
        <c:ser>
          <c:idx val="0"/>
          <c:order val="0"/>
          <c:tx>
            <c:strRef>
              <c:f>累計!$E$4</c:f>
              <c:strCache>
                <c:ptCount val="1"/>
                <c:pt idx="0">
                  <c:v>総費用線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0483246926168916E-2"/>
                  <c:y val="6.15553844124828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A6-4077-B7C2-E2B1C1C92D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累計!$D$5:$D$10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累計!$E$5:$E$10</c:f>
              <c:numCache>
                <c:formatCode>#,##0_);[Red]\(#,##0\)</c:formatCode>
                <c:ptCount val="6"/>
                <c:pt idx="0">
                  <c:v>34600</c:v>
                </c:pt>
                <c:pt idx="1">
                  <c:v>#N/A</c:v>
                </c:pt>
                <c:pt idx="2">
                  <c:v>#N/A</c:v>
                </c:pt>
                <c:pt idx="3">
                  <c:v>98104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7A6-4077-B7C2-E2B1C1C92D31}"/>
            </c:ext>
          </c:extLst>
        </c:ser>
        <c:ser>
          <c:idx val="1"/>
          <c:order val="1"/>
          <c:tx>
            <c:strRef>
              <c:f>累計!$F$4</c:f>
              <c:strCache>
                <c:ptCount val="1"/>
                <c:pt idx="0">
                  <c:v>売上線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9586912226688602E-2"/>
                  <c:y val="-2.267829952038843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A6-4077-B7C2-E2B1C1C92D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累計!$D$5:$D$10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累計!$F$5:$F$10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117600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7A6-4077-B7C2-E2B1C1C92D31}"/>
            </c:ext>
          </c:extLst>
        </c:ser>
        <c:ser>
          <c:idx val="2"/>
          <c:order val="2"/>
          <c:tx>
            <c:strRef>
              <c:f>累計!$G$4</c:f>
              <c:strCache>
                <c:ptCount val="1"/>
                <c:pt idx="0">
                  <c:v>損益分岐点</c:v>
                </c:pt>
              </c:strCache>
            </c:strRef>
          </c:tx>
          <c:spPr>
            <a:ln w="31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rgbClr val="FFFF00"/>
              </a:solidFill>
              <a:ln w="3175">
                <a:solidFill>
                  <a:srgbClr val="FF0000"/>
                </a:solidFill>
                <a:prstDash val="solid"/>
              </a:ln>
              <a:effectLst/>
            </c:spPr>
          </c:marker>
          <c:dLbls>
            <c:dLbl>
              <c:idx val="2"/>
              <c:layout>
                <c:manualLayout>
                  <c:x val="-0.15248639378370193"/>
                  <c:y val="-7.1274655635506418E-2"/>
                </c:manualLayout>
              </c:layout>
              <c:spPr>
                <a:solidFill>
                  <a:sysClr val="window" lastClr="FFFFFF"/>
                </a:solidFill>
                <a:ln w="12700" cap="flat" cmpd="sng" algn="ctr">
                  <a:solidFill>
                    <a:srgbClr val="FFC000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F7A6-4077-B7C2-E2B1C1C92D31}"/>
                </c:ext>
              </c:extLst>
            </c:dLbl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累計!$D$5:$D$10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累計!$G$5:$G$10</c:f>
              <c:numCache>
                <c:formatCode>#,##0_);[Red]\(#,##0\)</c:formatCode>
                <c:ptCount val="6"/>
                <c:pt idx="0">
                  <c:v>#N/A</c:v>
                </c:pt>
                <c:pt idx="1">
                  <c:v>0</c:v>
                </c:pt>
                <c:pt idx="2">
                  <c:v>75217.391304347839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7A6-4077-B7C2-E2B1C1C92D31}"/>
            </c:ext>
          </c:extLst>
        </c:ser>
        <c:ser>
          <c:idx val="3"/>
          <c:order val="3"/>
          <c:tx>
            <c:strRef>
              <c:f>累計!$H$4</c:f>
              <c:strCache>
                <c:ptCount val="1"/>
                <c:pt idx="0">
                  <c:v>前月売上</c:v>
                </c:pt>
              </c:strCache>
            </c:strRef>
          </c:tx>
          <c:spPr>
            <a:ln w="31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circle"/>
            <c:size val="6"/>
            <c:spPr>
              <a:solidFill>
                <a:schemeClr val="accent5">
                  <a:lumMod val="20000"/>
                  <a:lumOff val="80000"/>
                </a:schemeClr>
              </a:solidFill>
              <a:ln w="3175">
                <a:solidFill>
                  <a:srgbClr val="0070C0"/>
                </a:solidFill>
                <a:prstDash val="solid"/>
              </a:ln>
              <a:effectLst/>
            </c:spPr>
          </c:marker>
          <c:dLbls>
            <c:dLbl>
              <c:idx val="4"/>
              <c:layout>
                <c:manualLayout>
                  <c:x val="-0.11834764890675382"/>
                  <c:y val="-7.1274655635506418E-2"/>
                </c:manualLayout>
              </c:layout>
              <c:spPr>
                <a:solidFill>
                  <a:sysClr val="window" lastClr="FFFFFF"/>
                </a:solidFill>
                <a:ln w="12700" cap="flat" cmpd="sng" algn="ctr">
                  <a:solidFill>
                    <a:srgbClr val="5B9BD5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5-F7A6-4077-B7C2-E2B1C1C92D31}"/>
                </c:ext>
              </c:extLst>
            </c:dLbl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累計!$D$5:$D$10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累計!$H$5:$H$10</c:f>
              <c:numCache>
                <c:formatCode>#,##0_);[Red]\(#,##0\)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98000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F7A6-4077-B7C2-E2B1C1C92D31}"/>
            </c:ext>
          </c:extLst>
        </c:ser>
        <c:ser>
          <c:idx val="7"/>
          <c:order val="7"/>
          <c:tx>
            <c:strRef>
              <c:f>累計!$L$4</c:f>
              <c:strCache>
                <c:ptCount val="1"/>
                <c:pt idx="0">
                  <c:v>固定費線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0483246926169082E-2"/>
                  <c:y val="-3.56373278177532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9900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7A6-4077-B7C2-E2B1C1C92D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累計!$D$5:$D$10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75217.391304347839</c:v>
                </c:pt>
                <c:pt idx="2">
                  <c:v>75217.391304347839</c:v>
                </c:pt>
                <c:pt idx="3">
                  <c:v>117600</c:v>
                </c:pt>
                <c:pt idx="4">
                  <c:v>98000</c:v>
                </c:pt>
                <c:pt idx="5">
                  <c:v>98000</c:v>
                </c:pt>
              </c:numCache>
            </c:numRef>
          </c:cat>
          <c:val>
            <c:numRef>
              <c:f>累計!$L$5:$L$10</c:f>
              <c:numCache>
                <c:formatCode>#,##0_);[Red]\(#,##0\)</c:formatCode>
                <c:ptCount val="6"/>
                <c:pt idx="0">
                  <c:v>34600</c:v>
                </c:pt>
                <c:pt idx="1">
                  <c:v>#N/A</c:v>
                </c:pt>
                <c:pt idx="2">
                  <c:v>#N/A</c:v>
                </c:pt>
                <c:pt idx="3">
                  <c:v>34600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7A6-4077-B7C2-E2B1C1C92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887800"/>
        <c:axId val="301885056"/>
      </c:lineChart>
      <c:dateAx>
        <c:axId val="301887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/>
                  <a:t>売上高</a:t>
                </a:r>
              </a:p>
            </c:rich>
          </c:tx>
          <c:layout>
            <c:manualLayout>
              <c:xMode val="edge"/>
              <c:yMode val="edge"/>
              <c:x val="0.53256173199024404"/>
              <c:y val="0.931965101438834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1885056"/>
        <c:crosses val="autoZero"/>
        <c:auto val="0"/>
        <c:lblOffset val="100"/>
        <c:baseTimeUnit val="days"/>
        <c:majorUnit val="50000"/>
        <c:majorTimeUnit val="days"/>
      </c:dateAx>
      <c:valAx>
        <c:axId val="30188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050" b="0" i="0" baseline="0">
                    <a:effectLst/>
                  </a:rPr>
                  <a:t>売上高･総費用</a:t>
                </a:r>
                <a:endParaRPr lang="ja-JP" altLang="ja-JP" sz="1050">
                  <a:effectLst/>
                </a:endParaRPr>
              </a:p>
            </c:rich>
          </c:tx>
          <c:layout>
            <c:manualLayout>
              <c:xMode val="edge"/>
              <c:yMode val="edge"/>
              <c:x val="1.3655497950779277E-2"/>
              <c:y val="0.328707283356551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1887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12991</xdr:rowOff>
    </xdr:from>
    <xdr:to>
      <xdr:col>12</xdr:col>
      <xdr:colOff>0</xdr:colOff>
      <xdr:row>42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0.07408</cdr:x>
      <cdr:y>0.0443</cdr:y>
    </cdr:from>
    <cdr:to>
      <cdr:x>0.16476</cdr:x>
      <cdr:y>0.08733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13365" y="173673"/>
          <a:ext cx="506029" cy="168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altLang="ja-JP" sz="900"/>
            <a:t>(</a:t>
          </a:r>
          <a:r>
            <a:rPr lang="ja-JP" altLang="en-US" sz="900"/>
            <a:t>千円</a:t>
          </a:r>
          <a:r>
            <a:rPr lang="en-US" altLang="ja-JP" sz="900"/>
            <a:t>)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0.89366</cdr:x>
      <cdr:y>0.91883</cdr:y>
    </cdr:from>
    <cdr:to>
      <cdr:x>0.98435</cdr:x>
      <cdr:y>0.96186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4986785" y="3601868"/>
          <a:ext cx="506029" cy="168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900"/>
            <a:t>(</a:t>
          </a:r>
          <a:r>
            <a:rPr lang="ja-JP" altLang="en-US" sz="900"/>
            <a:t>千円</a:t>
          </a:r>
          <a:r>
            <a:rPr lang="en-US" altLang="ja-JP" sz="900"/>
            <a:t>)</a:t>
          </a:r>
          <a:endParaRPr lang="ja-JP" altLang="en-US" sz="9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12991</xdr:rowOff>
    </xdr:from>
    <xdr:to>
      <xdr:col>12</xdr:col>
      <xdr:colOff>0</xdr:colOff>
      <xdr:row>42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0.07408</cdr:x>
      <cdr:y>0.0443</cdr:y>
    </cdr:from>
    <cdr:to>
      <cdr:x>0.16476</cdr:x>
      <cdr:y>0.08733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13365" y="173673"/>
          <a:ext cx="506029" cy="168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altLang="ja-JP" sz="900"/>
            <a:t>(</a:t>
          </a:r>
          <a:r>
            <a:rPr lang="ja-JP" altLang="en-US" sz="900"/>
            <a:t>千円</a:t>
          </a:r>
          <a:r>
            <a:rPr lang="en-US" altLang="ja-JP" sz="900"/>
            <a:t>)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0.89366</cdr:x>
      <cdr:y>0.91883</cdr:y>
    </cdr:from>
    <cdr:to>
      <cdr:x>0.98435</cdr:x>
      <cdr:y>0.96186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4986785" y="3601868"/>
          <a:ext cx="506029" cy="168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900"/>
            <a:t>(</a:t>
          </a:r>
          <a:r>
            <a:rPr lang="ja-JP" altLang="en-US" sz="900"/>
            <a:t>千円</a:t>
          </a:r>
          <a:r>
            <a:rPr lang="en-US" altLang="ja-JP" sz="900"/>
            <a:t>)</a:t>
          </a:r>
          <a:endParaRPr lang="ja-JP" altLang="en-US" sz="9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108659</xdr:colOff>
      <xdr:row>10</xdr:row>
      <xdr:rowOff>146342</xdr:rowOff>
    </xdr:from>
    <xdr:to>
      <xdr:col>12</xdr:col>
      <xdr:colOff>12700</xdr:colOff>
      <xdr:row>36</xdr:row>
      <xdr:rowOff>147638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0.07408</cdr:x>
      <cdr:y>0.0443</cdr:y>
    </cdr:from>
    <cdr:to>
      <cdr:x>0.16476</cdr:x>
      <cdr:y>0.08733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13365" y="173673"/>
          <a:ext cx="506029" cy="168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altLang="ja-JP" sz="900"/>
            <a:t>(</a:t>
          </a:r>
          <a:r>
            <a:rPr lang="ja-JP" altLang="en-US" sz="900"/>
            <a:t>千円</a:t>
          </a:r>
          <a:r>
            <a:rPr lang="en-US" altLang="ja-JP" sz="900"/>
            <a:t>)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0.89366</cdr:x>
      <cdr:y>0.91883</cdr:y>
    </cdr:from>
    <cdr:to>
      <cdr:x>0.98435</cdr:x>
      <cdr:y>0.96186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4986785" y="3601868"/>
          <a:ext cx="506029" cy="168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900"/>
            <a:t>(</a:t>
          </a:r>
          <a:r>
            <a:rPr lang="ja-JP" altLang="en-US" sz="900"/>
            <a:t>千円</a:t>
          </a:r>
          <a:r>
            <a:rPr lang="en-US" altLang="ja-JP" sz="900"/>
            <a:t>)</a:t>
          </a:r>
          <a:endParaRPr lang="ja-JP" altLang="en-US" sz="9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0.07408</cdr:x>
      <cdr:y>0.0443</cdr:y>
    </cdr:from>
    <cdr:to>
      <cdr:x>0.16476</cdr:x>
      <cdr:y>0.08733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13365" y="173673"/>
          <a:ext cx="506029" cy="168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altLang="ja-JP" sz="900"/>
            <a:t>(</a:t>
          </a:r>
          <a:r>
            <a:rPr lang="ja-JP" altLang="en-US" sz="900"/>
            <a:t>千円</a:t>
          </a:r>
          <a:r>
            <a:rPr lang="en-US" altLang="ja-JP" sz="900"/>
            <a:t>)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0.89366</cdr:x>
      <cdr:y>0.91883</cdr:y>
    </cdr:from>
    <cdr:to>
      <cdr:x>0.98435</cdr:x>
      <cdr:y>0.96186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4986785" y="3601868"/>
          <a:ext cx="506029" cy="168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900"/>
            <a:t>(</a:t>
          </a:r>
          <a:r>
            <a:rPr lang="ja-JP" altLang="en-US" sz="900"/>
            <a:t>千円</a:t>
          </a:r>
          <a:r>
            <a:rPr lang="en-US" altLang="ja-JP" sz="900"/>
            <a:t>)</a:t>
          </a:r>
          <a:endParaRPr lang="ja-JP" altLang="en-US" sz="9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12991</xdr:rowOff>
    </xdr:from>
    <xdr:to>
      <xdr:col>12</xdr:col>
      <xdr:colOff>0</xdr:colOff>
      <xdr:row>42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0.07408</cdr:x>
      <cdr:y>0.0443</cdr:y>
    </cdr:from>
    <cdr:to>
      <cdr:x>0.16476</cdr:x>
      <cdr:y>0.08733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13365" y="173673"/>
          <a:ext cx="506029" cy="168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altLang="ja-JP" sz="900"/>
            <a:t>(</a:t>
          </a:r>
          <a:r>
            <a:rPr lang="ja-JP" altLang="en-US" sz="900"/>
            <a:t>千円</a:t>
          </a:r>
          <a:r>
            <a:rPr lang="en-US" altLang="ja-JP" sz="900"/>
            <a:t>)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0.89366</cdr:x>
      <cdr:y>0.91883</cdr:y>
    </cdr:from>
    <cdr:to>
      <cdr:x>0.98435</cdr:x>
      <cdr:y>0.96186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4986785" y="3601868"/>
          <a:ext cx="506029" cy="168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900"/>
            <a:t>(</a:t>
          </a:r>
          <a:r>
            <a:rPr lang="ja-JP" altLang="en-US" sz="900"/>
            <a:t>千円</a:t>
          </a:r>
          <a:r>
            <a:rPr lang="en-US" altLang="ja-JP" sz="900"/>
            <a:t>)</a:t>
          </a:r>
          <a:endParaRPr lang="ja-JP" altLang="en-US" sz="9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12991</xdr:rowOff>
    </xdr:from>
    <xdr:to>
      <xdr:col>12</xdr:col>
      <xdr:colOff>0</xdr:colOff>
      <xdr:row>42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0.07408</cdr:x>
      <cdr:y>0.0443</cdr:y>
    </cdr:from>
    <cdr:to>
      <cdr:x>0.16476</cdr:x>
      <cdr:y>0.08733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13365" y="173673"/>
          <a:ext cx="506029" cy="168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altLang="ja-JP" sz="900"/>
            <a:t>(</a:t>
          </a:r>
          <a:r>
            <a:rPr lang="ja-JP" altLang="en-US" sz="900"/>
            <a:t>千円</a:t>
          </a:r>
          <a:r>
            <a:rPr lang="en-US" altLang="ja-JP" sz="900"/>
            <a:t>)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0.89366</cdr:x>
      <cdr:y>0.91883</cdr:y>
    </cdr:from>
    <cdr:to>
      <cdr:x>0.98435</cdr:x>
      <cdr:y>0.96186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4986785" y="3601868"/>
          <a:ext cx="506029" cy="168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900"/>
            <a:t>(</a:t>
          </a:r>
          <a:r>
            <a:rPr lang="ja-JP" altLang="en-US" sz="900"/>
            <a:t>千円</a:t>
          </a:r>
          <a:r>
            <a:rPr lang="en-US" altLang="ja-JP" sz="900"/>
            <a:t>)</a:t>
          </a:r>
          <a:endParaRPr lang="ja-JP" altLang="en-US" sz="9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12991</xdr:rowOff>
    </xdr:from>
    <xdr:to>
      <xdr:col>12</xdr:col>
      <xdr:colOff>0</xdr:colOff>
      <xdr:row>42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0.07408</cdr:x>
      <cdr:y>0.0443</cdr:y>
    </cdr:from>
    <cdr:to>
      <cdr:x>0.16476</cdr:x>
      <cdr:y>0.08733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13365" y="173673"/>
          <a:ext cx="506029" cy="168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altLang="ja-JP" sz="900"/>
            <a:t>(</a:t>
          </a:r>
          <a:r>
            <a:rPr lang="ja-JP" altLang="en-US" sz="900"/>
            <a:t>千円</a:t>
          </a:r>
          <a:r>
            <a:rPr lang="en-US" altLang="ja-JP" sz="900"/>
            <a:t>)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0.89366</cdr:x>
      <cdr:y>0.91883</cdr:y>
    </cdr:from>
    <cdr:to>
      <cdr:x>0.98435</cdr:x>
      <cdr:y>0.96186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4986785" y="3601868"/>
          <a:ext cx="506029" cy="168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900"/>
            <a:t>(</a:t>
          </a:r>
          <a:r>
            <a:rPr lang="ja-JP" altLang="en-US" sz="900"/>
            <a:t>千円</a:t>
          </a:r>
          <a:r>
            <a:rPr lang="en-US" altLang="ja-JP" sz="900"/>
            <a:t>)</a:t>
          </a:r>
          <a:endParaRPr lang="ja-JP" altLang="en-US" sz="9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12991</xdr:rowOff>
    </xdr:from>
    <xdr:to>
      <xdr:col>12</xdr:col>
      <xdr:colOff>0</xdr:colOff>
      <xdr:row>42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CN58"/>
  <sheetViews>
    <sheetView showGridLines="0" view="pageBreakPreview" topLeftCell="B2" zoomScale="150" zoomScaleNormal="100" zoomScaleSheetLayoutView="150" workbookViewId="0">
      <selection activeCell="A2" sqref="A2:B2"/>
    </sheetView>
  </sheetViews>
  <sheetFormatPr baseColWidth="10" defaultColWidth="9" defaultRowHeight="13.5" customHeight="1"/>
  <cols>
    <col min="1" max="1" width="11.33203125" style="257" customWidth="1"/>
    <col min="2" max="2" width="10.5" style="257" customWidth="1"/>
    <col min="3" max="3" width="1.6640625" style="257" customWidth="1"/>
    <col min="4" max="12" width="7.6640625" style="257" customWidth="1"/>
    <col min="13" max="13" width="1.33203125" style="257" customWidth="1"/>
    <col min="14" max="14" width="11.83203125" style="4" customWidth="1"/>
    <col min="15" max="15" width="7.33203125" style="6" customWidth="1"/>
    <col min="16" max="16" width="7.33203125" style="7" customWidth="1"/>
    <col min="17" max="17" width="7.33203125" style="4" customWidth="1"/>
    <col min="18" max="18" width="7.33203125" style="7" customWidth="1"/>
    <col min="19" max="19" width="7.33203125" style="4" customWidth="1"/>
    <col min="20" max="20" width="7.33203125" style="7" customWidth="1"/>
    <col min="21" max="21" width="7.33203125" style="4" customWidth="1"/>
    <col min="22" max="22" width="7.33203125" style="7" customWidth="1"/>
    <col min="23" max="23" width="1.5" style="4" customWidth="1"/>
    <col min="24" max="27" width="8" style="4" customWidth="1"/>
    <col min="28" max="30" width="8.83203125" style="4" customWidth="1"/>
    <col min="31" max="31" width="18.5" style="4" customWidth="1"/>
    <col min="32" max="32" width="18.1640625" style="4" customWidth="1"/>
    <col min="33" max="33" width="4" style="4" customWidth="1"/>
    <col min="34" max="37" width="9" style="4"/>
    <col min="38" max="38" width="3.33203125" style="4" customWidth="1"/>
    <col min="39" max="44" width="12.1640625" style="4" customWidth="1"/>
    <col min="45" max="45" width="9" style="4"/>
    <col min="46" max="48" width="3.83203125" style="4" customWidth="1"/>
    <col min="49" max="60" width="3.83203125" style="257" customWidth="1"/>
    <col min="61" max="61" width="10.33203125" style="257" customWidth="1"/>
    <col min="62" max="92" width="3.5" style="257" customWidth="1"/>
    <col min="93" max="99" width="3.83203125" style="257" customWidth="1"/>
    <col min="100" max="16384" width="9" style="257"/>
  </cols>
  <sheetData>
    <row r="1" spans="1:92" ht="13.5" customHeight="1">
      <c r="A1" s="370" t="s">
        <v>192</v>
      </c>
      <c r="N1" s="1"/>
      <c r="O1" s="1"/>
      <c r="P1" s="2"/>
      <c r="Q1" s="1"/>
      <c r="R1" s="2"/>
      <c r="S1" s="271" t="s">
        <v>13</v>
      </c>
      <c r="T1" s="271"/>
      <c r="U1" s="1"/>
      <c r="V1" s="2"/>
      <c r="W1" s="3"/>
    </row>
    <row r="2" spans="1:92" ht="13.5" customHeight="1">
      <c r="A2" s="402" t="s">
        <v>8</v>
      </c>
      <c r="B2" s="402"/>
      <c r="D2" s="403"/>
      <c r="E2" s="403"/>
      <c r="F2" s="403"/>
      <c r="G2" s="403"/>
      <c r="H2" s="403"/>
      <c r="I2" s="403"/>
      <c r="J2" s="403"/>
      <c r="N2" s="1"/>
      <c r="O2" s="1"/>
      <c r="P2" s="2"/>
      <c r="Q2" s="1"/>
      <c r="R2" s="2"/>
      <c r="S2" s="271" t="s">
        <v>14</v>
      </c>
      <c r="T2" s="271"/>
      <c r="U2" s="1"/>
      <c r="V2" s="2"/>
      <c r="W2" s="3"/>
      <c r="AO2" s="13" t="s">
        <v>17</v>
      </c>
      <c r="AP2" s="46">
        <v>10000</v>
      </c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6"/>
      <c r="BK2" s="277"/>
      <c r="BL2" s="277"/>
      <c r="BM2" s="277"/>
      <c r="BN2" s="277"/>
      <c r="BO2" s="277"/>
      <c r="BP2" s="277"/>
      <c r="BQ2" s="278"/>
      <c r="BR2" s="276"/>
      <c r="BS2" s="277"/>
      <c r="BT2" s="277"/>
      <c r="BU2" s="277"/>
      <c r="BV2" s="277"/>
      <c r="BW2" s="277"/>
      <c r="BX2" s="277"/>
      <c r="BY2" s="278"/>
      <c r="BZ2" s="276"/>
      <c r="CA2" s="277"/>
      <c r="CB2" s="277"/>
      <c r="CC2" s="277"/>
      <c r="CD2" s="277"/>
      <c r="CE2" s="277"/>
      <c r="CF2" s="277"/>
      <c r="CG2" s="278"/>
      <c r="CH2" s="276"/>
      <c r="CI2" s="277"/>
      <c r="CJ2" s="277"/>
      <c r="CK2" s="277"/>
      <c r="CL2" s="277"/>
      <c r="CM2" s="277"/>
      <c r="CN2" s="277"/>
    </row>
    <row r="3" spans="1:92" ht="13.5" customHeight="1" thickBot="1">
      <c r="D3" s="258" t="s">
        <v>11</v>
      </c>
      <c r="N3" s="5"/>
      <c r="V3" s="8" t="s">
        <v>15</v>
      </c>
      <c r="AG3" s="4" t="s">
        <v>105</v>
      </c>
      <c r="AO3" s="3"/>
      <c r="AR3" s="396" t="s">
        <v>188</v>
      </c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6"/>
      <c r="BK3" s="277"/>
      <c r="BL3" s="277"/>
      <c r="BM3" s="277"/>
      <c r="BN3" s="277"/>
      <c r="BO3" s="277"/>
      <c r="BP3" s="277"/>
      <c r="BQ3" s="278"/>
      <c r="BR3" s="276"/>
      <c r="BS3" s="277"/>
      <c r="BT3" s="277"/>
      <c r="BU3" s="277"/>
      <c r="BV3" s="277"/>
      <c r="BW3" s="277"/>
      <c r="BX3" s="277"/>
      <c r="BY3" s="278"/>
      <c r="BZ3" s="276"/>
      <c r="CA3" s="277"/>
      <c r="CB3" s="277"/>
      <c r="CC3" s="277"/>
      <c r="CD3" s="277"/>
      <c r="CE3" s="277"/>
      <c r="CF3" s="277"/>
      <c r="CG3" s="278"/>
      <c r="CH3" s="276"/>
      <c r="CI3" s="277"/>
      <c r="CJ3" s="277"/>
      <c r="CK3" s="277"/>
      <c r="CL3" s="277"/>
      <c r="CM3" s="277"/>
      <c r="CN3" s="277"/>
    </row>
    <row r="4" spans="1:92" ht="13.5" customHeight="1" thickBot="1">
      <c r="A4" s="259"/>
      <c r="B4" s="260" t="s">
        <v>7</v>
      </c>
      <c r="D4" s="261"/>
      <c r="E4" s="262" t="s">
        <v>4</v>
      </c>
      <c r="F4" s="262" t="s">
        <v>2</v>
      </c>
      <c r="G4" s="262" t="s">
        <v>1</v>
      </c>
      <c r="H4" s="262" t="s">
        <v>9</v>
      </c>
      <c r="I4" s="262" t="s">
        <v>5</v>
      </c>
      <c r="J4" s="262" t="s">
        <v>10</v>
      </c>
      <c r="K4" s="262" t="s">
        <v>6</v>
      </c>
      <c r="L4" s="263" t="s">
        <v>12</v>
      </c>
      <c r="N4" s="404" t="s">
        <v>16</v>
      </c>
      <c r="O4" s="9" t="s">
        <v>128</v>
      </c>
      <c r="P4" s="10"/>
      <c r="Q4" s="10"/>
      <c r="R4" s="10"/>
      <c r="S4" s="10"/>
      <c r="T4" s="10"/>
      <c r="U4" s="11"/>
      <c r="V4" s="12"/>
      <c r="X4" s="20"/>
      <c r="Y4" s="21" t="s">
        <v>22</v>
      </c>
      <c r="Z4" s="21" t="s">
        <v>23</v>
      </c>
      <c r="AA4" s="21" t="s">
        <v>24</v>
      </c>
      <c r="AE4" s="199"/>
      <c r="AF4" s="200" t="s">
        <v>7</v>
      </c>
      <c r="AM4" s="201"/>
      <c r="AN4" s="201"/>
      <c r="AO4" s="33" t="s">
        <v>27</v>
      </c>
      <c r="AP4" s="33" t="s">
        <v>28</v>
      </c>
      <c r="AQ4" s="33" t="s">
        <v>29</v>
      </c>
      <c r="AR4" s="33" t="s">
        <v>182</v>
      </c>
      <c r="AT4" s="406">
        <v>44805</v>
      </c>
      <c r="AU4" s="407"/>
      <c r="AV4" s="407"/>
      <c r="AW4" s="407"/>
      <c r="AX4" s="407"/>
      <c r="AY4" s="407"/>
      <c r="AZ4" s="407"/>
      <c r="BA4" s="407"/>
      <c r="BB4" s="407"/>
      <c r="BC4" s="407"/>
      <c r="BD4" s="407"/>
      <c r="BE4" s="407"/>
      <c r="BF4" s="407"/>
      <c r="BG4" s="407"/>
      <c r="BH4" s="407"/>
      <c r="BI4" s="407"/>
      <c r="BJ4" s="407"/>
      <c r="BK4" s="407"/>
      <c r="BL4" s="407"/>
      <c r="BM4" s="407"/>
      <c r="BN4" s="407"/>
      <c r="BO4" s="407"/>
      <c r="BP4" s="407"/>
      <c r="BQ4" s="407"/>
      <c r="BR4" s="407"/>
      <c r="BS4" s="407"/>
      <c r="BT4" s="407"/>
      <c r="BU4" s="407"/>
      <c r="BV4" s="407"/>
      <c r="BW4" s="407"/>
      <c r="BX4" s="407"/>
      <c r="BY4" s="407"/>
      <c r="BZ4" s="407"/>
      <c r="CA4" s="407"/>
      <c r="CB4" s="407"/>
      <c r="CC4" s="407"/>
      <c r="CD4" s="407"/>
      <c r="CE4" s="407"/>
      <c r="CF4" s="407"/>
      <c r="CG4" s="407"/>
      <c r="CH4" s="407"/>
      <c r="CI4" s="407"/>
      <c r="CJ4" s="407"/>
      <c r="CK4" s="407"/>
      <c r="CL4" s="407"/>
      <c r="CM4" s="407"/>
      <c r="CN4" s="408"/>
    </row>
    <row r="5" spans="1:92" ht="13.5" customHeight="1" thickTop="1" thickBot="1">
      <c r="A5" s="269" t="s">
        <v>0</v>
      </c>
      <c r="B5" s="264">
        <v>0.61</v>
      </c>
      <c r="D5" s="265">
        <v>0</v>
      </c>
      <c r="E5" s="265">
        <f>B7</f>
        <v>2145</v>
      </c>
      <c r="F5" s="265">
        <v>0</v>
      </c>
      <c r="G5" s="265" t="e">
        <f>NA()</f>
        <v>#N/A</v>
      </c>
      <c r="H5" s="265" t="e">
        <f>NA()</f>
        <v>#N/A</v>
      </c>
      <c r="I5" s="265">
        <v>0</v>
      </c>
      <c r="J5" s="265">
        <f>E5</f>
        <v>2145</v>
      </c>
      <c r="K5" s="265">
        <v>0</v>
      </c>
      <c r="L5" s="265">
        <f>B7</f>
        <v>2145</v>
      </c>
      <c r="N5" s="405"/>
      <c r="O5" s="15" t="s">
        <v>18</v>
      </c>
      <c r="P5" s="16"/>
      <c r="Q5" s="17" t="s">
        <v>19</v>
      </c>
      <c r="R5" s="16"/>
      <c r="S5" s="17" t="s">
        <v>20</v>
      </c>
      <c r="T5" s="16"/>
      <c r="U5" s="18" t="s">
        <v>21</v>
      </c>
      <c r="V5" s="19"/>
      <c r="X5" s="29" t="s">
        <v>26</v>
      </c>
      <c r="Y5" s="30"/>
      <c r="Z5" s="31"/>
      <c r="AA5" s="32"/>
      <c r="AB5" s="8" t="e">
        <f>Z5/Y5</f>
        <v>#DIV/0!</v>
      </c>
      <c r="AE5" s="202" t="s">
        <v>31</v>
      </c>
      <c r="AF5" s="203">
        <f>SUM(S7,S15,S24,S31)</f>
        <v>2623621</v>
      </c>
      <c r="AM5" s="204">
        <v>44805</v>
      </c>
      <c r="AN5" s="13" t="str">
        <f>TEXT(AM5,"aaa")</f>
        <v>木</v>
      </c>
      <c r="AO5" s="45">
        <v>70000</v>
      </c>
      <c r="AP5" s="45">
        <f>売上表!V5</f>
        <v>33330</v>
      </c>
      <c r="AQ5" s="46">
        <f>AP5-AO5</f>
        <v>-36670</v>
      </c>
      <c r="AR5" s="47">
        <f>AQ5/$AP$2</f>
        <v>-3.6669999999999998</v>
      </c>
      <c r="AS5" s="3"/>
      <c r="AT5" s="280"/>
      <c r="AU5" s="272"/>
      <c r="AV5" s="272"/>
      <c r="AW5" s="272"/>
      <c r="AX5" s="272"/>
      <c r="AY5" s="272"/>
      <c r="AZ5" s="272"/>
      <c r="BA5" s="272"/>
      <c r="BB5" s="409" t="s">
        <v>106</v>
      </c>
      <c r="BC5" s="409"/>
      <c r="BD5" s="409"/>
      <c r="BE5" s="409"/>
      <c r="BF5" s="410">
        <v>0.95</v>
      </c>
      <c r="BG5" s="410"/>
      <c r="BH5" s="410"/>
      <c r="BI5" s="410"/>
      <c r="BJ5" s="410"/>
      <c r="BK5" s="411" t="s">
        <v>107</v>
      </c>
      <c r="BL5" s="411"/>
      <c r="BM5" s="411"/>
      <c r="BN5" s="411"/>
      <c r="BO5" s="409"/>
      <c r="BP5" s="409"/>
      <c r="BQ5" s="409"/>
      <c r="BR5" s="409"/>
      <c r="BS5" s="409"/>
      <c r="BT5" s="409"/>
      <c r="BU5" s="409"/>
      <c r="BV5" s="409"/>
      <c r="BW5" s="409"/>
      <c r="BX5" s="409"/>
      <c r="BY5" s="409"/>
      <c r="BZ5" s="409"/>
      <c r="CA5" s="273"/>
      <c r="CB5" s="273"/>
      <c r="CC5" s="273"/>
      <c r="CD5" s="273"/>
      <c r="CE5" s="273"/>
      <c r="CF5" s="273"/>
      <c r="CG5" s="273"/>
      <c r="CH5" s="273"/>
      <c r="CI5" s="273"/>
      <c r="CJ5" s="273"/>
      <c r="CK5" s="273"/>
      <c r="CL5" s="273"/>
      <c r="CM5" s="273"/>
      <c r="CN5" s="274"/>
    </row>
    <row r="6" spans="1:92" ht="13.5" customHeight="1">
      <c r="A6" s="269" t="s">
        <v>3</v>
      </c>
      <c r="B6" s="264">
        <f>1-B5</f>
        <v>0.39</v>
      </c>
      <c r="D6" s="265">
        <f>B8</f>
        <v>5500</v>
      </c>
      <c r="E6" s="265" t="e">
        <f>NA()</f>
        <v>#N/A</v>
      </c>
      <c r="F6" s="265" t="e">
        <f>NA()</f>
        <v>#N/A</v>
      </c>
      <c r="G6" s="265">
        <v>0</v>
      </c>
      <c r="H6" s="265" t="e">
        <f>NA()</f>
        <v>#N/A</v>
      </c>
      <c r="I6" s="265">
        <f>D6</f>
        <v>5500</v>
      </c>
      <c r="J6" s="265">
        <v>0</v>
      </c>
      <c r="K6" s="265">
        <v>0</v>
      </c>
      <c r="L6" s="265" t="e">
        <f>NA()</f>
        <v>#N/A</v>
      </c>
      <c r="N6" s="22" t="s">
        <v>25</v>
      </c>
      <c r="O6" s="23">
        <v>4604304</v>
      </c>
      <c r="P6" s="24"/>
      <c r="Q6" s="25">
        <v>14117000</v>
      </c>
      <c r="R6" s="24"/>
      <c r="S6" s="25">
        <v>4277778</v>
      </c>
      <c r="T6" s="24"/>
      <c r="U6" s="26">
        <v>4556388</v>
      </c>
      <c r="V6" s="27"/>
      <c r="W6" s="28"/>
      <c r="X6" s="40" t="s">
        <v>6</v>
      </c>
      <c r="Y6" s="41"/>
      <c r="Z6" s="42"/>
      <c r="AA6" s="43"/>
      <c r="AB6" s="44">
        <f>Z6-Y6</f>
        <v>0</v>
      </c>
      <c r="AE6" s="205" t="s">
        <v>34</v>
      </c>
      <c r="AF6" s="206">
        <f>AF5/AF8</f>
        <v>0.61331396813953409</v>
      </c>
      <c r="AM6" s="207">
        <f>AM5+1</f>
        <v>44806</v>
      </c>
      <c r="AN6" s="208" t="str">
        <f t="shared" ref="AN6:AN35" si="0">TEXT(AM6,"aaa")</f>
        <v>金</v>
      </c>
      <c r="AO6" s="56">
        <v>70000</v>
      </c>
      <c r="AP6" s="45">
        <f>売上表!V6</f>
        <v>112850</v>
      </c>
      <c r="AQ6" s="57">
        <f t="shared" ref="AQ6:AQ35" si="1">AP6-AO6</f>
        <v>42850</v>
      </c>
      <c r="AR6" s="47">
        <f t="shared" ref="AR6:AR35" si="2">AQ6/$AP$2</f>
        <v>4.2850000000000001</v>
      </c>
      <c r="AT6" s="281"/>
      <c r="AU6" s="282" t="s">
        <v>119</v>
      </c>
      <c r="AV6" s="283"/>
      <c r="AW6" s="283"/>
      <c r="AX6" s="283" t="s">
        <v>108</v>
      </c>
      <c r="AY6" s="283"/>
      <c r="AZ6" s="283" t="s">
        <v>189</v>
      </c>
      <c r="BA6" s="283"/>
      <c r="BB6" s="284"/>
      <c r="BC6" s="285"/>
      <c r="BD6" s="284"/>
      <c r="BE6" s="285"/>
      <c r="BF6" s="284"/>
      <c r="BG6" s="285"/>
      <c r="BH6" s="284"/>
      <c r="BI6" s="284"/>
      <c r="BJ6" s="286"/>
      <c r="BK6" s="286"/>
      <c r="BL6" s="286"/>
      <c r="BM6" s="286"/>
      <c r="BN6" s="286"/>
      <c r="BO6" s="286"/>
      <c r="BP6" s="286"/>
      <c r="BQ6" s="286"/>
      <c r="BR6" s="286"/>
      <c r="BS6" s="286"/>
      <c r="BT6" s="286"/>
      <c r="BU6" s="286"/>
      <c r="BV6" s="286"/>
      <c r="BW6" s="286"/>
      <c r="BX6" s="286"/>
      <c r="BY6" s="286"/>
      <c r="BZ6" s="286"/>
      <c r="CA6" s="286"/>
      <c r="CB6" s="286"/>
      <c r="CC6" s="286"/>
      <c r="CD6" s="286"/>
      <c r="CE6" s="286"/>
      <c r="CF6" s="286"/>
      <c r="CG6" s="286"/>
      <c r="CH6" s="286"/>
      <c r="CI6" s="286"/>
      <c r="CJ6" s="286"/>
      <c r="CK6" s="286"/>
      <c r="CL6" s="286"/>
      <c r="CM6" s="286"/>
      <c r="CN6" s="287"/>
    </row>
    <row r="7" spans="1:92" ht="13.5" customHeight="1">
      <c r="A7" s="269" t="s">
        <v>102</v>
      </c>
      <c r="B7" s="266">
        <v>2145</v>
      </c>
      <c r="D7" s="265">
        <f>B8</f>
        <v>5500</v>
      </c>
      <c r="E7" s="265" t="e">
        <f>NA()</f>
        <v>#N/A</v>
      </c>
      <c r="F7" s="265" t="e">
        <f>NA()</f>
        <v>#N/A</v>
      </c>
      <c r="G7" s="265">
        <f>D7</f>
        <v>5500</v>
      </c>
      <c r="H7" s="265" t="e">
        <f>NA()</f>
        <v>#N/A</v>
      </c>
      <c r="I7" s="265">
        <f>D7</f>
        <v>5500</v>
      </c>
      <c r="J7" s="265">
        <v>0</v>
      </c>
      <c r="K7" s="265">
        <v>0</v>
      </c>
      <c r="L7" s="265" t="e">
        <f>NA()</f>
        <v>#N/A</v>
      </c>
      <c r="N7" s="34" t="s">
        <v>30</v>
      </c>
      <c r="O7" s="35">
        <v>1164889</v>
      </c>
      <c r="P7" s="36">
        <v>0.2530000191125521</v>
      </c>
      <c r="Q7" s="37">
        <v>1150183.4929261259</v>
      </c>
      <c r="R7" s="36">
        <v>0.27711889326796307</v>
      </c>
      <c r="S7" s="37">
        <v>1043464</v>
      </c>
      <c r="T7" s="36">
        <v>0.24392663667913575</v>
      </c>
      <c r="U7" s="38">
        <v>1144244</v>
      </c>
      <c r="V7" s="39">
        <v>0.2511296228503806</v>
      </c>
      <c r="X7" s="40" t="s">
        <v>33</v>
      </c>
      <c r="Y7" s="54"/>
      <c r="Z7" s="55"/>
      <c r="AA7" s="43"/>
      <c r="AB7" s="8" t="e">
        <f t="shared" ref="AB7:AB13" si="3">Z7/Y7</f>
        <v>#DIV/0!</v>
      </c>
      <c r="AE7" s="205" t="s">
        <v>37</v>
      </c>
      <c r="AF7" s="209">
        <f>SUM(S43,S44,S45)-S15-S24-S31</f>
        <v>2145246</v>
      </c>
      <c r="AH7" s="210" t="s">
        <v>38</v>
      </c>
      <c r="AM7" s="207">
        <f t="shared" ref="AM7:AM35" si="4">AM6+1</f>
        <v>44807</v>
      </c>
      <c r="AN7" s="208" t="str">
        <f t="shared" si="0"/>
        <v>土</v>
      </c>
      <c r="AO7" s="56"/>
      <c r="AP7" s="45">
        <f>売上表!V7</f>
        <v>153800</v>
      </c>
      <c r="AQ7" s="57">
        <f t="shared" si="1"/>
        <v>153800</v>
      </c>
      <c r="AR7" s="47">
        <f t="shared" si="2"/>
        <v>15.38</v>
      </c>
      <c r="AT7" s="281"/>
      <c r="AU7" s="288"/>
      <c r="AV7" s="289"/>
      <c r="AW7" s="289"/>
      <c r="AX7" s="289"/>
      <c r="AY7" s="289"/>
      <c r="AZ7" s="289"/>
      <c r="BA7" s="289"/>
      <c r="BB7" s="290"/>
      <c r="BC7" s="291"/>
      <c r="BD7" s="290"/>
      <c r="BE7" s="291"/>
      <c r="BF7" s="290"/>
      <c r="BG7" s="291"/>
      <c r="BH7" s="290"/>
      <c r="BI7" s="290"/>
      <c r="BJ7" s="292"/>
      <c r="BK7" s="292"/>
      <c r="BL7" s="292"/>
      <c r="BM7" s="292"/>
      <c r="BN7" s="292"/>
      <c r="BO7" s="292"/>
      <c r="BP7" s="292"/>
      <c r="BQ7" s="292"/>
      <c r="BR7" s="292"/>
      <c r="BS7" s="292"/>
      <c r="BT7" s="292"/>
      <c r="BU7" s="292"/>
      <c r="BV7" s="292"/>
      <c r="BW7" s="292"/>
      <c r="BX7" s="292"/>
      <c r="BY7" s="292"/>
      <c r="BZ7" s="292"/>
      <c r="CA7" s="292"/>
      <c r="CB7" s="292"/>
      <c r="CC7" s="292"/>
      <c r="CD7" s="292"/>
      <c r="CE7" s="292"/>
      <c r="CF7" s="292"/>
      <c r="CG7" s="292"/>
      <c r="CH7" s="292"/>
      <c r="CI7" s="292"/>
      <c r="CJ7" s="292"/>
      <c r="CK7" s="292"/>
      <c r="CL7" s="292"/>
      <c r="CM7" s="292"/>
      <c r="CN7" s="293"/>
    </row>
    <row r="8" spans="1:92" ht="13.5" customHeight="1">
      <c r="A8" s="269" t="s">
        <v>103</v>
      </c>
      <c r="B8" s="266">
        <f>B7/B6</f>
        <v>5500</v>
      </c>
      <c r="D8" s="265">
        <f>INT(MAX(B8:B9)*1.2)</f>
        <v>6600</v>
      </c>
      <c r="E8" s="265">
        <f>B5*D8+B7</f>
        <v>6171</v>
      </c>
      <c r="F8" s="265">
        <f>D8</f>
        <v>6600</v>
      </c>
      <c r="G8" s="265" t="e">
        <f>NA()</f>
        <v>#N/A</v>
      </c>
      <c r="H8" s="265" t="e">
        <f>NA()</f>
        <v>#N/A</v>
      </c>
      <c r="I8" s="265">
        <f>E8</f>
        <v>6171</v>
      </c>
      <c r="J8" s="265">
        <v>0</v>
      </c>
      <c r="K8" s="265">
        <f>F8-E8</f>
        <v>429</v>
      </c>
      <c r="L8" s="265">
        <f>B7</f>
        <v>2145</v>
      </c>
      <c r="N8" s="48" t="s">
        <v>32</v>
      </c>
      <c r="O8" s="49">
        <v>0</v>
      </c>
      <c r="P8" s="50">
        <v>0</v>
      </c>
      <c r="Q8" s="51">
        <v>0</v>
      </c>
      <c r="R8" s="50">
        <v>0</v>
      </c>
      <c r="S8" s="51">
        <v>0</v>
      </c>
      <c r="T8" s="50">
        <v>0</v>
      </c>
      <c r="U8" s="52">
        <v>0</v>
      </c>
      <c r="V8" s="53">
        <v>0</v>
      </c>
      <c r="X8" s="40" t="s">
        <v>36</v>
      </c>
      <c r="Y8" s="64"/>
      <c r="Z8" s="43"/>
      <c r="AA8" s="43"/>
      <c r="AB8" s="8" t="e">
        <f t="shared" si="3"/>
        <v>#DIV/0!</v>
      </c>
      <c r="AE8" s="205" t="s">
        <v>41</v>
      </c>
      <c r="AF8" s="209">
        <f>S6</f>
        <v>4277778</v>
      </c>
      <c r="AH8" s="211">
        <v>1800000</v>
      </c>
      <c r="AM8" s="207">
        <f t="shared" si="4"/>
        <v>44808</v>
      </c>
      <c r="AN8" s="208" t="str">
        <f t="shared" si="0"/>
        <v>日</v>
      </c>
      <c r="AO8" s="56"/>
      <c r="AP8" s="45">
        <f>売上表!V8</f>
        <v>0</v>
      </c>
      <c r="AQ8" s="57">
        <f t="shared" si="1"/>
        <v>0</v>
      </c>
      <c r="AR8" s="47">
        <f t="shared" si="2"/>
        <v>0</v>
      </c>
      <c r="AT8" s="281"/>
      <c r="AU8" s="288"/>
      <c r="AV8" s="289"/>
      <c r="AW8" s="289"/>
      <c r="AX8" s="289"/>
      <c r="AY8" s="289"/>
      <c r="AZ8" s="289"/>
      <c r="BA8" s="289"/>
      <c r="BB8" s="290"/>
      <c r="BC8" s="291"/>
      <c r="BD8" s="290"/>
      <c r="BE8" s="291"/>
      <c r="BF8" s="290"/>
      <c r="BG8" s="291"/>
      <c r="BH8" s="290"/>
      <c r="BI8" s="290"/>
      <c r="BJ8" s="292"/>
      <c r="BK8" s="292"/>
      <c r="BL8" s="292"/>
      <c r="BM8" s="292"/>
      <c r="BN8" s="292"/>
      <c r="BO8" s="292"/>
      <c r="BP8" s="292"/>
      <c r="BQ8" s="292"/>
      <c r="BR8" s="292"/>
      <c r="BS8" s="292"/>
      <c r="BT8" s="292"/>
      <c r="BU8" s="292"/>
      <c r="BV8" s="292"/>
      <c r="BW8" s="292"/>
      <c r="BX8" s="292"/>
      <c r="BY8" s="292"/>
      <c r="BZ8" s="292"/>
      <c r="CA8" s="292"/>
      <c r="CB8" s="292"/>
      <c r="CC8" s="292"/>
      <c r="CD8" s="292"/>
      <c r="CE8" s="292"/>
      <c r="CF8" s="292"/>
      <c r="CG8" s="292"/>
      <c r="CH8" s="292"/>
      <c r="CI8" s="292"/>
      <c r="CJ8" s="292"/>
      <c r="CK8" s="292"/>
      <c r="CL8" s="292"/>
      <c r="CM8" s="292"/>
      <c r="CN8" s="293"/>
    </row>
    <row r="9" spans="1:92" ht="13.5" customHeight="1" thickBot="1">
      <c r="A9" s="270" t="s">
        <v>104</v>
      </c>
      <c r="B9" s="267">
        <v>550</v>
      </c>
      <c r="D9" s="265">
        <f>B9</f>
        <v>550</v>
      </c>
      <c r="E9" s="265" t="e">
        <f>NA()</f>
        <v>#N/A</v>
      </c>
      <c r="F9" s="265" t="e">
        <f>NA()</f>
        <v>#N/A</v>
      </c>
      <c r="G9" s="265" t="e">
        <f>NA()</f>
        <v>#N/A</v>
      </c>
      <c r="H9" s="265">
        <v>0</v>
      </c>
      <c r="I9" s="265">
        <f>D9*B5+B7</f>
        <v>2480.5</v>
      </c>
      <c r="J9" s="265">
        <v>0</v>
      </c>
      <c r="K9" s="265">
        <f>D9-I9</f>
        <v>-1930.5</v>
      </c>
      <c r="L9" s="265" t="e">
        <f>NA()</f>
        <v>#N/A</v>
      </c>
      <c r="N9" s="58" t="s">
        <v>187</v>
      </c>
      <c r="O9" s="59">
        <v>0</v>
      </c>
      <c r="P9" s="60">
        <v>0</v>
      </c>
      <c r="Q9" s="61">
        <v>0</v>
      </c>
      <c r="R9" s="60">
        <v>0</v>
      </c>
      <c r="S9" s="61">
        <v>0</v>
      </c>
      <c r="T9" s="60">
        <v>0</v>
      </c>
      <c r="U9" s="62">
        <v>0</v>
      </c>
      <c r="V9" s="63">
        <v>0</v>
      </c>
      <c r="X9" s="40" t="s">
        <v>40</v>
      </c>
      <c r="Y9" s="65"/>
      <c r="Z9" s="66"/>
      <c r="AA9" s="43"/>
      <c r="AB9" s="8" t="e">
        <f t="shared" si="3"/>
        <v>#DIV/0!</v>
      </c>
      <c r="AE9" s="205" t="s">
        <v>3</v>
      </c>
      <c r="AF9" s="212">
        <f>1-AF6</f>
        <v>0.38668603186046591</v>
      </c>
      <c r="AM9" s="207">
        <f t="shared" si="4"/>
        <v>44809</v>
      </c>
      <c r="AN9" s="208" t="str">
        <f t="shared" si="0"/>
        <v>月</v>
      </c>
      <c r="AO9" s="56"/>
      <c r="AP9" s="45">
        <f>売上表!V9</f>
        <v>0</v>
      </c>
      <c r="AQ9" s="57">
        <f t="shared" si="1"/>
        <v>0</v>
      </c>
      <c r="AR9" s="47">
        <f t="shared" si="2"/>
        <v>0</v>
      </c>
      <c r="AT9" s="281"/>
      <c r="AU9" s="288"/>
      <c r="AV9" s="289"/>
      <c r="AW9" s="289"/>
      <c r="AX9" s="289"/>
      <c r="AY9" s="289"/>
      <c r="AZ9" s="289"/>
      <c r="BA9" s="289"/>
      <c r="BB9" s="290"/>
      <c r="BC9" s="291"/>
      <c r="BD9" s="290"/>
      <c r="BE9" s="291"/>
      <c r="BF9" s="290"/>
      <c r="BG9" s="291"/>
      <c r="BH9" s="290"/>
      <c r="BI9" s="290"/>
      <c r="BJ9" s="292"/>
      <c r="BK9" s="292"/>
      <c r="BL9" s="292"/>
      <c r="BM9" s="292"/>
      <c r="BN9" s="292"/>
      <c r="BO9" s="292"/>
      <c r="BP9" s="292"/>
      <c r="BQ9" s="292"/>
      <c r="BR9" s="292"/>
      <c r="BS9" s="292"/>
      <c r="BT9" s="292"/>
      <c r="BU9" s="292"/>
      <c r="BV9" s="292"/>
      <c r="BW9" s="292"/>
      <c r="BX9" s="292"/>
      <c r="BY9" s="292"/>
      <c r="BZ9" s="292"/>
      <c r="CA9" s="292"/>
      <c r="CB9" s="292"/>
      <c r="CC9" s="292"/>
      <c r="CD9" s="292"/>
      <c r="CE9" s="292"/>
      <c r="CF9" s="292"/>
      <c r="CG9" s="292"/>
      <c r="CH9" s="292"/>
      <c r="CI9" s="292"/>
      <c r="CJ9" s="292"/>
      <c r="CK9" s="292"/>
      <c r="CL9" s="292"/>
      <c r="CM9" s="292"/>
      <c r="CN9" s="293"/>
    </row>
    <row r="10" spans="1:92" ht="13.5" customHeight="1" thickBot="1">
      <c r="D10" s="265">
        <f>B9</f>
        <v>550</v>
      </c>
      <c r="E10" s="265" t="e">
        <f>NA()</f>
        <v>#N/A</v>
      </c>
      <c r="F10" s="265" t="e">
        <f>NA()</f>
        <v>#N/A</v>
      </c>
      <c r="G10" s="265" t="e">
        <f>NA()</f>
        <v>#N/A</v>
      </c>
      <c r="H10" s="265">
        <f>D10</f>
        <v>550</v>
      </c>
      <c r="I10" s="265">
        <f>I9</f>
        <v>2480.5</v>
      </c>
      <c r="J10" s="265">
        <v>0</v>
      </c>
      <c r="K10" s="265">
        <f>D10-I10</f>
        <v>-1930.5</v>
      </c>
      <c r="L10" s="265" t="e">
        <f>NA()</f>
        <v>#N/A</v>
      </c>
      <c r="N10" s="58" t="s">
        <v>39</v>
      </c>
      <c r="O10" s="59">
        <v>0</v>
      </c>
      <c r="P10" s="60">
        <v>0</v>
      </c>
      <c r="Q10" s="61">
        <v>0</v>
      </c>
      <c r="R10" s="60">
        <v>0</v>
      </c>
      <c r="S10" s="61">
        <v>860</v>
      </c>
      <c r="T10" s="60">
        <v>2.010389505953792E-4</v>
      </c>
      <c r="U10" s="62">
        <v>735</v>
      </c>
      <c r="V10" s="63">
        <v>1.6131198659991204E-4</v>
      </c>
      <c r="X10" s="40" t="s">
        <v>43</v>
      </c>
      <c r="Y10" s="65"/>
      <c r="Z10" s="66"/>
      <c r="AA10" s="43"/>
      <c r="AB10" s="8" t="e">
        <f t="shared" si="3"/>
        <v>#DIV/0!</v>
      </c>
      <c r="AE10" s="205" t="s">
        <v>46</v>
      </c>
      <c r="AF10" s="213">
        <f>AF7/AF9</f>
        <v>5547772.1542683067</v>
      </c>
      <c r="AH10" s="210" t="s">
        <v>47</v>
      </c>
      <c r="AI10" s="211">
        <f>SUM(AF7,AH8)/AF9</f>
        <v>10202711.437540691</v>
      </c>
      <c r="AM10" s="207">
        <f t="shared" si="4"/>
        <v>44810</v>
      </c>
      <c r="AN10" s="208" t="str">
        <f t="shared" si="0"/>
        <v>火</v>
      </c>
      <c r="AO10" s="56"/>
      <c r="AP10" s="45">
        <f>売上表!V10</f>
        <v>0</v>
      </c>
      <c r="AQ10" s="57">
        <f t="shared" si="1"/>
        <v>0</v>
      </c>
      <c r="AR10" s="47">
        <f t="shared" si="2"/>
        <v>0</v>
      </c>
      <c r="AT10" s="281"/>
      <c r="AU10" s="294"/>
      <c r="AV10" s="295"/>
      <c r="AW10" s="295"/>
      <c r="AX10" s="295"/>
      <c r="AY10" s="295"/>
      <c r="AZ10" s="295"/>
      <c r="BA10" s="295"/>
      <c r="BB10" s="296"/>
      <c r="BC10" s="297"/>
      <c r="BD10" s="296"/>
      <c r="BE10" s="297"/>
      <c r="BF10" s="296"/>
      <c r="BG10" s="297"/>
      <c r="BH10" s="296"/>
      <c r="BI10" s="296"/>
      <c r="BJ10" s="298"/>
      <c r="BK10" s="298"/>
      <c r="BL10" s="298"/>
      <c r="BM10" s="298"/>
      <c r="BN10" s="298"/>
      <c r="BO10" s="298"/>
      <c r="BP10" s="298"/>
      <c r="BQ10" s="298"/>
      <c r="BR10" s="298"/>
      <c r="BS10" s="298"/>
      <c r="BT10" s="298"/>
      <c r="BU10" s="298"/>
      <c r="BV10" s="298"/>
      <c r="BW10" s="298"/>
      <c r="BX10" s="298"/>
      <c r="BY10" s="298"/>
      <c r="BZ10" s="298"/>
      <c r="CA10" s="298"/>
      <c r="CB10" s="298"/>
      <c r="CC10" s="298"/>
      <c r="CD10" s="298"/>
      <c r="CE10" s="298"/>
      <c r="CF10" s="298"/>
      <c r="CG10" s="298"/>
      <c r="CH10" s="298"/>
      <c r="CI10" s="298"/>
      <c r="CJ10" s="298"/>
      <c r="CK10" s="298"/>
      <c r="CL10" s="298"/>
      <c r="CM10" s="298"/>
      <c r="CN10" s="299"/>
    </row>
    <row r="11" spans="1:92" ht="13.5" customHeight="1">
      <c r="N11" s="67" t="s">
        <v>42</v>
      </c>
      <c r="O11" s="68">
        <v>36621</v>
      </c>
      <c r="P11" s="69">
        <v>7.953645111182928E-3</v>
      </c>
      <c r="Q11" s="70">
        <v>41505.055081680905</v>
      </c>
      <c r="R11" s="69">
        <v>0.01</v>
      </c>
      <c r="S11" s="70">
        <v>34440</v>
      </c>
      <c r="T11" s="69">
        <v>8.0509086726800686E-3</v>
      </c>
      <c r="U11" s="71">
        <v>36931</v>
      </c>
      <c r="V11" s="72">
        <v>8.105323778396397E-3</v>
      </c>
      <c r="W11" s="28"/>
      <c r="X11" s="40" t="s">
        <v>45</v>
      </c>
      <c r="Y11" s="41"/>
      <c r="Z11" s="42"/>
      <c r="AA11" s="43"/>
      <c r="AB11" s="8" t="e">
        <f t="shared" si="3"/>
        <v>#DIV/0!</v>
      </c>
      <c r="AE11" s="205" t="s">
        <v>6</v>
      </c>
      <c r="AF11" s="213">
        <f>AF8-AF7-AF6*AF8</f>
        <v>-491089</v>
      </c>
      <c r="AM11" s="207">
        <f t="shared" si="4"/>
        <v>44811</v>
      </c>
      <c r="AN11" s="208" t="str">
        <f t="shared" si="0"/>
        <v>水</v>
      </c>
      <c r="AO11" s="56"/>
      <c r="AP11" s="45">
        <f>売上表!V11</f>
        <v>0</v>
      </c>
      <c r="AQ11" s="57">
        <f t="shared" si="1"/>
        <v>0</v>
      </c>
      <c r="AR11" s="47">
        <f t="shared" si="2"/>
        <v>0</v>
      </c>
      <c r="AT11" s="281"/>
      <c r="AU11" s="282" t="s">
        <v>120</v>
      </c>
      <c r="AV11" s="283"/>
      <c r="AW11" s="283"/>
      <c r="AX11" s="283" t="s">
        <v>108</v>
      </c>
      <c r="AY11" s="283"/>
      <c r="AZ11" s="283" t="s">
        <v>190</v>
      </c>
      <c r="BA11" s="283"/>
      <c r="BB11" s="300"/>
      <c r="BC11" s="301"/>
      <c r="BD11" s="300"/>
      <c r="BE11" s="302"/>
      <c r="BF11" s="300"/>
      <c r="BG11" s="302"/>
      <c r="BH11" s="300"/>
      <c r="BI11" s="300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4"/>
    </row>
    <row r="12" spans="1:92" ht="13.5" customHeight="1">
      <c r="N12" s="73" t="s">
        <v>44</v>
      </c>
      <c r="O12" s="74">
        <v>1201510</v>
      </c>
      <c r="P12" s="75">
        <v>0.260953664223735</v>
      </c>
      <c r="Q12" s="76">
        <v>1191688.5480078068</v>
      </c>
      <c r="R12" s="75">
        <v>0.28711889326796308</v>
      </c>
      <c r="S12" s="76">
        <v>1078764</v>
      </c>
      <c r="T12" s="75">
        <v>0.25217858430241119</v>
      </c>
      <c r="U12" s="77">
        <v>1181910</v>
      </c>
      <c r="V12" s="78">
        <v>0.25939625861537691</v>
      </c>
      <c r="W12" s="28"/>
      <c r="X12" s="40" t="s">
        <v>49</v>
      </c>
      <c r="Y12" s="65"/>
      <c r="Z12" s="66"/>
      <c r="AA12" s="43"/>
      <c r="AB12" s="8" t="e">
        <f t="shared" si="3"/>
        <v>#DIV/0!</v>
      </c>
      <c r="AE12" s="214" t="s">
        <v>52</v>
      </c>
      <c r="AF12" s="215">
        <f>(AF8-AF10)/AF8</f>
        <v>-0.29688173492600756</v>
      </c>
      <c r="AM12" s="216">
        <f t="shared" si="4"/>
        <v>44812</v>
      </c>
      <c r="AN12" s="217" t="str">
        <f t="shared" si="0"/>
        <v>木</v>
      </c>
      <c r="AO12" s="94"/>
      <c r="AP12" s="45">
        <f>売上表!V12</f>
        <v>0</v>
      </c>
      <c r="AQ12" s="95">
        <f t="shared" si="1"/>
        <v>0</v>
      </c>
      <c r="AR12" s="47">
        <f t="shared" si="2"/>
        <v>0</v>
      </c>
      <c r="AT12" s="281"/>
      <c r="AU12" s="288"/>
      <c r="AV12" s="289"/>
      <c r="AW12" s="289"/>
      <c r="AX12" s="289"/>
      <c r="AY12" s="289"/>
      <c r="AZ12" s="289"/>
      <c r="BA12" s="289"/>
      <c r="BB12" s="290"/>
      <c r="BC12" s="305"/>
      <c r="BD12" s="290"/>
      <c r="BE12" s="291"/>
      <c r="BF12" s="290"/>
      <c r="BG12" s="291"/>
      <c r="BH12" s="290"/>
      <c r="BI12" s="290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3"/>
    </row>
    <row r="13" spans="1:92" ht="13.5" customHeight="1">
      <c r="N13" s="73" t="s">
        <v>48</v>
      </c>
      <c r="O13" s="79">
        <v>3402794</v>
      </c>
      <c r="P13" s="80">
        <v>0.739046335776265</v>
      </c>
      <c r="Q13" s="81">
        <v>2958816.9601602834</v>
      </c>
      <c r="R13" s="80">
        <v>0.71288110673203686</v>
      </c>
      <c r="S13" s="81">
        <v>3199014</v>
      </c>
      <c r="T13" s="80">
        <v>0.74782141569758875</v>
      </c>
      <c r="U13" s="82">
        <v>3374478</v>
      </c>
      <c r="V13" s="83">
        <v>0.74060374138462304</v>
      </c>
      <c r="X13" s="90" t="s">
        <v>51</v>
      </c>
      <c r="Y13" s="91"/>
      <c r="Z13" s="92"/>
      <c r="AA13" s="93"/>
      <c r="AB13" s="8" t="e">
        <f t="shared" si="3"/>
        <v>#DIV/0!</v>
      </c>
      <c r="AE13" s="218" t="s">
        <v>54</v>
      </c>
      <c r="AF13" s="219">
        <f>AF10/AF8</f>
        <v>1.2968817349260076</v>
      </c>
      <c r="AM13" s="220">
        <f t="shared" si="4"/>
        <v>44813</v>
      </c>
      <c r="AN13" s="221" t="str">
        <f t="shared" si="0"/>
        <v>金</v>
      </c>
      <c r="AO13" s="102"/>
      <c r="AP13" s="45">
        <f>売上表!V13</f>
        <v>0</v>
      </c>
      <c r="AQ13" s="103">
        <f t="shared" si="1"/>
        <v>0</v>
      </c>
      <c r="AR13" s="47">
        <f t="shared" si="2"/>
        <v>0</v>
      </c>
      <c r="AT13" s="281"/>
      <c r="AU13" s="288"/>
      <c r="AV13" s="289"/>
      <c r="AW13" s="289"/>
      <c r="AX13" s="289"/>
      <c r="AY13" s="289"/>
      <c r="AZ13" s="289"/>
      <c r="BA13" s="289"/>
      <c r="BB13" s="290"/>
      <c r="BC13" s="305"/>
      <c r="BD13" s="290"/>
      <c r="BE13" s="291"/>
      <c r="BF13" s="290"/>
      <c r="BG13" s="291"/>
      <c r="BH13" s="290"/>
      <c r="BI13" s="290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3"/>
    </row>
    <row r="14" spans="1:92" ht="13.5" customHeight="1">
      <c r="N14" s="84" t="s">
        <v>50</v>
      </c>
      <c r="O14" s="85">
        <v>655055</v>
      </c>
      <c r="P14" s="86">
        <v>0.14227014549864647</v>
      </c>
      <c r="Q14" s="87">
        <v>410000</v>
      </c>
      <c r="R14" s="86">
        <v>9.8783148026940409E-2</v>
      </c>
      <c r="S14" s="87">
        <v>440000</v>
      </c>
      <c r="T14" s="86">
        <v>0.10285713751391494</v>
      </c>
      <c r="U14" s="88">
        <v>410000</v>
      </c>
      <c r="V14" s="89">
        <v>8.9983557150971338E-2</v>
      </c>
      <c r="W14" s="28"/>
      <c r="AE14" s="222" t="s">
        <v>56</v>
      </c>
      <c r="AF14" s="223">
        <f>AF10/AF8</f>
        <v>1.2968817349260076</v>
      </c>
      <c r="AG14" s="4" t="s">
        <v>57</v>
      </c>
      <c r="AM14" s="224">
        <f t="shared" si="4"/>
        <v>44814</v>
      </c>
      <c r="AN14" s="225" t="str">
        <f t="shared" si="0"/>
        <v>土</v>
      </c>
      <c r="AO14" s="110"/>
      <c r="AP14" s="45">
        <f>売上表!V14</f>
        <v>0</v>
      </c>
      <c r="AQ14" s="111">
        <f t="shared" si="1"/>
        <v>0</v>
      </c>
      <c r="AR14" s="47">
        <f t="shared" si="2"/>
        <v>0</v>
      </c>
      <c r="AT14" s="281"/>
      <c r="AU14" s="288"/>
      <c r="AV14" s="289"/>
      <c r="AW14" s="289"/>
      <c r="AX14" s="289"/>
      <c r="AY14" s="289"/>
      <c r="AZ14" s="289"/>
      <c r="BA14" s="289"/>
      <c r="BB14" s="290"/>
      <c r="BC14" s="305"/>
      <c r="BD14" s="290"/>
      <c r="BE14" s="291"/>
      <c r="BF14" s="290"/>
      <c r="BG14" s="291"/>
      <c r="BH14" s="290"/>
      <c r="BI14" s="290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  <c r="CN14" s="293"/>
    </row>
    <row r="15" spans="1:92" ht="13.5" customHeight="1" thickBot="1">
      <c r="E15" s="268"/>
      <c r="F15" s="268"/>
      <c r="G15" s="268"/>
      <c r="N15" s="96" t="s">
        <v>53</v>
      </c>
      <c r="O15" s="97">
        <v>891678</v>
      </c>
      <c r="P15" s="98">
        <v>0.19366184335352313</v>
      </c>
      <c r="Q15" s="99">
        <v>937808.51622736198</v>
      </c>
      <c r="R15" s="98">
        <v>0.2259504328766167</v>
      </c>
      <c r="S15" s="99">
        <v>1060253</v>
      </c>
      <c r="T15" s="98">
        <v>0.24785133777395649</v>
      </c>
      <c r="U15" s="100">
        <v>1035285</v>
      </c>
      <c r="V15" s="101">
        <v>0.22721616332937405</v>
      </c>
      <c r="W15" s="28"/>
      <c r="AE15" s="226" t="s">
        <v>59</v>
      </c>
      <c r="AF15" s="227">
        <f>S50</f>
        <v>-232046</v>
      </c>
      <c r="AM15" s="228">
        <f t="shared" si="4"/>
        <v>44815</v>
      </c>
      <c r="AN15" s="229" t="str">
        <f t="shared" si="0"/>
        <v>日</v>
      </c>
      <c r="AO15" s="114"/>
      <c r="AP15" s="45">
        <f>売上表!V15</f>
        <v>0</v>
      </c>
      <c r="AQ15" s="115">
        <f t="shared" si="1"/>
        <v>0</v>
      </c>
      <c r="AR15" s="47">
        <f t="shared" si="2"/>
        <v>0</v>
      </c>
      <c r="AT15" s="281"/>
      <c r="AU15" s="306"/>
      <c r="AV15" s="307"/>
      <c r="AW15" s="307"/>
      <c r="AX15" s="307"/>
      <c r="AY15" s="307"/>
      <c r="AZ15" s="307"/>
      <c r="BA15" s="307"/>
      <c r="BB15" s="308"/>
      <c r="BC15" s="309"/>
      <c r="BD15" s="308"/>
      <c r="BE15" s="309"/>
      <c r="BF15" s="308"/>
      <c r="BG15" s="309"/>
      <c r="BH15" s="308"/>
      <c r="BI15" s="308"/>
      <c r="BJ15" s="310"/>
      <c r="BK15" s="310"/>
      <c r="BL15" s="310"/>
      <c r="BM15" s="310"/>
      <c r="BN15" s="310"/>
      <c r="BO15" s="310"/>
      <c r="BP15" s="310"/>
      <c r="BQ15" s="310"/>
      <c r="BR15" s="310"/>
      <c r="BS15" s="310"/>
      <c r="BT15" s="310"/>
      <c r="BU15" s="310"/>
      <c r="BV15" s="310"/>
      <c r="BW15" s="310"/>
      <c r="BX15" s="310"/>
      <c r="BY15" s="310"/>
      <c r="BZ15" s="310"/>
      <c r="CA15" s="310"/>
      <c r="CB15" s="310"/>
      <c r="CC15" s="310"/>
      <c r="CD15" s="310"/>
      <c r="CE15" s="310"/>
      <c r="CF15" s="310"/>
      <c r="CG15" s="310"/>
      <c r="CH15" s="310"/>
      <c r="CI15" s="310"/>
      <c r="CJ15" s="310"/>
      <c r="CK15" s="310"/>
      <c r="CL15" s="310"/>
      <c r="CM15" s="310"/>
      <c r="CN15" s="311"/>
    </row>
    <row r="16" spans="1:92" ht="13.5" customHeight="1">
      <c r="D16" s="268"/>
      <c r="E16" s="268"/>
      <c r="F16" s="268"/>
      <c r="G16" s="268"/>
      <c r="N16" s="104" t="s">
        <v>55</v>
      </c>
      <c r="O16" s="105">
        <v>74374</v>
      </c>
      <c r="P16" s="106">
        <v>1.6153147142325963E-2</v>
      </c>
      <c r="Q16" s="107">
        <v>62802.950458628926</v>
      </c>
      <c r="R16" s="106">
        <v>1.5131397930934992E-2</v>
      </c>
      <c r="S16" s="107">
        <v>70278</v>
      </c>
      <c r="T16" s="106">
        <v>1.6428622523188441E-2</v>
      </c>
      <c r="U16" s="108">
        <v>61450</v>
      </c>
      <c r="V16" s="109">
        <v>1.3486559968115095E-2</v>
      </c>
      <c r="W16" s="28"/>
      <c r="AE16" s="226" t="s">
        <v>61</v>
      </c>
      <c r="AF16" s="227">
        <f>S13/7</f>
        <v>457002</v>
      </c>
      <c r="AM16" s="228">
        <f t="shared" si="4"/>
        <v>44816</v>
      </c>
      <c r="AN16" s="229" t="str">
        <f t="shared" si="0"/>
        <v>月</v>
      </c>
      <c r="AO16" s="114"/>
      <c r="AP16" s="45">
        <f>売上表!V16</f>
        <v>0</v>
      </c>
      <c r="AQ16" s="115">
        <f t="shared" si="1"/>
        <v>0</v>
      </c>
      <c r="AR16" s="47">
        <f t="shared" si="2"/>
        <v>0</v>
      </c>
      <c r="AT16" s="281"/>
      <c r="AU16" s="282" t="s">
        <v>121</v>
      </c>
      <c r="AV16" s="312"/>
      <c r="AW16" s="312"/>
      <c r="AX16" s="312" t="s">
        <v>108</v>
      </c>
      <c r="AY16" s="312"/>
      <c r="AZ16" s="313" t="s">
        <v>191</v>
      </c>
      <c r="BA16" s="312"/>
      <c r="BB16" s="284"/>
      <c r="BC16" s="285"/>
      <c r="BD16" s="284"/>
      <c r="BE16" s="285"/>
      <c r="BF16" s="284"/>
      <c r="BG16" s="285"/>
      <c r="BH16" s="284"/>
      <c r="BI16" s="284"/>
      <c r="BJ16" s="286"/>
      <c r="BK16" s="286"/>
      <c r="BL16" s="286"/>
      <c r="BM16" s="286"/>
      <c r="BN16" s="286"/>
      <c r="BO16" s="286"/>
      <c r="BP16" s="286"/>
      <c r="BQ16" s="286"/>
      <c r="BR16" s="286"/>
      <c r="BS16" s="286"/>
      <c r="BT16" s="286"/>
      <c r="BU16" s="286"/>
      <c r="BV16" s="286"/>
      <c r="BW16" s="286"/>
      <c r="BX16" s="286"/>
      <c r="BY16" s="286"/>
      <c r="BZ16" s="286"/>
      <c r="CA16" s="286"/>
      <c r="CB16" s="286"/>
      <c r="CC16" s="286"/>
      <c r="CD16" s="286"/>
      <c r="CE16" s="286"/>
      <c r="CF16" s="286"/>
      <c r="CG16" s="286"/>
      <c r="CH16" s="286"/>
      <c r="CI16" s="286"/>
      <c r="CJ16" s="286"/>
      <c r="CK16" s="286"/>
      <c r="CL16" s="286"/>
      <c r="CM16" s="286"/>
      <c r="CN16" s="287"/>
    </row>
    <row r="17" spans="14:92" ht="13.5" customHeight="1">
      <c r="N17" s="112" t="s">
        <v>58</v>
      </c>
      <c r="O17" s="59">
        <v>2406</v>
      </c>
      <c r="P17" s="60">
        <v>5.2255454896114591E-4</v>
      </c>
      <c r="Q17" s="113">
        <v>0</v>
      </c>
      <c r="R17" s="60">
        <v>0</v>
      </c>
      <c r="S17" s="113">
        <v>6806</v>
      </c>
      <c r="T17" s="60">
        <v>1.591012904362966E-3</v>
      </c>
      <c r="U17" s="62">
        <v>0</v>
      </c>
      <c r="V17" s="63">
        <v>0</v>
      </c>
      <c r="W17" s="28"/>
      <c r="AE17" s="226" t="s">
        <v>62</v>
      </c>
      <c r="AF17" s="230">
        <f>AF7/S6</f>
        <v>0.50148605187085449</v>
      </c>
      <c r="AM17" s="228">
        <f t="shared" si="4"/>
        <v>44817</v>
      </c>
      <c r="AN17" s="229" t="str">
        <f t="shared" si="0"/>
        <v>火</v>
      </c>
      <c r="AO17" s="114"/>
      <c r="AP17" s="45">
        <f>売上表!V17</f>
        <v>0</v>
      </c>
      <c r="AQ17" s="115">
        <f t="shared" si="1"/>
        <v>0</v>
      </c>
      <c r="AR17" s="47">
        <f t="shared" si="2"/>
        <v>0</v>
      </c>
      <c r="AT17" s="281"/>
      <c r="AU17" s="288"/>
      <c r="AV17" s="314"/>
      <c r="AW17" s="314"/>
      <c r="AX17" s="314"/>
      <c r="AY17" s="314"/>
      <c r="AZ17" s="315"/>
      <c r="BA17" s="314"/>
      <c r="BB17" s="290"/>
      <c r="BC17" s="291"/>
      <c r="BD17" s="290"/>
      <c r="BE17" s="291"/>
      <c r="BF17" s="290"/>
      <c r="BG17" s="291"/>
      <c r="BH17" s="290"/>
      <c r="BI17" s="290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3"/>
    </row>
    <row r="18" spans="14:92" ht="13.5" customHeight="1">
      <c r="N18" s="116" t="s">
        <v>60</v>
      </c>
      <c r="O18" s="117">
        <v>1623513</v>
      </c>
      <c r="P18" s="118">
        <v>0.35260769054345675</v>
      </c>
      <c r="Q18" s="119">
        <v>1410611.4666859908</v>
      </c>
      <c r="R18" s="118">
        <v>0.33986497883449207</v>
      </c>
      <c r="S18" s="119">
        <v>1577337</v>
      </c>
      <c r="T18" s="118">
        <v>0.36872811071542283</v>
      </c>
      <c r="U18" s="120">
        <v>1506735</v>
      </c>
      <c r="V18" s="121">
        <v>0.33068628044846049</v>
      </c>
      <c r="W18" s="28"/>
      <c r="AE18" s="231" t="s">
        <v>64</v>
      </c>
      <c r="AF18" s="232">
        <f>S13</f>
        <v>3199014</v>
      </c>
      <c r="AM18" s="233">
        <f t="shared" si="4"/>
        <v>44818</v>
      </c>
      <c r="AN18" s="234" t="str">
        <f t="shared" si="0"/>
        <v>水</v>
      </c>
      <c r="AO18" s="129"/>
      <c r="AP18" s="45">
        <f>売上表!V18</f>
        <v>0</v>
      </c>
      <c r="AQ18" s="130">
        <f t="shared" si="1"/>
        <v>0</v>
      </c>
      <c r="AR18" s="47">
        <f t="shared" si="2"/>
        <v>0</v>
      </c>
      <c r="AT18" s="281"/>
      <c r="AU18" s="316"/>
      <c r="AV18" s="314"/>
      <c r="AW18" s="314"/>
      <c r="AX18" s="314"/>
      <c r="AY18" s="314"/>
      <c r="AZ18" s="315"/>
      <c r="BA18" s="314"/>
      <c r="BB18" s="290"/>
      <c r="BC18" s="291"/>
      <c r="BD18" s="290"/>
      <c r="BE18" s="291"/>
      <c r="BF18" s="290"/>
      <c r="BG18" s="291"/>
      <c r="BH18" s="290"/>
      <c r="BI18" s="290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3"/>
    </row>
    <row r="19" spans="14:92" ht="13.5" customHeight="1">
      <c r="N19" s="34" t="s">
        <v>45</v>
      </c>
      <c r="O19" s="35">
        <v>27367</v>
      </c>
      <c r="P19" s="36">
        <v>5.9437865093182381E-3</v>
      </c>
      <c r="Q19" s="122">
        <v>45000</v>
      </c>
      <c r="R19" s="36">
        <v>1.0842052832225167E-2</v>
      </c>
      <c r="S19" s="122">
        <v>0</v>
      </c>
      <c r="T19" s="36">
        <v>0</v>
      </c>
      <c r="U19" s="38">
        <v>0</v>
      </c>
      <c r="V19" s="39">
        <v>0</v>
      </c>
      <c r="W19" s="28"/>
      <c r="AE19" s="235" t="s">
        <v>66</v>
      </c>
      <c r="AF19" s="236">
        <f>S18/S13</f>
        <v>0.49306973961351841</v>
      </c>
      <c r="AG19" s="4" t="s">
        <v>67</v>
      </c>
      <c r="AI19" s="418" t="s">
        <v>68</v>
      </c>
      <c r="AJ19" s="418"/>
      <c r="AK19" s="418"/>
      <c r="AL19" s="237"/>
      <c r="AM19" s="238">
        <f t="shared" si="4"/>
        <v>44819</v>
      </c>
      <c r="AN19" s="239" t="str">
        <f t="shared" si="0"/>
        <v>木</v>
      </c>
      <c r="AO19" s="137"/>
      <c r="AP19" s="45">
        <f>売上表!V19</f>
        <v>0</v>
      </c>
      <c r="AQ19" s="138">
        <f t="shared" si="1"/>
        <v>0</v>
      </c>
      <c r="AR19" s="47">
        <f t="shared" si="2"/>
        <v>0</v>
      </c>
      <c r="AT19" s="281"/>
      <c r="AU19" s="317"/>
      <c r="AV19" s="318"/>
      <c r="AW19" s="318"/>
      <c r="AX19" s="318"/>
      <c r="AY19" s="318"/>
      <c r="AZ19" s="318"/>
      <c r="BA19" s="318"/>
      <c r="BB19" s="290"/>
      <c r="BC19" s="291"/>
      <c r="BD19" s="290"/>
      <c r="BE19" s="291"/>
      <c r="BF19" s="290"/>
      <c r="BG19" s="291"/>
      <c r="BH19" s="290"/>
      <c r="BI19" s="290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3"/>
    </row>
    <row r="20" spans="14:92" ht="13.5" customHeight="1" thickBot="1">
      <c r="N20" s="123" t="s">
        <v>63</v>
      </c>
      <c r="O20" s="124">
        <v>74280</v>
      </c>
      <c r="P20" s="125">
        <v>1.6132731461693233E-2</v>
      </c>
      <c r="Q20" s="126">
        <v>86759.839807922108</v>
      </c>
      <c r="R20" s="125">
        <v>2.0903439264730751E-2</v>
      </c>
      <c r="S20" s="126">
        <v>61913</v>
      </c>
      <c r="T20" s="125">
        <v>1.4473168079315944E-2</v>
      </c>
      <c r="U20" s="127">
        <v>48601</v>
      </c>
      <c r="V20" s="128">
        <v>1.0666563075839897E-2</v>
      </c>
      <c r="W20" s="28"/>
      <c r="AE20" s="240" t="s">
        <v>70</v>
      </c>
      <c r="AF20" s="241" t="e">
        <f>S13/T2</f>
        <v>#DIV/0!</v>
      </c>
      <c r="AI20" s="418"/>
      <c r="AJ20" s="418"/>
      <c r="AK20" s="418"/>
      <c r="AL20" s="237"/>
      <c r="AM20" s="242">
        <f t="shared" si="4"/>
        <v>44820</v>
      </c>
      <c r="AN20" s="243" t="str">
        <f t="shared" si="0"/>
        <v>金</v>
      </c>
      <c r="AO20" s="145"/>
      <c r="AP20" s="45">
        <f>売上表!V20</f>
        <v>0</v>
      </c>
      <c r="AQ20" s="146">
        <f t="shared" si="1"/>
        <v>0</v>
      </c>
      <c r="AR20" s="47">
        <f t="shared" si="2"/>
        <v>0</v>
      </c>
      <c r="AT20" s="281"/>
      <c r="AU20" s="319"/>
      <c r="AV20" s="320"/>
      <c r="AW20" s="320"/>
      <c r="AX20" s="320"/>
      <c r="AY20" s="320"/>
      <c r="AZ20" s="320"/>
      <c r="BA20" s="320"/>
      <c r="BB20" s="296"/>
      <c r="BC20" s="297"/>
      <c r="BD20" s="296"/>
      <c r="BE20" s="297"/>
      <c r="BF20" s="296"/>
      <c r="BG20" s="297"/>
      <c r="BH20" s="296"/>
      <c r="BI20" s="296"/>
      <c r="BJ20" s="298"/>
      <c r="BK20" s="321"/>
      <c r="BL20" s="321"/>
      <c r="BM20" s="298"/>
      <c r="BN20" s="298"/>
      <c r="BO20" s="298"/>
      <c r="BP20" s="298"/>
      <c r="BQ20" s="298"/>
      <c r="BR20" s="298"/>
      <c r="BS20" s="298"/>
      <c r="BT20" s="298"/>
      <c r="BU20" s="298"/>
      <c r="BV20" s="298"/>
      <c r="BW20" s="298"/>
      <c r="BX20" s="298"/>
      <c r="BY20" s="298"/>
      <c r="BZ20" s="298"/>
      <c r="CA20" s="298"/>
      <c r="CB20" s="298"/>
      <c r="CC20" s="298"/>
      <c r="CD20" s="298"/>
      <c r="CE20" s="298"/>
      <c r="CF20" s="298"/>
      <c r="CG20" s="298"/>
      <c r="CH20" s="298"/>
      <c r="CI20" s="298"/>
      <c r="CJ20" s="298"/>
      <c r="CK20" s="298"/>
      <c r="CL20" s="298"/>
      <c r="CM20" s="298"/>
      <c r="CN20" s="299"/>
    </row>
    <row r="21" spans="14:92" ht="13.5" customHeight="1" thickTop="1">
      <c r="N21" s="131" t="s">
        <v>65</v>
      </c>
      <c r="O21" s="132">
        <v>22000</v>
      </c>
      <c r="P21" s="133">
        <v>4.7781380204261056E-3</v>
      </c>
      <c r="Q21" s="134">
        <v>41590</v>
      </c>
      <c r="R21" s="133">
        <v>1.0020466162049883E-2</v>
      </c>
      <c r="S21" s="134">
        <v>18024</v>
      </c>
      <c r="T21" s="133">
        <v>4.2134023785245518E-3</v>
      </c>
      <c r="U21" s="135">
        <v>24533</v>
      </c>
      <c r="V21" s="136">
        <v>5.3843087989872678E-3</v>
      </c>
      <c r="W21" s="28"/>
      <c r="AE21" s="244" t="s">
        <v>72</v>
      </c>
      <c r="AF21" s="245" t="e">
        <f>S6/T2</f>
        <v>#DIV/0!</v>
      </c>
      <c r="AI21" s="418"/>
      <c r="AJ21" s="418"/>
      <c r="AK21" s="418"/>
      <c r="AL21" s="237"/>
      <c r="AM21" s="246">
        <f t="shared" si="4"/>
        <v>44821</v>
      </c>
      <c r="AN21" s="247" t="str">
        <f t="shared" si="0"/>
        <v>土</v>
      </c>
      <c r="AO21" s="153"/>
      <c r="AP21" s="45">
        <f>売上表!V21</f>
        <v>0</v>
      </c>
      <c r="AQ21" s="154">
        <f t="shared" si="1"/>
        <v>0</v>
      </c>
      <c r="AR21" s="47">
        <f t="shared" si="2"/>
        <v>0</v>
      </c>
      <c r="AT21" s="322"/>
      <c r="AU21" s="419" t="s">
        <v>109</v>
      </c>
      <c r="AV21" s="420"/>
      <c r="AW21" s="420"/>
      <c r="AX21" s="420"/>
      <c r="AY21" s="420"/>
      <c r="AZ21" s="420"/>
      <c r="BA21" s="420"/>
      <c r="BB21" s="419" t="s">
        <v>110</v>
      </c>
      <c r="BC21" s="420"/>
      <c r="BD21" s="420"/>
      <c r="BE21" s="420"/>
      <c r="BF21" s="420"/>
      <c r="BG21" s="420"/>
      <c r="BH21" s="423"/>
      <c r="BI21" s="327" t="s">
        <v>111</v>
      </c>
      <c r="BJ21" s="323">
        <f>AT4</f>
        <v>44805</v>
      </c>
      <c r="BK21" s="324">
        <f t="shared" ref="BK21:CN21" si="5">BJ21+1</f>
        <v>44806</v>
      </c>
      <c r="BL21" s="324">
        <f t="shared" si="5"/>
        <v>44807</v>
      </c>
      <c r="BM21" s="324">
        <f t="shared" si="5"/>
        <v>44808</v>
      </c>
      <c r="BN21" s="324">
        <f t="shared" si="5"/>
        <v>44809</v>
      </c>
      <c r="BO21" s="324">
        <f t="shared" si="5"/>
        <v>44810</v>
      </c>
      <c r="BP21" s="324">
        <f t="shared" si="5"/>
        <v>44811</v>
      </c>
      <c r="BQ21" s="324">
        <f t="shared" si="5"/>
        <v>44812</v>
      </c>
      <c r="BR21" s="324">
        <f t="shared" si="5"/>
        <v>44813</v>
      </c>
      <c r="BS21" s="324">
        <f t="shared" si="5"/>
        <v>44814</v>
      </c>
      <c r="BT21" s="324">
        <f t="shared" si="5"/>
        <v>44815</v>
      </c>
      <c r="BU21" s="324">
        <f t="shared" si="5"/>
        <v>44816</v>
      </c>
      <c r="BV21" s="324">
        <f t="shared" si="5"/>
        <v>44817</v>
      </c>
      <c r="BW21" s="324">
        <f t="shared" si="5"/>
        <v>44818</v>
      </c>
      <c r="BX21" s="324">
        <f t="shared" si="5"/>
        <v>44819</v>
      </c>
      <c r="BY21" s="324">
        <f t="shared" si="5"/>
        <v>44820</v>
      </c>
      <c r="BZ21" s="324">
        <f t="shared" si="5"/>
        <v>44821</v>
      </c>
      <c r="CA21" s="324">
        <f t="shared" si="5"/>
        <v>44822</v>
      </c>
      <c r="CB21" s="324">
        <f t="shared" si="5"/>
        <v>44823</v>
      </c>
      <c r="CC21" s="324">
        <f t="shared" si="5"/>
        <v>44824</v>
      </c>
      <c r="CD21" s="324">
        <f t="shared" si="5"/>
        <v>44825</v>
      </c>
      <c r="CE21" s="324">
        <f t="shared" si="5"/>
        <v>44826</v>
      </c>
      <c r="CF21" s="324">
        <f t="shared" si="5"/>
        <v>44827</v>
      </c>
      <c r="CG21" s="324">
        <f t="shared" si="5"/>
        <v>44828</v>
      </c>
      <c r="CH21" s="324">
        <f t="shared" si="5"/>
        <v>44829</v>
      </c>
      <c r="CI21" s="324">
        <f t="shared" si="5"/>
        <v>44830</v>
      </c>
      <c r="CJ21" s="324">
        <f t="shared" si="5"/>
        <v>44831</v>
      </c>
      <c r="CK21" s="324">
        <f t="shared" si="5"/>
        <v>44832</v>
      </c>
      <c r="CL21" s="324">
        <f t="shared" si="5"/>
        <v>44833</v>
      </c>
      <c r="CM21" s="324">
        <f t="shared" si="5"/>
        <v>44834</v>
      </c>
      <c r="CN21" s="325">
        <f t="shared" si="5"/>
        <v>44835</v>
      </c>
    </row>
    <row r="22" spans="14:92" ht="13.5" customHeight="1" thickBot="1">
      <c r="N22" s="139" t="s">
        <v>69</v>
      </c>
      <c r="O22" s="140">
        <v>8190</v>
      </c>
      <c r="P22" s="141">
        <v>1.7787704721495365E-3</v>
      </c>
      <c r="Q22" s="142">
        <v>7679</v>
      </c>
      <c r="R22" s="141">
        <v>1.850136082192379E-3</v>
      </c>
      <c r="S22" s="142">
        <v>9468</v>
      </c>
      <c r="T22" s="141">
        <v>2.2132985863221512E-3</v>
      </c>
      <c r="U22" s="143">
        <v>8050</v>
      </c>
      <c r="V22" s="144">
        <v>1.7667503294276081E-3</v>
      </c>
      <c r="W22" s="28"/>
      <c r="AE22" s="248" t="s">
        <v>74</v>
      </c>
      <c r="AF22" s="249">
        <f>T18</f>
        <v>0.36872811071542283</v>
      </c>
      <c r="AG22" s="4" t="s">
        <v>75</v>
      </c>
      <c r="AI22" s="418"/>
      <c r="AJ22" s="418"/>
      <c r="AK22" s="418"/>
      <c r="AL22" s="237"/>
      <c r="AM22" s="250">
        <f t="shared" si="4"/>
        <v>44822</v>
      </c>
      <c r="AN22" s="251" t="str">
        <f t="shared" si="0"/>
        <v>日</v>
      </c>
      <c r="AO22" s="161"/>
      <c r="AP22" s="45">
        <f>売上表!V22</f>
        <v>0</v>
      </c>
      <c r="AQ22" s="162">
        <f t="shared" si="1"/>
        <v>0</v>
      </c>
      <c r="AR22" s="47">
        <f t="shared" si="2"/>
        <v>0</v>
      </c>
      <c r="AT22" s="322"/>
      <c r="AU22" s="421"/>
      <c r="AV22" s="422"/>
      <c r="AW22" s="422"/>
      <c r="AX22" s="422"/>
      <c r="AY22" s="422"/>
      <c r="AZ22" s="422"/>
      <c r="BA22" s="422"/>
      <c r="BB22" s="421"/>
      <c r="BC22" s="422"/>
      <c r="BD22" s="422"/>
      <c r="BE22" s="422"/>
      <c r="BF22" s="422"/>
      <c r="BG22" s="422"/>
      <c r="BH22" s="424"/>
      <c r="BI22" s="345" t="s">
        <v>112</v>
      </c>
      <c r="BJ22" s="346">
        <f t="shared" ref="BJ22:CN22" si="6">BJ21</f>
        <v>44805</v>
      </c>
      <c r="BK22" s="347">
        <f t="shared" si="6"/>
        <v>44806</v>
      </c>
      <c r="BL22" s="347">
        <f t="shared" si="6"/>
        <v>44807</v>
      </c>
      <c r="BM22" s="347">
        <f t="shared" si="6"/>
        <v>44808</v>
      </c>
      <c r="BN22" s="347">
        <f t="shared" si="6"/>
        <v>44809</v>
      </c>
      <c r="BO22" s="347">
        <f t="shared" si="6"/>
        <v>44810</v>
      </c>
      <c r="BP22" s="347">
        <f t="shared" si="6"/>
        <v>44811</v>
      </c>
      <c r="BQ22" s="347">
        <f t="shared" si="6"/>
        <v>44812</v>
      </c>
      <c r="BR22" s="347">
        <f t="shared" si="6"/>
        <v>44813</v>
      </c>
      <c r="BS22" s="347">
        <f t="shared" si="6"/>
        <v>44814</v>
      </c>
      <c r="BT22" s="347">
        <f t="shared" si="6"/>
        <v>44815</v>
      </c>
      <c r="BU22" s="347">
        <f t="shared" si="6"/>
        <v>44816</v>
      </c>
      <c r="BV22" s="347">
        <f t="shared" si="6"/>
        <v>44817</v>
      </c>
      <c r="BW22" s="347">
        <f t="shared" si="6"/>
        <v>44818</v>
      </c>
      <c r="BX22" s="347">
        <f t="shared" si="6"/>
        <v>44819</v>
      </c>
      <c r="BY22" s="347">
        <f t="shared" si="6"/>
        <v>44820</v>
      </c>
      <c r="BZ22" s="347">
        <f t="shared" si="6"/>
        <v>44821</v>
      </c>
      <c r="CA22" s="347">
        <f t="shared" si="6"/>
        <v>44822</v>
      </c>
      <c r="CB22" s="347">
        <f t="shared" si="6"/>
        <v>44823</v>
      </c>
      <c r="CC22" s="347">
        <f t="shared" si="6"/>
        <v>44824</v>
      </c>
      <c r="CD22" s="347">
        <f t="shared" si="6"/>
        <v>44825</v>
      </c>
      <c r="CE22" s="347">
        <f t="shared" si="6"/>
        <v>44826</v>
      </c>
      <c r="CF22" s="347">
        <f t="shared" si="6"/>
        <v>44827</v>
      </c>
      <c r="CG22" s="347">
        <f t="shared" si="6"/>
        <v>44828</v>
      </c>
      <c r="CH22" s="347">
        <f t="shared" si="6"/>
        <v>44829</v>
      </c>
      <c r="CI22" s="347">
        <f t="shared" si="6"/>
        <v>44830</v>
      </c>
      <c r="CJ22" s="347">
        <f t="shared" si="6"/>
        <v>44831</v>
      </c>
      <c r="CK22" s="347">
        <f t="shared" si="6"/>
        <v>44832</v>
      </c>
      <c r="CL22" s="347">
        <f t="shared" si="6"/>
        <v>44833</v>
      </c>
      <c r="CM22" s="347">
        <f t="shared" si="6"/>
        <v>44834</v>
      </c>
      <c r="CN22" s="348">
        <f t="shared" si="6"/>
        <v>44835</v>
      </c>
    </row>
    <row r="23" spans="14:92" ht="13.5" customHeight="1" thickBot="1">
      <c r="N23" s="147" t="s">
        <v>71</v>
      </c>
      <c r="O23" s="148">
        <v>0</v>
      </c>
      <c r="P23" s="149">
        <v>0</v>
      </c>
      <c r="Q23" s="150">
        <v>0</v>
      </c>
      <c r="R23" s="149">
        <v>0</v>
      </c>
      <c r="S23" s="150">
        <v>0</v>
      </c>
      <c r="T23" s="149">
        <v>0</v>
      </c>
      <c r="U23" s="151">
        <v>0</v>
      </c>
      <c r="V23" s="152">
        <v>0</v>
      </c>
      <c r="W23" s="28"/>
      <c r="AE23" s="252" t="s">
        <v>77</v>
      </c>
      <c r="AF23" s="253" t="e">
        <f>T1/T2</f>
        <v>#DIV/0!</v>
      </c>
      <c r="AI23" s="418"/>
      <c r="AJ23" s="418"/>
      <c r="AK23" s="418"/>
      <c r="AL23" s="237"/>
      <c r="AM23" s="254">
        <f t="shared" si="4"/>
        <v>44823</v>
      </c>
      <c r="AN23" s="255" t="str">
        <f t="shared" si="0"/>
        <v>月</v>
      </c>
      <c r="AO23" s="169"/>
      <c r="AP23" s="45">
        <f>売上表!V23</f>
        <v>0</v>
      </c>
      <c r="AQ23" s="170">
        <f t="shared" si="1"/>
        <v>0</v>
      </c>
      <c r="AR23" s="47">
        <f t="shared" si="2"/>
        <v>0</v>
      </c>
      <c r="AT23" s="357"/>
      <c r="AU23" s="358" t="s">
        <v>113</v>
      </c>
      <c r="AV23" s="359"/>
      <c r="AW23" s="359"/>
      <c r="AX23" s="359"/>
      <c r="AY23" s="359"/>
      <c r="AZ23" s="359"/>
      <c r="BA23" s="359"/>
      <c r="BB23" s="360"/>
      <c r="BC23" s="361"/>
      <c r="BD23" s="362"/>
      <c r="BE23" s="361"/>
      <c r="BF23" s="362"/>
      <c r="BG23" s="361"/>
      <c r="BH23" s="363"/>
      <c r="BI23" s="362"/>
      <c r="BJ23" s="364"/>
      <c r="BK23" s="365"/>
      <c r="BL23" s="365"/>
      <c r="BM23" s="366"/>
      <c r="BN23" s="365"/>
      <c r="BO23" s="365"/>
      <c r="BP23" s="365"/>
      <c r="BQ23" s="365"/>
      <c r="BR23" s="365"/>
      <c r="BS23" s="365"/>
      <c r="BT23" s="365"/>
      <c r="BU23" s="365"/>
      <c r="BV23" s="365"/>
      <c r="BW23" s="365"/>
      <c r="BX23" s="365"/>
      <c r="BY23" s="365"/>
      <c r="BZ23" s="365"/>
      <c r="CA23" s="366"/>
      <c r="CB23" s="365"/>
      <c r="CC23" s="365"/>
      <c r="CD23" s="365"/>
      <c r="CE23" s="365"/>
      <c r="CF23" s="365"/>
      <c r="CG23" s="365"/>
      <c r="CH23" s="365"/>
      <c r="CI23" s="365"/>
      <c r="CJ23" s="365"/>
      <c r="CK23" s="365"/>
      <c r="CL23" s="365"/>
      <c r="CM23" s="365"/>
      <c r="CN23" s="367"/>
    </row>
    <row r="24" spans="14:92" ht="13.5" customHeight="1" thickBot="1">
      <c r="N24" s="155" t="s">
        <v>73</v>
      </c>
      <c r="O24" s="156">
        <v>516529</v>
      </c>
      <c r="P24" s="157">
        <v>0.11218394788875799</v>
      </c>
      <c r="Q24" s="158">
        <v>500000</v>
      </c>
      <c r="R24" s="157">
        <v>0.12046725369139075</v>
      </c>
      <c r="S24" s="158">
        <v>464797</v>
      </c>
      <c r="T24" s="157">
        <v>0.10865383851148891</v>
      </c>
      <c r="U24" s="159">
        <v>528248</v>
      </c>
      <c r="V24" s="160">
        <v>0.11593569292167392</v>
      </c>
      <c r="W24" s="28"/>
      <c r="AI24" s="237"/>
      <c r="AJ24" s="237"/>
      <c r="AK24" s="237"/>
      <c r="AL24" s="237"/>
      <c r="AM24" s="254">
        <f t="shared" si="4"/>
        <v>44824</v>
      </c>
      <c r="AN24" s="255" t="str">
        <f t="shared" si="0"/>
        <v>火</v>
      </c>
      <c r="AO24" s="169"/>
      <c r="AP24" s="45">
        <f>売上表!V24</f>
        <v>0</v>
      </c>
      <c r="AQ24" s="170">
        <f t="shared" si="1"/>
        <v>0</v>
      </c>
      <c r="AR24" s="47">
        <f t="shared" si="2"/>
        <v>0</v>
      </c>
      <c r="AT24" s="281"/>
      <c r="AU24" s="288" t="s">
        <v>114</v>
      </c>
      <c r="AV24" s="289"/>
      <c r="AW24" s="289"/>
      <c r="AX24" s="289"/>
      <c r="AY24" s="289"/>
      <c r="AZ24" s="289"/>
      <c r="BA24" s="289"/>
      <c r="BB24" s="328"/>
      <c r="BC24" s="291"/>
      <c r="BD24" s="290"/>
      <c r="BE24" s="291"/>
      <c r="BF24" s="290"/>
      <c r="BG24" s="291"/>
      <c r="BH24" s="329"/>
      <c r="BI24" s="333"/>
      <c r="BJ24" s="330"/>
      <c r="BK24" s="331"/>
      <c r="BL24" s="331"/>
      <c r="BM24" s="331"/>
      <c r="BN24" s="331"/>
      <c r="BO24" s="331"/>
      <c r="BP24" s="331"/>
      <c r="BQ24" s="331"/>
      <c r="BR24" s="331"/>
      <c r="BS24" s="331"/>
      <c r="BT24" s="331"/>
      <c r="BU24" s="331"/>
      <c r="BV24" s="331"/>
      <c r="BW24" s="331"/>
      <c r="BX24" s="331"/>
      <c r="BY24" s="331"/>
      <c r="BZ24" s="331"/>
      <c r="CA24" s="331"/>
      <c r="CB24" s="331"/>
      <c r="CC24" s="331"/>
      <c r="CD24" s="331"/>
      <c r="CE24" s="331"/>
      <c r="CF24" s="331"/>
      <c r="CG24" s="331"/>
      <c r="CH24" s="331"/>
      <c r="CI24" s="331"/>
      <c r="CJ24" s="331"/>
      <c r="CK24" s="331"/>
      <c r="CL24" s="331"/>
      <c r="CM24" s="331"/>
      <c r="CN24" s="332"/>
    </row>
    <row r="25" spans="14:92" ht="13.5" customHeight="1">
      <c r="N25" s="163" t="s">
        <v>76</v>
      </c>
      <c r="O25" s="164">
        <v>5674</v>
      </c>
      <c r="P25" s="165">
        <v>1.2323252330862602E-3</v>
      </c>
      <c r="Q25" s="166">
        <v>0</v>
      </c>
      <c r="R25" s="165">
        <v>0</v>
      </c>
      <c r="S25" s="166">
        <v>0</v>
      </c>
      <c r="T25" s="165">
        <v>0</v>
      </c>
      <c r="U25" s="167">
        <v>0</v>
      </c>
      <c r="V25" s="168">
        <v>0</v>
      </c>
      <c r="W25" s="28"/>
      <c r="AE25" s="377" t="s">
        <v>125</v>
      </c>
      <c r="AF25" s="378"/>
      <c r="AI25" s="237"/>
      <c r="AJ25" s="237"/>
      <c r="AK25" s="237"/>
      <c r="AL25" s="237"/>
      <c r="AM25" s="254">
        <f t="shared" si="4"/>
        <v>44825</v>
      </c>
      <c r="AN25" s="255" t="str">
        <f t="shared" si="0"/>
        <v>水</v>
      </c>
      <c r="AO25" s="169"/>
      <c r="AP25" s="45">
        <f>売上表!V25</f>
        <v>0</v>
      </c>
      <c r="AQ25" s="170">
        <f t="shared" si="1"/>
        <v>0</v>
      </c>
      <c r="AR25" s="47">
        <f t="shared" si="2"/>
        <v>0</v>
      </c>
      <c r="AT25" s="281"/>
      <c r="AU25" s="288"/>
      <c r="AV25" s="289" t="s">
        <v>115</v>
      </c>
      <c r="AW25" s="289"/>
      <c r="AX25" s="289"/>
      <c r="AY25" s="425"/>
      <c r="AZ25" s="426"/>
      <c r="BA25" s="427"/>
      <c r="BB25" s="328"/>
      <c r="BC25" s="291"/>
      <c r="BD25" s="290"/>
      <c r="BE25" s="291"/>
      <c r="BF25" s="290"/>
      <c r="BG25" s="291"/>
      <c r="BH25" s="329"/>
      <c r="BI25" s="333"/>
      <c r="BJ25" s="330"/>
      <c r="BK25" s="331"/>
      <c r="BL25" s="331"/>
      <c r="BM25" s="331"/>
      <c r="BN25" s="331"/>
      <c r="BO25" s="331"/>
      <c r="BP25" s="331"/>
      <c r="BQ25" s="331"/>
      <c r="BR25" s="331"/>
      <c r="BS25" s="331"/>
      <c r="BT25" s="331"/>
      <c r="BU25" s="331"/>
      <c r="BV25" s="331"/>
      <c r="BW25" s="331"/>
      <c r="BX25" s="331"/>
      <c r="BY25" s="331"/>
      <c r="BZ25" s="331"/>
      <c r="CA25" s="331"/>
      <c r="CB25" s="331"/>
      <c r="CC25" s="331"/>
      <c r="CD25" s="331"/>
      <c r="CE25" s="331"/>
      <c r="CF25" s="331"/>
      <c r="CG25" s="331"/>
      <c r="CH25" s="331"/>
      <c r="CI25" s="331"/>
      <c r="CJ25" s="331"/>
      <c r="CK25" s="331"/>
      <c r="CL25" s="331"/>
      <c r="CM25" s="331"/>
      <c r="CN25" s="332"/>
    </row>
    <row r="26" spans="14:92" ht="13.5" customHeight="1">
      <c r="N26" s="171" t="s">
        <v>78</v>
      </c>
      <c r="O26" s="172">
        <v>0</v>
      </c>
      <c r="P26" s="173">
        <v>0</v>
      </c>
      <c r="Q26" s="174">
        <v>0</v>
      </c>
      <c r="R26" s="173">
        <v>0</v>
      </c>
      <c r="S26" s="174">
        <v>12000</v>
      </c>
      <c r="T26" s="173">
        <v>2.8051946594704071E-3</v>
      </c>
      <c r="U26" s="175">
        <v>12000</v>
      </c>
      <c r="V26" s="176">
        <v>2.6336650873455027E-3</v>
      </c>
      <c r="W26" s="28"/>
      <c r="AD26" s="4" t="s">
        <v>126</v>
      </c>
      <c r="AE26" s="379"/>
      <c r="AF26" s="380"/>
      <c r="AM26" s="254">
        <f t="shared" si="4"/>
        <v>44826</v>
      </c>
      <c r="AN26" s="255" t="str">
        <f t="shared" si="0"/>
        <v>木</v>
      </c>
      <c r="AO26" s="169"/>
      <c r="AP26" s="45">
        <f>売上表!V26</f>
        <v>0</v>
      </c>
      <c r="AQ26" s="170">
        <f t="shared" si="1"/>
        <v>0</v>
      </c>
      <c r="AR26" s="47">
        <f t="shared" si="2"/>
        <v>0</v>
      </c>
      <c r="AT26" s="281"/>
      <c r="AU26" s="288"/>
      <c r="AV26" s="289" t="s">
        <v>116</v>
      </c>
      <c r="AW26" s="289"/>
      <c r="AX26" s="289"/>
      <c r="AY26" s="425"/>
      <c r="AZ26" s="426"/>
      <c r="BA26" s="427"/>
      <c r="BB26" s="328"/>
      <c r="BC26" s="291"/>
      <c r="BD26" s="290"/>
      <c r="BE26" s="291"/>
      <c r="BF26" s="290"/>
      <c r="BG26" s="291"/>
      <c r="BH26" s="329"/>
      <c r="BI26" s="290"/>
      <c r="BJ26" s="330"/>
      <c r="BK26" s="331"/>
      <c r="BL26" s="331"/>
      <c r="BM26" s="331"/>
      <c r="BN26" s="331"/>
      <c r="BO26" s="331"/>
      <c r="BP26" s="331"/>
      <c r="BQ26" s="331"/>
      <c r="BR26" s="331"/>
      <c r="BS26" s="331"/>
      <c r="BT26" s="331"/>
      <c r="BU26" s="331"/>
      <c r="BV26" s="331"/>
      <c r="BW26" s="331"/>
      <c r="BX26" s="331"/>
      <c r="BY26" s="331"/>
      <c r="BZ26" s="331"/>
      <c r="CA26" s="331"/>
      <c r="CB26" s="331"/>
      <c r="CC26" s="331"/>
      <c r="CD26" s="331"/>
      <c r="CE26" s="331"/>
      <c r="CF26" s="331"/>
      <c r="CG26" s="331"/>
      <c r="CH26" s="331"/>
      <c r="CI26" s="331"/>
      <c r="CJ26" s="331"/>
      <c r="CK26" s="331"/>
      <c r="CL26" s="331"/>
      <c r="CM26" s="331"/>
      <c r="CN26" s="332"/>
    </row>
    <row r="27" spans="14:92" ht="13.5" customHeight="1">
      <c r="N27" s="73" t="s">
        <v>79</v>
      </c>
      <c r="O27" s="74">
        <v>654040</v>
      </c>
      <c r="P27" s="75">
        <v>0.14204969958543137</v>
      </c>
      <c r="Q27" s="76">
        <v>681028.83980792214</v>
      </c>
      <c r="R27" s="75">
        <v>0.16408334803258895</v>
      </c>
      <c r="S27" s="76">
        <v>566202</v>
      </c>
      <c r="T27" s="75">
        <v>0.13235890221512198</v>
      </c>
      <c r="U27" s="77">
        <v>621432</v>
      </c>
      <c r="V27" s="78">
        <v>0.13638698021327419</v>
      </c>
      <c r="W27" s="28"/>
      <c r="AE27" s="371"/>
      <c r="AF27" s="372"/>
      <c r="AM27" s="254">
        <f t="shared" si="4"/>
        <v>44827</v>
      </c>
      <c r="AN27" s="255" t="str">
        <f t="shared" si="0"/>
        <v>金</v>
      </c>
      <c r="AO27" s="169"/>
      <c r="AP27" s="45">
        <f>売上表!V27</f>
        <v>0</v>
      </c>
      <c r="AQ27" s="170">
        <f t="shared" si="1"/>
        <v>0</v>
      </c>
      <c r="AR27" s="47">
        <f t="shared" si="2"/>
        <v>0</v>
      </c>
      <c r="AT27" s="281"/>
      <c r="AU27" s="288"/>
      <c r="AV27" s="289" t="s">
        <v>117</v>
      </c>
      <c r="AW27" s="289"/>
      <c r="AX27" s="289"/>
      <c r="AY27" s="426"/>
      <c r="AZ27" s="426"/>
      <c r="BA27" s="427"/>
      <c r="BB27" s="328"/>
      <c r="BC27" s="291"/>
      <c r="BD27" s="290"/>
      <c r="BE27" s="291"/>
      <c r="BF27" s="290"/>
      <c r="BG27" s="291"/>
      <c r="BH27" s="329"/>
      <c r="BI27" s="290"/>
      <c r="BJ27" s="330"/>
      <c r="BK27" s="331"/>
      <c r="BL27" s="331"/>
      <c r="BM27" s="331"/>
      <c r="BN27" s="331"/>
      <c r="BO27" s="331"/>
      <c r="BP27" s="331"/>
      <c r="BQ27" s="331"/>
      <c r="BR27" s="334"/>
      <c r="BS27" s="331"/>
      <c r="BT27" s="331"/>
      <c r="BU27" s="331"/>
      <c r="BV27" s="331"/>
      <c r="BW27" s="331"/>
      <c r="BX27" s="331"/>
      <c r="BY27" s="331"/>
      <c r="BZ27" s="331"/>
      <c r="CA27" s="331"/>
      <c r="CB27" s="331"/>
      <c r="CC27" s="331"/>
      <c r="CD27" s="331"/>
      <c r="CE27" s="331"/>
      <c r="CF27" s="331"/>
      <c r="CG27" s="331"/>
      <c r="CH27" s="331"/>
      <c r="CI27" s="331"/>
      <c r="CJ27" s="331"/>
      <c r="CK27" s="331"/>
      <c r="CL27" s="331"/>
      <c r="CM27" s="331"/>
      <c r="CN27" s="332"/>
    </row>
    <row r="28" spans="14:92" ht="13.5" customHeight="1">
      <c r="N28" s="84" t="s">
        <v>80</v>
      </c>
      <c r="O28" s="85">
        <v>0</v>
      </c>
      <c r="P28" s="86">
        <v>0</v>
      </c>
      <c r="Q28" s="87">
        <v>0</v>
      </c>
      <c r="R28" s="86">
        <v>0</v>
      </c>
      <c r="S28" s="87">
        <v>0</v>
      </c>
      <c r="T28" s="86">
        <v>0</v>
      </c>
      <c r="U28" s="88">
        <v>0</v>
      </c>
      <c r="V28" s="89">
        <v>0</v>
      </c>
      <c r="W28" s="28"/>
      <c r="AE28" s="371"/>
      <c r="AF28" s="372"/>
      <c r="AM28" s="254">
        <f>AM27+1</f>
        <v>44828</v>
      </c>
      <c r="AN28" s="255" t="str">
        <f t="shared" si="0"/>
        <v>土</v>
      </c>
      <c r="AO28" s="169"/>
      <c r="AP28" s="45">
        <f>売上表!V28</f>
        <v>0</v>
      </c>
      <c r="AQ28" s="170">
        <f t="shared" si="1"/>
        <v>0</v>
      </c>
      <c r="AR28" s="47">
        <f t="shared" si="2"/>
        <v>0</v>
      </c>
      <c r="AT28" s="281"/>
      <c r="AU28" s="288"/>
      <c r="AV28" s="289"/>
      <c r="AW28" s="289"/>
      <c r="AX28" s="289"/>
      <c r="AY28" s="289"/>
      <c r="AZ28" s="289"/>
      <c r="BA28" s="289"/>
      <c r="BB28" s="328"/>
      <c r="BC28" s="291"/>
      <c r="BD28" s="290"/>
      <c r="BE28" s="291"/>
      <c r="BF28" s="290"/>
      <c r="BG28" s="291"/>
      <c r="BH28" s="329"/>
      <c r="BI28" s="335"/>
      <c r="BJ28" s="330"/>
      <c r="BK28" s="331"/>
      <c r="BL28" s="331"/>
      <c r="BM28" s="331"/>
      <c r="BN28" s="331"/>
      <c r="BO28" s="331"/>
      <c r="BP28" s="331"/>
      <c r="BQ28" s="331"/>
      <c r="BR28" s="331"/>
      <c r="BS28" s="331"/>
      <c r="BT28" s="331"/>
      <c r="BU28" s="331"/>
      <c r="BV28" s="331"/>
      <c r="BW28" s="331"/>
      <c r="BX28" s="331"/>
      <c r="BY28" s="331"/>
      <c r="BZ28" s="331"/>
      <c r="CA28" s="331"/>
      <c r="CB28" s="331"/>
      <c r="CC28" s="331"/>
      <c r="CD28" s="331"/>
      <c r="CE28" s="331"/>
      <c r="CF28" s="331"/>
      <c r="CG28" s="331"/>
      <c r="CH28" s="331"/>
      <c r="CI28" s="331"/>
      <c r="CJ28" s="331"/>
      <c r="CK28" s="331"/>
      <c r="CL28" s="331"/>
      <c r="CM28" s="331"/>
      <c r="CN28" s="332"/>
    </row>
    <row r="29" spans="14:92" ht="13.5" customHeight="1">
      <c r="N29" s="177" t="s">
        <v>81</v>
      </c>
      <c r="O29" s="178">
        <v>500000</v>
      </c>
      <c r="P29" s="179">
        <v>0.10859404591877513</v>
      </c>
      <c r="Q29" s="180">
        <v>500000</v>
      </c>
      <c r="R29" s="179">
        <v>0.12046725369139075</v>
      </c>
      <c r="S29" s="180">
        <v>500000</v>
      </c>
      <c r="T29" s="179">
        <v>0.11688311081126697</v>
      </c>
      <c r="U29" s="181">
        <v>500000</v>
      </c>
      <c r="V29" s="182">
        <v>0.10973604530606261</v>
      </c>
      <c r="W29" s="28"/>
      <c r="AE29" s="371"/>
      <c r="AF29" s="372"/>
      <c r="AM29" s="254">
        <f t="shared" si="4"/>
        <v>44829</v>
      </c>
      <c r="AN29" s="255" t="str">
        <f t="shared" si="0"/>
        <v>日</v>
      </c>
      <c r="AO29" s="169"/>
      <c r="AP29" s="45">
        <f>売上表!V29</f>
        <v>0</v>
      </c>
      <c r="AQ29" s="170">
        <f t="shared" si="1"/>
        <v>0</v>
      </c>
      <c r="AR29" s="47">
        <f t="shared" si="2"/>
        <v>0</v>
      </c>
      <c r="AT29" s="281"/>
      <c r="AU29" s="288"/>
      <c r="AV29" s="289"/>
      <c r="AW29" s="289"/>
      <c r="AX29" s="289"/>
      <c r="AY29" s="289"/>
      <c r="AZ29" s="289"/>
      <c r="BA29" s="289"/>
      <c r="BB29" s="328"/>
      <c r="BC29" s="291"/>
      <c r="BD29" s="290"/>
      <c r="BE29" s="291"/>
      <c r="BF29" s="290"/>
      <c r="BG29" s="291"/>
      <c r="BH29" s="329"/>
      <c r="BI29" s="290"/>
      <c r="BJ29" s="330"/>
      <c r="BK29" s="331"/>
      <c r="BL29" s="331"/>
      <c r="BM29" s="331"/>
      <c r="BN29" s="331"/>
      <c r="BO29" s="331"/>
      <c r="BP29" s="331"/>
      <c r="BQ29" s="331"/>
      <c r="BR29" s="331"/>
      <c r="BS29" s="331"/>
      <c r="BT29" s="331"/>
      <c r="BU29" s="331"/>
      <c r="BV29" s="331"/>
      <c r="BW29" s="331"/>
      <c r="BX29" s="331"/>
      <c r="BY29" s="331"/>
      <c r="BZ29" s="331"/>
      <c r="CA29" s="331"/>
      <c r="CB29" s="331"/>
      <c r="CC29" s="331"/>
      <c r="CD29" s="331"/>
      <c r="CE29" s="331"/>
      <c r="CF29" s="331"/>
      <c r="CG29" s="331"/>
      <c r="CH29" s="331"/>
      <c r="CI29" s="331"/>
      <c r="CJ29" s="331"/>
      <c r="CK29" s="331"/>
      <c r="CL29" s="331"/>
      <c r="CM29" s="331"/>
      <c r="CN29" s="332"/>
    </row>
    <row r="30" spans="14:92" ht="13.5" customHeight="1">
      <c r="N30" s="177" t="s">
        <v>82</v>
      </c>
      <c r="O30" s="178">
        <v>72465</v>
      </c>
      <c r="P30" s="179">
        <v>1.5738535075008081E-2</v>
      </c>
      <c r="Q30" s="180">
        <v>74882</v>
      </c>
      <c r="R30" s="179">
        <v>1.8041657781837445E-2</v>
      </c>
      <c r="S30" s="180">
        <v>29964</v>
      </c>
      <c r="T30" s="179">
        <v>7.0045710646976069E-3</v>
      </c>
      <c r="U30" s="181">
        <v>11032</v>
      </c>
      <c r="V30" s="182">
        <v>2.4212161036329654E-3</v>
      </c>
      <c r="W30" s="28"/>
      <c r="AE30" s="371"/>
      <c r="AF30" s="372"/>
      <c r="AM30" s="254">
        <f t="shared" si="4"/>
        <v>44830</v>
      </c>
      <c r="AN30" s="255" t="str">
        <f t="shared" si="0"/>
        <v>月</v>
      </c>
      <c r="AO30" s="169"/>
      <c r="AP30" s="45">
        <f>売上表!V30</f>
        <v>0</v>
      </c>
      <c r="AQ30" s="170">
        <f t="shared" si="1"/>
        <v>0</v>
      </c>
      <c r="AR30" s="47">
        <f t="shared" si="2"/>
        <v>0</v>
      </c>
      <c r="AT30" s="281"/>
      <c r="AU30" s="288"/>
      <c r="AV30" s="289"/>
      <c r="AW30" s="289"/>
      <c r="AX30" s="289"/>
      <c r="AY30" s="289"/>
      <c r="AZ30" s="289"/>
      <c r="BA30" s="289"/>
      <c r="BB30" s="328"/>
      <c r="BC30" s="291"/>
      <c r="BD30" s="290"/>
      <c r="BE30" s="291"/>
      <c r="BF30" s="290"/>
      <c r="BG30" s="291"/>
      <c r="BH30" s="329"/>
      <c r="BI30" s="290"/>
      <c r="BJ30" s="330"/>
      <c r="BK30" s="331"/>
      <c r="BL30" s="331"/>
      <c r="BM30" s="331"/>
      <c r="BN30" s="331"/>
      <c r="BO30" s="331"/>
      <c r="BP30" s="331"/>
      <c r="BQ30" s="331"/>
      <c r="BR30" s="331"/>
      <c r="BS30" s="331"/>
      <c r="BT30" s="331"/>
      <c r="BU30" s="331"/>
      <c r="BV30" s="331"/>
      <c r="BW30" s="331"/>
      <c r="BX30" s="331"/>
      <c r="BY30" s="331"/>
      <c r="BZ30" s="331"/>
      <c r="CA30" s="331"/>
      <c r="CB30" s="331"/>
      <c r="CC30" s="331"/>
      <c r="CD30" s="331"/>
      <c r="CE30" s="331"/>
      <c r="CF30" s="331"/>
      <c r="CG30" s="331"/>
      <c r="CH30" s="331"/>
      <c r="CI30" s="331"/>
      <c r="CJ30" s="331"/>
      <c r="CK30" s="331"/>
      <c r="CL30" s="331"/>
      <c r="CM30" s="331"/>
      <c r="CN30" s="332"/>
    </row>
    <row r="31" spans="14:92" ht="13.5" customHeight="1">
      <c r="N31" s="177" t="s">
        <v>49</v>
      </c>
      <c r="O31" s="178">
        <v>65465</v>
      </c>
      <c r="P31" s="179">
        <v>1.4218218432145227E-2</v>
      </c>
      <c r="Q31" s="180">
        <v>51000</v>
      </c>
      <c r="R31" s="179">
        <v>1.2287659876521856E-2</v>
      </c>
      <c r="S31" s="180">
        <v>55107</v>
      </c>
      <c r="T31" s="179">
        <v>1.2882155174952978E-2</v>
      </c>
      <c r="U31" s="181">
        <v>46258</v>
      </c>
      <c r="V31" s="182">
        <v>1.0152339967535689E-2</v>
      </c>
      <c r="W31" s="28"/>
      <c r="AE31" s="375"/>
      <c r="AF31" s="376"/>
      <c r="AM31" s="254">
        <f t="shared" si="4"/>
        <v>44831</v>
      </c>
      <c r="AN31" s="255" t="str">
        <f t="shared" si="0"/>
        <v>火</v>
      </c>
      <c r="AO31" s="169"/>
      <c r="AP31" s="45">
        <f>売上表!V31</f>
        <v>0</v>
      </c>
      <c r="AQ31" s="170">
        <f t="shared" si="1"/>
        <v>0</v>
      </c>
      <c r="AR31" s="47">
        <f t="shared" si="2"/>
        <v>0</v>
      </c>
      <c r="AT31" s="281"/>
      <c r="AU31" s="288"/>
      <c r="AV31" s="289"/>
      <c r="AW31" s="289"/>
      <c r="AX31" s="289"/>
      <c r="AY31" s="289"/>
      <c r="AZ31" s="289"/>
      <c r="BA31" s="289"/>
      <c r="BB31" s="328"/>
      <c r="BC31" s="291"/>
      <c r="BD31" s="290"/>
      <c r="BE31" s="291"/>
      <c r="BF31" s="290"/>
      <c r="BG31" s="291"/>
      <c r="BH31" s="329"/>
      <c r="BI31" s="290"/>
      <c r="BJ31" s="330"/>
      <c r="BK31" s="331"/>
      <c r="BL31" s="331"/>
      <c r="BM31" s="331"/>
      <c r="BN31" s="331"/>
      <c r="BO31" s="331"/>
      <c r="BP31" s="331"/>
      <c r="BQ31" s="331"/>
      <c r="BR31" s="331"/>
      <c r="BS31" s="331"/>
      <c r="BT31" s="331"/>
      <c r="BU31" s="331"/>
      <c r="BV31" s="331"/>
      <c r="BW31" s="331"/>
      <c r="BX31" s="331"/>
      <c r="BY31" s="331"/>
      <c r="BZ31" s="331"/>
      <c r="CA31" s="331"/>
      <c r="CB31" s="331"/>
      <c r="CC31" s="331"/>
      <c r="CD31" s="331"/>
      <c r="CE31" s="331"/>
      <c r="CF31" s="331"/>
      <c r="CG31" s="331"/>
      <c r="CH31" s="331"/>
      <c r="CI31" s="331"/>
      <c r="CJ31" s="331"/>
      <c r="CK31" s="331"/>
      <c r="CL31" s="331"/>
      <c r="CM31" s="331"/>
      <c r="CN31" s="332"/>
    </row>
    <row r="32" spans="14:92" ht="13.5" customHeight="1">
      <c r="N32" s="177" t="s">
        <v>83</v>
      </c>
      <c r="O32" s="178">
        <v>12636</v>
      </c>
      <c r="P32" s="179">
        <v>2.744388728459285E-3</v>
      </c>
      <c r="Q32" s="180">
        <v>12636</v>
      </c>
      <c r="R32" s="179">
        <v>3.0444484352888271E-3</v>
      </c>
      <c r="S32" s="180">
        <v>12636</v>
      </c>
      <c r="T32" s="179">
        <v>2.9538699764223388E-3</v>
      </c>
      <c r="U32" s="181">
        <v>14454</v>
      </c>
      <c r="V32" s="182">
        <v>3.1722495977076579E-3</v>
      </c>
      <c r="W32" s="28"/>
      <c r="AD32" s="4" t="s">
        <v>127</v>
      </c>
      <c r="AE32" s="379"/>
      <c r="AF32" s="380"/>
      <c r="AM32" s="254">
        <f t="shared" si="4"/>
        <v>44832</v>
      </c>
      <c r="AN32" s="255" t="str">
        <f t="shared" si="0"/>
        <v>水</v>
      </c>
      <c r="AO32" s="169"/>
      <c r="AP32" s="45">
        <f>売上表!V32</f>
        <v>0</v>
      </c>
      <c r="AQ32" s="170">
        <f t="shared" si="1"/>
        <v>0</v>
      </c>
      <c r="AR32" s="47">
        <f t="shared" si="2"/>
        <v>0</v>
      </c>
      <c r="AT32" s="281"/>
      <c r="AU32" s="288"/>
      <c r="AV32" s="289"/>
      <c r="AW32" s="289"/>
      <c r="AX32" s="289"/>
      <c r="AY32" s="289"/>
      <c r="AZ32" s="289"/>
      <c r="BA32" s="289"/>
      <c r="BB32" s="328"/>
      <c r="BC32" s="291"/>
      <c r="BD32" s="290"/>
      <c r="BE32" s="291"/>
      <c r="BF32" s="290"/>
      <c r="BG32" s="291"/>
      <c r="BH32" s="329"/>
      <c r="BI32" s="290"/>
      <c r="BJ32" s="330"/>
      <c r="BK32" s="331"/>
      <c r="BL32" s="331"/>
      <c r="BM32" s="331"/>
      <c r="BN32" s="331"/>
      <c r="BO32" s="331"/>
      <c r="BP32" s="331"/>
      <c r="BQ32" s="331"/>
      <c r="BR32" s="331"/>
      <c r="BS32" s="331"/>
      <c r="BT32" s="331"/>
      <c r="BU32" s="331"/>
      <c r="BV32" s="331"/>
      <c r="BW32" s="331"/>
      <c r="BX32" s="331"/>
      <c r="BY32" s="331"/>
      <c r="BZ32" s="331"/>
      <c r="CA32" s="331"/>
      <c r="CB32" s="331"/>
      <c r="CC32" s="331"/>
      <c r="CD32" s="331"/>
      <c r="CE32" s="331"/>
      <c r="CF32" s="331"/>
      <c r="CG32" s="331"/>
      <c r="CH32" s="331"/>
      <c r="CI32" s="331"/>
      <c r="CJ32" s="331"/>
      <c r="CK32" s="331"/>
      <c r="CL32" s="331"/>
      <c r="CM32" s="331"/>
      <c r="CN32" s="332"/>
    </row>
    <row r="33" spans="14:92" ht="13.5" customHeight="1">
      <c r="N33" s="177" t="s">
        <v>84</v>
      </c>
      <c r="O33" s="178">
        <v>20489</v>
      </c>
      <c r="P33" s="179">
        <v>4.4499668136595673E-3</v>
      </c>
      <c r="Q33" s="180">
        <v>0</v>
      </c>
      <c r="R33" s="179">
        <v>0</v>
      </c>
      <c r="S33" s="180">
        <v>42000</v>
      </c>
      <c r="T33" s="179">
        <v>9.8181813081464255E-3</v>
      </c>
      <c r="U33" s="181">
        <v>0</v>
      </c>
      <c r="V33" s="182">
        <v>0</v>
      </c>
      <c r="W33" s="28"/>
      <c r="AE33" s="371"/>
      <c r="AF33" s="372"/>
      <c r="AM33" s="254">
        <f>AM32+1</f>
        <v>44833</v>
      </c>
      <c r="AN33" s="255" t="str">
        <f t="shared" si="0"/>
        <v>木</v>
      </c>
      <c r="AO33" s="169"/>
      <c r="AP33" s="45">
        <f>売上表!V33</f>
        <v>0</v>
      </c>
      <c r="AQ33" s="170">
        <f t="shared" si="1"/>
        <v>0</v>
      </c>
      <c r="AR33" s="47">
        <f t="shared" si="2"/>
        <v>0</v>
      </c>
      <c r="AT33" s="281"/>
      <c r="AU33" s="288"/>
      <c r="AV33" s="314"/>
      <c r="AW33" s="314"/>
      <c r="AX33" s="314"/>
      <c r="AY33" s="314"/>
      <c r="AZ33" s="314"/>
      <c r="BA33" s="314"/>
      <c r="BB33" s="328"/>
      <c r="BC33" s="291"/>
      <c r="BD33" s="290"/>
      <c r="BE33" s="291"/>
      <c r="BF33" s="290"/>
      <c r="BG33" s="291"/>
      <c r="BH33" s="329"/>
      <c r="BI33" s="290"/>
      <c r="BJ33" s="330"/>
      <c r="BK33" s="331"/>
      <c r="BL33" s="331"/>
      <c r="BM33" s="331"/>
      <c r="BN33" s="331"/>
      <c r="BO33" s="331"/>
      <c r="BP33" s="331"/>
      <c r="BQ33" s="331"/>
      <c r="BR33" s="331"/>
      <c r="BS33" s="331"/>
      <c r="BT33" s="331"/>
      <c r="BU33" s="331"/>
      <c r="BV33" s="331"/>
      <c r="BW33" s="331"/>
      <c r="BX33" s="331"/>
      <c r="BY33" s="331"/>
      <c r="BZ33" s="331"/>
      <c r="CA33" s="331"/>
      <c r="CB33" s="331"/>
      <c r="CC33" s="331"/>
      <c r="CD33" s="331"/>
      <c r="CE33" s="331"/>
      <c r="CF33" s="331"/>
      <c r="CG33" s="331"/>
      <c r="CH33" s="331"/>
      <c r="CI33" s="331"/>
      <c r="CJ33" s="331"/>
      <c r="CK33" s="331"/>
      <c r="CL33" s="331"/>
      <c r="CM33" s="331"/>
      <c r="CN33" s="332"/>
    </row>
    <row r="34" spans="14:92" ht="13.5" customHeight="1">
      <c r="N34" s="177" t="s">
        <v>85</v>
      </c>
      <c r="O34" s="178">
        <v>5659</v>
      </c>
      <c r="P34" s="179">
        <v>1.229067411708697E-3</v>
      </c>
      <c r="Q34" s="180">
        <v>5969</v>
      </c>
      <c r="R34" s="179">
        <v>1.4381380745678229E-3</v>
      </c>
      <c r="S34" s="180">
        <v>5969</v>
      </c>
      <c r="T34" s="179">
        <v>1.3953505768649051E-3</v>
      </c>
      <c r="U34" s="181">
        <v>9074</v>
      </c>
      <c r="V34" s="182">
        <v>1.9914897502144244E-3</v>
      </c>
      <c r="W34" s="28"/>
      <c r="AE34" s="371"/>
      <c r="AF34" s="372"/>
      <c r="AM34" s="254">
        <f t="shared" si="4"/>
        <v>44834</v>
      </c>
      <c r="AN34" s="255" t="str">
        <f t="shared" si="0"/>
        <v>金</v>
      </c>
      <c r="AO34" s="169"/>
      <c r="AP34" s="45">
        <f>売上表!V34</f>
        <v>0</v>
      </c>
      <c r="AQ34" s="170">
        <f t="shared" si="1"/>
        <v>0</v>
      </c>
      <c r="AR34" s="47">
        <f t="shared" si="2"/>
        <v>0</v>
      </c>
      <c r="AT34" s="281"/>
      <c r="AU34" s="288" t="s">
        <v>123</v>
      </c>
      <c r="AV34" s="314"/>
      <c r="AW34" s="314"/>
      <c r="AX34" s="314"/>
      <c r="AY34" s="314"/>
      <c r="AZ34" s="314"/>
      <c r="BA34" s="314"/>
      <c r="BB34" s="328"/>
      <c r="BC34" s="291"/>
      <c r="BD34" s="290"/>
      <c r="BE34" s="291"/>
      <c r="BF34" s="290"/>
      <c r="BG34" s="291"/>
      <c r="BH34" s="329"/>
      <c r="BI34" s="290"/>
      <c r="BJ34" s="330"/>
      <c r="BK34" s="331"/>
      <c r="BL34" s="331"/>
      <c r="BM34" s="331"/>
      <c r="BN34" s="331"/>
      <c r="BO34" s="331"/>
      <c r="BP34" s="331"/>
      <c r="BQ34" s="331"/>
      <c r="BR34" s="331"/>
      <c r="BS34" s="331"/>
      <c r="BT34" s="331"/>
      <c r="BU34" s="331"/>
      <c r="BV34" s="331"/>
      <c r="BW34" s="331"/>
      <c r="BX34" s="331"/>
      <c r="BY34" s="331"/>
      <c r="BZ34" s="331"/>
      <c r="CA34" s="331"/>
      <c r="CB34" s="331"/>
      <c r="CC34" s="331"/>
      <c r="CD34" s="331"/>
      <c r="CE34" s="331"/>
      <c r="CF34" s="331"/>
      <c r="CG34" s="331"/>
      <c r="CH34" s="331"/>
      <c r="CI34" s="331"/>
      <c r="CJ34" s="331"/>
      <c r="CK34" s="331"/>
      <c r="CL34" s="331"/>
      <c r="CM34" s="331"/>
      <c r="CN34" s="332"/>
    </row>
    <row r="35" spans="14:92" ht="13.5" customHeight="1">
      <c r="N35" s="177" t="s">
        <v>86</v>
      </c>
      <c r="O35" s="178">
        <v>97889</v>
      </c>
      <c r="P35" s="179">
        <v>2.1260325121885956E-2</v>
      </c>
      <c r="Q35" s="180">
        <v>52699.354002448403</v>
      </c>
      <c r="R35" s="179">
        <v>1.2697092895970721E-2</v>
      </c>
      <c r="S35" s="180">
        <v>66333</v>
      </c>
      <c r="T35" s="179">
        <v>1.5506414778887544E-2</v>
      </c>
      <c r="U35" s="181">
        <v>59677</v>
      </c>
      <c r="V35" s="182">
        <v>1.3097435951459797E-2</v>
      </c>
      <c r="W35" s="28"/>
      <c r="AE35" s="371"/>
      <c r="AF35" s="372"/>
      <c r="AM35" s="254">
        <f t="shared" si="4"/>
        <v>44835</v>
      </c>
      <c r="AN35" s="255" t="str">
        <f t="shared" si="0"/>
        <v>土</v>
      </c>
      <c r="AO35" s="169"/>
      <c r="AP35" s="45">
        <f>売上表!V35</f>
        <v>0</v>
      </c>
      <c r="AQ35" s="170">
        <f t="shared" si="1"/>
        <v>0</v>
      </c>
      <c r="AR35" s="47">
        <f t="shared" si="2"/>
        <v>0</v>
      </c>
      <c r="AT35" s="281"/>
      <c r="AU35" s="288"/>
      <c r="AV35" s="289"/>
      <c r="AW35" s="289"/>
      <c r="AX35" s="289"/>
      <c r="AY35" s="289"/>
      <c r="AZ35" s="289"/>
      <c r="BA35" s="289"/>
      <c r="BB35" s="328"/>
      <c r="BC35" s="291"/>
      <c r="BD35" s="290"/>
      <c r="BE35" s="291"/>
      <c r="BF35" s="290"/>
      <c r="BG35" s="291"/>
      <c r="BH35" s="329"/>
      <c r="BI35" s="290"/>
      <c r="BJ35" s="330"/>
      <c r="BK35" s="331"/>
      <c r="BL35" s="331"/>
      <c r="BM35" s="331"/>
      <c r="BN35" s="331"/>
      <c r="BO35" s="331"/>
      <c r="BP35" s="331"/>
      <c r="BQ35" s="331"/>
      <c r="BR35" s="331"/>
      <c r="BS35" s="331"/>
      <c r="BT35" s="331"/>
      <c r="BU35" s="331"/>
      <c r="BV35" s="331"/>
      <c r="BW35" s="331"/>
      <c r="BX35" s="331"/>
      <c r="BY35" s="331"/>
      <c r="BZ35" s="331"/>
      <c r="CA35" s="331"/>
      <c r="CB35" s="331"/>
      <c r="CC35" s="331"/>
      <c r="CD35" s="331"/>
      <c r="CE35" s="331"/>
      <c r="CF35" s="331"/>
      <c r="CG35" s="331"/>
      <c r="CH35" s="331"/>
      <c r="CI35" s="331"/>
      <c r="CJ35" s="331"/>
      <c r="CK35" s="331"/>
      <c r="CL35" s="331"/>
      <c r="CM35" s="331"/>
      <c r="CN35" s="332"/>
    </row>
    <row r="36" spans="14:92" ht="13.5" customHeight="1" thickBot="1">
      <c r="N36" s="177" t="s">
        <v>87</v>
      </c>
      <c r="O36" s="178">
        <v>632</v>
      </c>
      <c r="P36" s="179">
        <v>1.3726287404133177E-4</v>
      </c>
      <c r="Q36" s="180">
        <v>0</v>
      </c>
      <c r="R36" s="179">
        <v>0</v>
      </c>
      <c r="S36" s="180">
        <v>0</v>
      </c>
      <c r="T36" s="179">
        <v>0</v>
      </c>
      <c r="U36" s="181">
        <v>0</v>
      </c>
      <c r="V36" s="182">
        <v>0</v>
      </c>
      <c r="W36" s="28"/>
      <c r="AE36" s="373"/>
      <c r="AF36" s="374"/>
      <c r="AM36" s="256"/>
      <c r="AN36" s="256"/>
      <c r="AO36" s="183">
        <f t="shared" ref="AO36:AQ36" si="7">SUM(AO5:AO35)</f>
        <v>140000</v>
      </c>
      <c r="AP36" s="183">
        <f t="shared" si="7"/>
        <v>299980</v>
      </c>
      <c r="AQ36" s="184">
        <f t="shared" si="7"/>
        <v>159980</v>
      </c>
      <c r="AR36" s="184">
        <f>SUM(AR5:AR35)</f>
        <v>15.998000000000001</v>
      </c>
      <c r="AT36" s="281"/>
      <c r="AU36" s="288"/>
      <c r="AV36" s="289"/>
      <c r="AW36" s="289"/>
      <c r="AX36" s="289"/>
      <c r="AY36" s="289"/>
      <c r="AZ36" s="289"/>
      <c r="BA36" s="289"/>
      <c r="BB36" s="328"/>
      <c r="BC36" s="291"/>
      <c r="BD36" s="290"/>
      <c r="BE36" s="291"/>
      <c r="BF36" s="290"/>
      <c r="BG36" s="291"/>
      <c r="BH36" s="329"/>
      <c r="BI36" s="290"/>
      <c r="BJ36" s="330"/>
      <c r="BK36" s="331"/>
      <c r="BL36" s="331"/>
      <c r="BM36" s="331"/>
      <c r="BN36" s="331"/>
      <c r="BO36" s="331"/>
      <c r="BP36" s="331"/>
      <c r="BQ36" s="331"/>
      <c r="BR36" s="331"/>
      <c r="BS36" s="331"/>
      <c r="BT36" s="331"/>
      <c r="BU36" s="331"/>
      <c r="BV36" s="331"/>
      <c r="BW36" s="331"/>
      <c r="BX36" s="331"/>
      <c r="BY36" s="331"/>
      <c r="BZ36" s="331"/>
      <c r="CA36" s="331"/>
      <c r="CB36" s="331"/>
      <c r="CC36" s="331"/>
      <c r="CD36" s="331"/>
      <c r="CE36" s="331"/>
      <c r="CF36" s="331"/>
      <c r="CG36" s="331"/>
      <c r="CH36" s="331"/>
      <c r="CI36" s="331"/>
      <c r="CJ36" s="331"/>
      <c r="CK36" s="331"/>
      <c r="CL36" s="331"/>
      <c r="CM36" s="331"/>
      <c r="CN36" s="332"/>
    </row>
    <row r="37" spans="14:92" ht="13.5" customHeight="1">
      <c r="N37" s="177" t="s">
        <v>88</v>
      </c>
      <c r="O37" s="178">
        <v>24200</v>
      </c>
      <c r="P37" s="179">
        <v>5.2559518224687164E-3</v>
      </c>
      <c r="Q37" s="180">
        <v>24200</v>
      </c>
      <c r="R37" s="179">
        <v>5.8306150786633119E-3</v>
      </c>
      <c r="S37" s="180">
        <v>24200</v>
      </c>
      <c r="T37" s="179">
        <v>5.6571425632653211E-3</v>
      </c>
      <c r="U37" s="181">
        <v>27575</v>
      </c>
      <c r="V37" s="182">
        <v>6.0519428986293526E-3</v>
      </c>
      <c r="W37" s="28"/>
      <c r="AT37" s="281"/>
      <c r="AU37" s="288"/>
      <c r="AV37" s="289"/>
      <c r="AW37" s="289"/>
      <c r="AX37" s="289"/>
      <c r="AY37" s="289"/>
      <c r="AZ37" s="289"/>
      <c r="BA37" s="289"/>
      <c r="BB37" s="328"/>
      <c r="BC37" s="305"/>
      <c r="BD37" s="290"/>
      <c r="BE37" s="291"/>
      <c r="BF37" s="290"/>
      <c r="BG37" s="291"/>
      <c r="BH37" s="329"/>
      <c r="BI37" s="290"/>
      <c r="BJ37" s="330"/>
      <c r="BK37" s="331"/>
      <c r="BL37" s="331"/>
      <c r="BM37" s="331"/>
      <c r="BN37" s="331"/>
      <c r="BO37" s="331"/>
      <c r="BP37" s="331"/>
      <c r="BQ37" s="331"/>
      <c r="BR37" s="331"/>
      <c r="BS37" s="331"/>
      <c r="BT37" s="331"/>
      <c r="BU37" s="331"/>
      <c r="BV37" s="331"/>
      <c r="BW37" s="331"/>
      <c r="BX37" s="331"/>
      <c r="BY37" s="331"/>
      <c r="BZ37" s="331"/>
      <c r="CA37" s="331"/>
      <c r="CB37" s="331"/>
      <c r="CC37" s="331"/>
      <c r="CD37" s="331"/>
      <c r="CE37" s="331"/>
      <c r="CF37" s="331"/>
      <c r="CG37" s="331"/>
      <c r="CH37" s="331"/>
      <c r="CI37" s="331"/>
      <c r="CJ37" s="331"/>
      <c r="CK37" s="331"/>
      <c r="CL37" s="331"/>
      <c r="CM37" s="331"/>
      <c r="CN37" s="332"/>
    </row>
    <row r="38" spans="14:92" ht="13.5" customHeight="1">
      <c r="N38" s="177" t="s">
        <v>89</v>
      </c>
      <c r="O38" s="178">
        <v>19120</v>
      </c>
      <c r="P38" s="179">
        <v>4.1526363159339608E-3</v>
      </c>
      <c r="Q38" s="180">
        <v>14320</v>
      </c>
      <c r="R38" s="179">
        <v>3.450182145721431E-3</v>
      </c>
      <c r="S38" s="180">
        <v>23320</v>
      </c>
      <c r="T38" s="179">
        <v>5.4514282882374915E-3</v>
      </c>
      <c r="U38" s="181">
        <v>21820</v>
      </c>
      <c r="V38" s="182">
        <v>4.7888810171565722E-3</v>
      </c>
      <c r="W38" s="28"/>
      <c r="AT38" s="281"/>
      <c r="AU38" s="288"/>
      <c r="AV38" s="289"/>
      <c r="AW38" s="289"/>
      <c r="AX38" s="289"/>
      <c r="AY38" s="289"/>
      <c r="AZ38" s="289"/>
      <c r="BA38" s="289"/>
      <c r="BB38" s="328"/>
      <c r="BC38" s="305"/>
      <c r="BD38" s="290"/>
      <c r="BE38" s="291"/>
      <c r="BF38" s="290"/>
      <c r="BG38" s="291"/>
      <c r="BH38" s="329"/>
      <c r="BI38" s="290"/>
      <c r="BJ38" s="330"/>
      <c r="BK38" s="331"/>
      <c r="BL38" s="331"/>
      <c r="BM38" s="331"/>
      <c r="BN38" s="331"/>
      <c r="BO38" s="331"/>
      <c r="BP38" s="331"/>
      <c r="BQ38" s="331"/>
      <c r="BR38" s="331"/>
      <c r="BS38" s="331"/>
      <c r="BT38" s="331"/>
      <c r="BU38" s="331"/>
      <c r="BV38" s="331"/>
      <c r="BW38" s="331"/>
      <c r="BX38" s="331"/>
      <c r="BY38" s="331"/>
      <c r="BZ38" s="331"/>
      <c r="CA38" s="331"/>
      <c r="CB38" s="331"/>
      <c r="CC38" s="331"/>
      <c r="CD38" s="331"/>
      <c r="CE38" s="331"/>
      <c r="CF38" s="331"/>
      <c r="CG38" s="331"/>
      <c r="CH38" s="331"/>
      <c r="CI38" s="331"/>
      <c r="CJ38" s="331"/>
      <c r="CK38" s="331"/>
      <c r="CL38" s="331"/>
      <c r="CM38" s="331"/>
      <c r="CN38" s="332"/>
    </row>
    <row r="39" spans="14:92" ht="13.5" customHeight="1">
      <c r="N39" s="177" t="s">
        <v>90</v>
      </c>
      <c r="O39" s="178">
        <v>18700</v>
      </c>
      <c r="P39" s="179">
        <v>4.0614173173621898E-3</v>
      </c>
      <c r="Q39" s="180">
        <v>15300</v>
      </c>
      <c r="R39" s="179">
        <v>3.6862979629565568E-3</v>
      </c>
      <c r="S39" s="180">
        <v>17453</v>
      </c>
      <c r="T39" s="179">
        <v>4.0799218659780846E-3</v>
      </c>
      <c r="U39" s="181">
        <v>17200</v>
      </c>
      <c r="V39" s="182">
        <v>3.7749199585285537E-3</v>
      </c>
      <c r="W39" s="28"/>
      <c r="AT39" s="281"/>
      <c r="AU39" s="316"/>
      <c r="AV39" s="314"/>
      <c r="AW39" s="314"/>
      <c r="AX39" s="314"/>
      <c r="AY39" s="314"/>
      <c r="AZ39" s="314"/>
      <c r="BA39" s="314"/>
      <c r="BB39" s="328"/>
      <c r="BC39" s="305"/>
      <c r="BD39" s="290"/>
      <c r="BE39" s="291"/>
      <c r="BF39" s="290"/>
      <c r="BG39" s="291"/>
      <c r="BH39" s="329"/>
      <c r="BI39" s="290"/>
      <c r="BJ39" s="330"/>
      <c r="BK39" s="331"/>
      <c r="BL39" s="331"/>
      <c r="BM39" s="331"/>
      <c r="BN39" s="331"/>
      <c r="BO39" s="331"/>
      <c r="BP39" s="331"/>
      <c r="BQ39" s="331"/>
      <c r="BR39" s="331"/>
      <c r="BS39" s="331"/>
      <c r="BT39" s="331"/>
      <c r="BU39" s="331"/>
      <c r="BV39" s="331"/>
      <c r="BW39" s="331"/>
      <c r="BX39" s="331"/>
      <c r="BY39" s="331"/>
      <c r="BZ39" s="331"/>
      <c r="CA39" s="331"/>
      <c r="CB39" s="331"/>
      <c r="CC39" s="331"/>
      <c r="CD39" s="331"/>
      <c r="CE39" s="331"/>
      <c r="CF39" s="331"/>
      <c r="CG39" s="331"/>
      <c r="CH39" s="331"/>
      <c r="CI39" s="331"/>
      <c r="CJ39" s="331"/>
      <c r="CK39" s="331"/>
      <c r="CL39" s="331"/>
      <c r="CM39" s="331"/>
      <c r="CN39" s="332"/>
    </row>
    <row r="40" spans="14:92" ht="13.5" customHeight="1" thickBot="1">
      <c r="N40" s="177" t="s">
        <v>91</v>
      </c>
      <c r="O40" s="178">
        <v>294343</v>
      </c>
      <c r="P40" s="179">
        <v>6.3927794515740058E-2</v>
      </c>
      <c r="Q40" s="180">
        <v>294345</v>
      </c>
      <c r="R40" s="179">
        <v>7.0917867575584825E-2</v>
      </c>
      <c r="S40" s="180">
        <v>294343</v>
      </c>
      <c r="T40" s="179">
        <v>6.8807450971041503E-2</v>
      </c>
      <c r="U40" s="181">
        <v>321785</v>
      </c>
      <c r="V40" s="182">
        <v>7.0622826677622708E-2</v>
      </c>
      <c r="AT40" s="326"/>
      <c r="AU40" s="337"/>
      <c r="AV40" s="338"/>
      <c r="AW40" s="338"/>
      <c r="AX40" s="338"/>
      <c r="AY40" s="338"/>
      <c r="AZ40" s="338"/>
      <c r="BA40" s="338"/>
      <c r="BB40" s="368"/>
      <c r="BC40" s="309"/>
      <c r="BD40" s="308"/>
      <c r="BE40" s="309"/>
      <c r="BF40" s="308"/>
      <c r="BG40" s="309"/>
      <c r="BH40" s="341"/>
      <c r="BI40" s="308"/>
      <c r="BJ40" s="342"/>
      <c r="BK40" s="343"/>
      <c r="BL40" s="343"/>
      <c r="BM40" s="343"/>
      <c r="BN40" s="343"/>
      <c r="BO40" s="343"/>
      <c r="BP40" s="343"/>
      <c r="BQ40" s="343"/>
      <c r="BR40" s="343"/>
      <c r="BS40" s="343"/>
      <c r="BT40" s="343"/>
      <c r="BU40" s="343"/>
      <c r="BV40" s="343"/>
      <c r="BW40" s="343"/>
      <c r="BX40" s="343"/>
      <c r="BY40" s="343"/>
      <c r="BZ40" s="343"/>
      <c r="CA40" s="343"/>
      <c r="CB40" s="343"/>
      <c r="CC40" s="343"/>
      <c r="CD40" s="343"/>
      <c r="CE40" s="343"/>
      <c r="CF40" s="343"/>
      <c r="CG40" s="343"/>
      <c r="CH40" s="343"/>
      <c r="CI40" s="343"/>
      <c r="CJ40" s="343"/>
      <c r="CK40" s="343"/>
      <c r="CL40" s="343"/>
      <c r="CM40" s="343"/>
      <c r="CN40" s="344"/>
    </row>
    <row r="41" spans="14:92" ht="13.5" customHeight="1">
      <c r="N41" s="171" t="s">
        <v>92</v>
      </c>
      <c r="O41" s="172">
        <v>6501</v>
      </c>
      <c r="P41" s="173">
        <v>1.4119397850359142E-3</v>
      </c>
      <c r="Q41" s="174">
        <v>10309.813504312853</v>
      </c>
      <c r="R41" s="173">
        <v>2.4839898378699655E-3</v>
      </c>
      <c r="S41" s="174">
        <v>113214</v>
      </c>
      <c r="T41" s="173">
        <v>2.6465609014773558E-2</v>
      </c>
      <c r="U41" s="175">
        <v>6203</v>
      </c>
      <c r="V41" s="176">
        <v>1.3613853780670127E-3</v>
      </c>
      <c r="W41" s="28"/>
      <c r="AT41" s="322"/>
      <c r="AU41" s="412" t="s">
        <v>122</v>
      </c>
      <c r="AV41" s="413"/>
      <c r="AW41" s="413"/>
      <c r="AX41" s="413"/>
      <c r="AY41" s="413"/>
      <c r="AZ41" s="413"/>
      <c r="BA41" s="413"/>
      <c r="BB41" s="412" t="s">
        <v>110</v>
      </c>
      <c r="BC41" s="413"/>
      <c r="BD41" s="413"/>
      <c r="BE41" s="413"/>
      <c r="BF41" s="413"/>
      <c r="BG41" s="413"/>
      <c r="BH41" s="416"/>
      <c r="BI41" s="353"/>
      <c r="BJ41" s="354">
        <f>AT4</f>
        <v>44805</v>
      </c>
      <c r="BK41" s="355">
        <f t="shared" ref="BK41:CN41" si="8">BJ41+1</f>
        <v>44806</v>
      </c>
      <c r="BL41" s="355">
        <f t="shared" si="8"/>
        <v>44807</v>
      </c>
      <c r="BM41" s="355">
        <f t="shared" si="8"/>
        <v>44808</v>
      </c>
      <c r="BN41" s="355">
        <f t="shared" si="8"/>
        <v>44809</v>
      </c>
      <c r="BO41" s="355">
        <f t="shared" si="8"/>
        <v>44810</v>
      </c>
      <c r="BP41" s="355">
        <f t="shared" si="8"/>
        <v>44811</v>
      </c>
      <c r="BQ41" s="355">
        <f t="shared" si="8"/>
        <v>44812</v>
      </c>
      <c r="BR41" s="355">
        <f t="shared" si="8"/>
        <v>44813</v>
      </c>
      <c r="BS41" s="355">
        <f t="shared" si="8"/>
        <v>44814</v>
      </c>
      <c r="BT41" s="355">
        <f t="shared" si="8"/>
        <v>44815</v>
      </c>
      <c r="BU41" s="355">
        <f t="shared" si="8"/>
        <v>44816</v>
      </c>
      <c r="BV41" s="355">
        <f t="shared" si="8"/>
        <v>44817</v>
      </c>
      <c r="BW41" s="355">
        <f t="shared" si="8"/>
        <v>44818</v>
      </c>
      <c r="BX41" s="355">
        <f t="shared" si="8"/>
        <v>44819</v>
      </c>
      <c r="BY41" s="355">
        <f t="shared" si="8"/>
        <v>44820</v>
      </c>
      <c r="BZ41" s="355">
        <f t="shared" si="8"/>
        <v>44821</v>
      </c>
      <c r="CA41" s="355">
        <f t="shared" si="8"/>
        <v>44822</v>
      </c>
      <c r="CB41" s="355">
        <f t="shared" si="8"/>
        <v>44823</v>
      </c>
      <c r="CC41" s="355">
        <f t="shared" si="8"/>
        <v>44824</v>
      </c>
      <c r="CD41" s="355">
        <f t="shared" si="8"/>
        <v>44825</v>
      </c>
      <c r="CE41" s="355">
        <f t="shared" si="8"/>
        <v>44826</v>
      </c>
      <c r="CF41" s="355">
        <f t="shared" si="8"/>
        <v>44827</v>
      </c>
      <c r="CG41" s="355">
        <f t="shared" si="8"/>
        <v>44828</v>
      </c>
      <c r="CH41" s="355">
        <f t="shared" si="8"/>
        <v>44829</v>
      </c>
      <c r="CI41" s="355">
        <f t="shared" si="8"/>
        <v>44830</v>
      </c>
      <c r="CJ41" s="355">
        <f t="shared" si="8"/>
        <v>44831</v>
      </c>
      <c r="CK41" s="355">
        <f t="shared" si="8"/>
        <v>44832</v>
      </c>
      <c r="CL41" s="355">
        <f t="shared" si="8"/>
        <v>44833</v>
      </c>
      <c r="CM41" s="355">
        <f t="shared" si="8"/>
        <v>44834</v>
      </c>
      <c r="CN41" s="356">
        <f t="shared" si="8"/>
        <v>44835</v>
      </c>
    </row>
    <row r="42" spans="14:92" ht="13.5" customHeight="1" thickBot="1">
      <c r="N42" s="116" t="s">
        <v>93</v>
      </c>
      <c r="O42" s="117">
        <v>1138099</v>
      </c>
      <c r="P42" s="118">
        <v>0.24718155013222412</v>
      </c>
      <c r="Q42" s="119">
        <v>1055661.1675067612</v>
      </c>
      <c r="R42" s="118">
        <v>0.25434520335637351</v>
      </c>
      <c r="S42" s="119">
        <v>1184539</v>
      </c>
      <c r="T42" s="118">
        <v>0.27690520639453475</v>
      </c>
      <c r="U42" s="120">
        <v>1035078</v>
      </c>
      <c r="V42" s="121">
        <v>0.22717073260661735</v>
      </c>
      <c r="W42" s="28"/>
      <c r="AT42" s="322"/>
      <c r="AU42" s="414"/>
      <c r="AV42" s="415"/>
      <c r="AW42" s="415"/>
      <c r="AX42" s="415"/>
      <c r="AY42" s="415"/>
      <c r="AZ42" s="415"/>
      <c r="BA42" s="415"/>
      <c r="BB42" s="414"/>
      <c r="BC42" s="415"/>
      <c r="BD42" s="415"/>
      <c r="BE42" s="415"/>
      <c r="BF42" s="415"/>
      <c r="BG42" s="415"/>
      <c r="BH42" s="417"/>
      <c r="BI42" s="349"/>
      <c r="BJ42" s="350">
        <f t="shared" ref="BJ42:CN42" si="9">BJ41</f>
        <v>44805</v>
      </c>
      <c r="BK42" s="351">
        <f t="shared" si="9"/>
        <v>44806</v>
      </c>
      <c r="BL42" s="351">
        <f t="shared" si="9"/>
        <v>44807</v>
      </c>
      <c r="BM42" s="351">
        <f t="shared" si="9"/>
        <v>44808</v>
      </c>
      <c r="BN42" s="351">
        <f t="shared" si="9"/>
        <v>44809</v>
      </c>
      <c r="BO42" s="351">
        <f t="shared" si="9"/>
        <v>44810</v>
      </c>
      <c r="BP42" s="351">
        <f t="shared" si="9"/>
        <v>44811</v>
      </c>
      <c r="BQ42" s="351">
        <f t="shared" si="9"/>
        <v>44812</v>
      </c>
      <c r="BR42" s="351">
        <f t="shared" si="9"/>
        <v>44813</v>
      </c>
      <c r="BS42" s="351">
        <f t="shared" si="9"/>
        <v>44814</v>
      </c>
      <c r="BT42" s="351">
        <f t="shared" si="9"/>
        <v>44815</v>
      </c>
      <c r="BU42" s="351">
        <f t="shared" si="9"/>
        <v>44816</v>
      </c>
      <c r="BV42" s="351">
        <f t="shared" si="9"/>
        <v>44817</v>
      </c>
      <c r="BW42" s="351">
        <f t="shared" si="9"/>
        <v>44818</v>
      </c>
      <c r="BX42" s="351">
        <f t="shared" si="9"/>
        <v>44819</v>
      </c>
      <c r="BY42" s="351">
        <f t="shared" si="9"/>
        <v>44820</v>
      </c>
      <c r="BZ42" s="351">
        <f t="shared" si="9"/>
        <v>44821</v>
      </c>
      <c r="CA42" s="351">
        <f t="shared" si="9"/>
        <v>44822</v>
      </c>
      <c r="CB42" s="351">
        <f t="shared" si="9"/>
        <v>44823</v>
      </c>
      <c r="CC42" s="351">
        <f t="shared" si="9"/>
        <v>44824</v>
      </c>
      <c r="CD42" s="351">
        <f t="shared" si="9"/>
        <v>44825</v>
      </c>
      <c r="CE42" s="351">
        <f t="shared" si="9"/>
        <v>44826</v>
      </c>
      <c r="CF42" s="351">
        <f t="shared" si="9"/>
        <v>44827</v>
      </c>
      <c r="CG42" s="351">
        <f t="shared" si="9"/>
        <v>44828</v>
      </c>
      <c r="CH42" s="351">
        <f t="shared" si="9"/>
        <v>44829</v>
      </c>
      <c r="CI42" s="351">
        <f t="shared" si="9"/>
        <v>44830</v>
      </c>
      <c r="CJ42" s="351">
        <f t="shared" si="9"/>
        <v>44831</v>
      </c>
      <c r="CK42" s="351">
        <f t="shared" si="9"/>
        <v>44832</v>
      </c>
      <c r="CL42" s="351">
        <f t="shared" si="9"/>
        <v>44833</v>
      </c>
      <c r="CM42" s="351">
        <f t="shared" si="9"/>
        <v>44834</v>
      </c>
      <c r="CN42" s="352">
        <f t="shared" si="9"/>
        <v>44835</v>
      </c>
    </row>
    <row r="43" spans="14:92" ht="13.5" customHeight="1">
      <c r="N43" s="185" t="s">
        <v>94</v>
      </c>
      <c r="O43" s="74">
        <v>3415652</v>
      </c>
      <c r="P43" s="75">
        <v>0.74183894026111219</v>
      </c>
      <c r="Q43" s="76">
        <v>3147301.4740006737</v>
      </c>
      <c r="R43" s="75">
        <v>0.75829353022345447</v>
      </c>
      <c r="S43" s="76">
        <v>3328078</v>
      </c>
      <c r="T43" s="75">
        <v>0.77799221932507956</v>
      </c>
      <c r="U43" s="77">
        <v>3163245</v>
      </c>
      <c r="V43" s="78">
        <v>0.69424399326835207</v>
      </c>
      <c r="AE43" s="3"/>
      <c r="AT43" s="357"/>
      <c r="AU43" s="358"/>
      <c r="AV43" s="359"/>
      <c r="AW43" s="359"/>
      <c r="AX43" s="359"/>
      <c r="AY43" s="359"/>
      <c r="AZ43" s="359"/>
      <c r="BA43" s="359"/>
      <c r="BB43" s="369"/>
      <c r="BC43" s="361"/>
      <c r="BD43" s="362"/>
      <c r="BE43" s="361"/>
      <c r="BF43" s="362"/>
      <c r="BG43" s="361"/>
      <c r="BH43" s="363"/>
      <c r="BI43" s="362"/>
      <c r="BJ43" s="364"/>
      <c r="BK43" s="365"/>
      <c r="BL43" s="365"/>
      <c r="BM43" s="365"/>
      <c r="BN43" s="365"/>
      <c r="BO43" s="365"/>
      <c r="BP43" s="365"/>
      <c r="BQ43" s="365"/>
      <c r="BR43" s="365"/>
      <c r="BS43" s="365"/>
      <c r="BT43" s="365"/>
      <c r="BU43" s="365"/>
      <c r="BV43" s="365"/>
      <c r="BW43" s="365"/>
      <c r="BX43" s="365"/>
      <c r="BY43" s="365"/>
      <c r="BZ43" s="365"/>
      <c r="CA43" s="365"/>
      <c r="CB43" s="365"/>
      <c r="CC43" s="365"/>
      <c r="CD43" s="365"/>
      <c r="CE43" s="365"/>
      <c r="CF43" s="365"/>
      <c r="CG43" s="365"/>
      <c r="CH43" s="365"/>
      <c r="CI43" s="365"/>
      <c r="CJ43" s="365"/>
      <c r="CK43" s="365"/>
      <c r="CL43" s="365"/>
      <c r="CM43" s="365"/>
      <c r="CN43" s="367"/>
    </row>
    <row r="44" spans="14:92" ht="13.5" customHeight="1">
      <c r="N44" s="84" t="s">
        <v>95</v>
      </c>
      <c r="O44" s="85">
        <v>88095</v>
      </c>
      <c r="P44" s="86">
        <v>1.913318495042899E-2</v>
      </c>
      <c r="Q44" s="87">
        <v>59758.331667555874</v>
      </c>
      <c r="R44" s="86">
        <v>1.4397844202339447E-2</v>
      </c>
      <c r="S44" s="87">
        <v>64102</v>
      </c>
      <c r="T44" s="86">
        <v>1.4984882338447671E-2</v>
      </c>
      <c r="U44" s="88">
        <v>101070</v>
      </c>
      <c r="V44" s="89">
        <v>2.2182044198167494E-2</v>
      </c>
      <c r="W44" s="186"/>
      <c r="AT44" s="281"/>
      <c r="AU44" s="288"/>
      <c r="AV44" s="289"/>
      <c r="AW44" s="289"/>
      <c r="AX44" s="289"/>
      <c r="AY44" s="289"/>
      <c r="AZ44" s="289"/>
      <c r="BA44" s="289"/>
      <c r="BB44" s="336"/>
      <c r="BC44" s="305"/>
      <c r="BD44" s="290"/>
      <c r="BE44" s="291"/>
      <c r="BF44" s="290"/>
      <c r="BG44" s="291"/>
      <c r="BH44" s="329"/>
      <c r="BI44" s="290"/>
      <c r="BJ44" s="330"/>
      <c r="BK44" s="331"/>
      <c r="BL44" s="331"/>
      <c r="BM44" s="331"/>
      <c r="BN44" s="331"/>
      <c r="BO44" s="331"/>
      <c r="BP44" s="331"/>
      <c r="BQ44" s="331"/>
      <c r="BR44" s="331"/>
      <c r="BS44" s="331"/>
      <c r="BT44" s="331"/>
      <c r="BU44" s="331"/>
      <c r="BV44" s="331"/>
      <c r="BW44" s="331"/>
      <c r="BX44" s="331"/>
      <c r="BY44" s="331"/>
      <c r="BZ44" s="331"/>
      <c r="CA44" s="331"/>
      <c r="CB44" s="331"/>
      <c r="CC44" s="331"/>
      <c r="CD44" s="331"/>
      <c r="CE44" s="331"/>
      <c r="CF44" s="331"/>
      <c r="CG44" s="331"/>
      <c r="CH44" s="331"/>
      <c r="CI44" s="331"/>
      <c r="CJ44" s="331"/>
      <c r="CK44" s="331"/>
      <c r="CL44" s="331"/>
      <c r="CM44" s="331"/>
      <c r="CN44" s="332"/>
    </row>
    <row r="45" spans="14:92" ht="13.5" customHeight="1">
      <c r="N45" s="187" t="s">
        <v>96</v>
      </c>
      <c r="O45" s="172">
        <v>339663</v>
      </c>
      <c r="P45" s="173">
        <v>7.3770758837817835E-2</v>
      </c>
      <c r="Q45" s="174">
        <v>312343.34467080014</v>
      </c>
      <c r="R45" s="173">
        <v>7.5254289882549563E-2</v>
      </c>
      <c r="S45" s="174">
        <v>333223</v>
      </c>
      <c r="T45" s="173">
        <v>7.7896281667725623E-2</v>
      </c>
      <c r="U45" s="175">
        <v>293773</v>
      </c>
      <c r="V45" s="176">
        <v>6.4474974475395866E-2</v>
      </c>
      <c r="W45" s="186"/>
      <c r="AE45" s="256" t="s">
        <v>26</v>
      </c>
      <c r="AF45" s="256" t="s">
        <v>33</v>
      </c>
      <c r="AT45" s="281"/>
      <c r="AU45" s="288"/>
      <c r="AV45" s="289"/>
      <c r="AW45" s="289"/>
      <c r="AX45" s="289"/>
      <c r="AY45" s="289"/>
      <c r="AZ45" s="289"/>
      <c r="BA45" s="289"/>
      <c r="BB45" s="336"/>
      <c r="BC45" s="305"/>
      <c r="BD45" s="290"/>
      <c r="BE45" s="291"/>
      <c r="BF45" s="290"/>
      <c r="BG45" s="291"/>
      <c r="BH45" s="329"/>
      <c r="BI45" s="290"/>
      <c r="BJ45" s="330"/>
      <c r="BK45" s="331"/>
      <c r="BL45" s="331"/>
      <c r="BM45" s="331"/>
      <c r="BN45" s="331"/>
      <c r="BO45" s="331"/>
      <c r="BP45" s="331"/>
      <c r="BQ45" s="331"/>
      <c r="BR45" s="331"/>
      <c r="BS45" s="331"/>
      <c r="BT45" s="331"/>
      <c r="BU45" s="331"/>
      <c r="BV45" s="331"/>
      <c r="BW45" s="331"/>
      <c r="BX45" s="331"/>
      <c r="BY45" s="331"/>
      <c r="BZ45" s="331"/>
      <c r="CA45" s="331"/>
      <c r="CB45" s="331"/>
      <c r="CC45" s="331"/>
      <c r="CD45" s="331"/>
      <c r="CE45" s="331"/>
      <c r="CF45" s="331"/>
      <c r="CG45" s="331"/>
      <c r="CH45" s="331"/>
      <c r="CI45" s="331"/>
      <c r="CJ45" s="331"/>
      <c r="CK45" s="331"/>
      <c r="CL45" s="331"/>
      <c r="CM45" s="331"/>
      <c r="CN45" s="332"/>
    </row>
    <row r="46" spans="14:92" ht="13.5" customHeight="1">
      <c r="N46" s="177" t="s">
        <v>97</v>
      </c>
      <c r="O46" s="178">
        <v>0</v>
      </c>
      <c r="P46" s="179">
        <v>0</v>
      </c>
      <c r="Q46" s="180">
        <v>0</v>
      </c>
      <c r="R46" s="179">
        <v>0</v>
      </c>
      <c r="S46" s="180">
        <v>0</v>
      </c>
      <c r="T46" s="179">
        <v>0</v>
      </c>
      <c r="U46" s="181">
        <v>0</v>
      </c>
      <c r="V46" s="182">
        <v>0</v>
      </c>
      <c r="W46" s="186"/>
      <c r="AE46" s="256"/>
      <c r="AF46" s="256"/>
      <c r="AT46" s="281"/>
      <c r="AU46" s="288"/>
      <c r="AV46" s="289"/>
      <c r="AW46" s="289"/>
      <c r="AX46" s="289"/>
      <c r="AY46" s="289"/>
      <c r="AZ46" s="289"/>
      <c r="BA46" s="289"/>
      <c r="BB46" s="336"/>
      <c r="BC46" s="305"/>
      <c r="BD46" s="290"/>
      <c r="BE46" s="291"/>
      <c r="BF46" s="290"/>
      <c r="BG46" s="291"/>
      <c r="BH46" s="329"/>
      <c r="BI46" s="290"/>
      <c r="BJ46" s="330"/>
      <c r="BK46" s="331"/>
      <c r="BL46" s="331"/>
      <c r="BM46" s="331"/>
      <c r="BN46" s="331"/>
      <c r="BO46" s="331"/>
      <c r="BP46" s="331"/>
      <c r="BQ46" s="331"/>
      <c r="BR46" s="331"/>
      <c r="BS46" s="331"/>
      <c r="BT46" s="331"/>
      <c r="BU46" s="331"/>
      <c r="BV46" s="331"/>
      <c r="BW46" s="331"/>
      <c r="BX46" s="331"/>
      <c r="BY46" s="331"/>
      <c r="BZ46" s="331"/>
      <c r="CA46" s="331"/>
      <c r="CB46" s="331"/>
      <c r="CC46" s="331"/>
      <c r="CD46" s="331"/>
      <c r="CE46" s="331"/>
      <c r="CF46" s="331"/>
      <c r="CG46" s="331"/>
      <c r="CH46" s="331"/>
      <c r="CI46" s="331"/>
      <c r="CJ46" s="331"/>
      <c r="CK46" s="331"/>
      <c r="CL46" s="331"/>
      <c r="CM46" s="331"/>
      <c r="CN46" s="332"/>
    </row>
    <row r="47" spans="14:92" ht="13.5" customHeight="1">
      <c r="N47" s="187" t="s">
        <v>183</v>
      </c>
      <c r="O47" s="172">
        <v>0</v>
      </c>
      <c r="P47" s="173">
        <v>0</v>
      </c>
      <c r="Q47" s="174">
        <v>0</v>
      </c>
      <c r="R47" s="173">
        <v>0</v>
      </c>
      <c r="S47" s="174">
        <v>0</v>
      </c>
      <c r="T47" s="173">
        <v>0</v>
      </c>
      <c r="U47" s="175">
        <v>0</v>
      </c>
      <c r="V47" s="176">
        <v>0</v>
      </c>
      <c r="W47" s="186"/>
      <c r="AF47" s="256" t="s">
        <v>142</v>
      </c>
      <c r="AT47" s="281"/>
      <c r="AU47" s="288" t="s">
        <v>118</v>
      </c>
      <c r="AV47" s="289"/>
      <c r="AW47" s="289"/>
      <c r="AX47" s="289"/>
      <c r="AY47" s="289"/>
      <c r="AZ47" s="289"/>
      <c r="BA47" s="289"/>
      <c r="BB47" s="336"/>
      <c r="BC47" s="305"/>
      <c r="BD47" s="290"/>
      <c r="BE47" s="291"/>
      <c r="BF47" s="290"/>
      <c r="BG47" s="291"/>
      <c r="BH47" s="329"/>
      <c r="BI47" s="290"/>
      <c r="BJ47" s="330"/>
      <c r="BK47" s="331"/>
      <c r="BL47" s="331"/>
      <c r="BM47" s="331"/>
      <c r="BN47" s="331"/>
      <c r="BO47" s="331"/>
      <c r="BP47" s="331"/>
      <c r="BQ47" s="331"/>
      <c r="BR47" s="331"/>
      <c r="BS47" s="331"/>
      <c r="BT47" s="331"/>
      <c r="BU47" s="331"/>
      <c r="BV47" s="331"/>
      <c r="BW47" s="331"/>
      <c r="BX47" s="331"/>
      <c r="BY47" s="331"/>
      <c r="BZ47" s="331"/>
      <c r="CA47" s="331"/>
      <c r="CB47" s="331"/>
      <c r="CC47" s="331"/>
      <c r="CD47" s="331"/>
      <c r="CE47" s="331"/>
      <c r="CF47" s="331"/>
      <c r="CG47" s="331"/>
      <c r="CH47" s="331"/>
      <c r="CI47" s="331"/>
      <c r="CJ47" s="331"/>
      <c r="CK47" s="331"/>
      <c r="CL47" s="331"/>
      <c r="CM47" s="331"/>
      <c r="CN47" s="332"/>
    </row>
    <row r="48" spans="14:92" ht="13.5" customHeight="1">
      <c r="N48" s="171" t="s">
        <v>99</v>
      </c>
      <c r="O48" s="188">
        <v>0</v>
      </c>
      <c r="P48" s="189">
        <v>0</v>
      </c>
      <c r="Q48" s="190">
        <v>0</v>
      </c>
      <c r="R48" s="189">
        <v>0</v>
      </c>
      <c r="S48" s="190">
        <v>0</v>
      </c>
      <c r="T48" s="189">
        <v>0</v>
      </c>
      <c r="U48" s="191">
        <v>0</v>
      </c>
      <c r="V48" s="192">
        <v>0</v>
      </c>
      <c r="W48" s="186"/>
      <c r="AF48" s="256"/>
      <c r="AT48" s="281"/>
      <c r="AU48" s="288"/>
      <c r="AV48" s="289"/>
      <c r="AW48" s="289"/>
      <c r="AX48" s="289"/>
      <c r="AY48" s="289"/>
      <c r="AZ48" s="289"/>
      <c r="BA48" s="289"/>
      <c r="BB48" s="336"/>
      <c r="BC48" s="305"/>
      <c r="BD48" s="290"/>
      <c r="BE48" s="291"/>
      <c r="BF48" s="290"/>
      <c r="BG48" s="291"/>
      <c r="BH48" s="329"/>
      <c r="BI48" s="290"/>
      <c r="BJ48" s="330"/>
      <c r="BK48" s="331"/>
      <c r="BL48" s="331"/>
      <c r="BM48" s="331"/>
      <c r="BN48" s="331"/>
      <c r="BO48" s="331"/>
      <c r="BP48" s="331"/>
      <c r="BQ48" s="331"/>
      <c r="BR48" s="331"/>
      <c r="BS48" s="331"/>
      <c r="BT48" s="331"/>
      <c r="BU48" s="331"/>
      <c r="BV48" s="331"/>
      <c r="BW48" s="331"/>
      <c r="BX48" s="331"/>
      <c r="BY48" s="331"/>
      <c r="BZ48" s="331"/>
      <c r="CA48" s="331"/>
      <c r="CB48" s="331"/>
      <c r="CC48" s="331"/>
      <c r="CD48" s="331"/>
      <c r="CE48" s="331"/>
      <c r="CF48" s="331"/>
      <c r="CG48" s="331"/>
      <c r="CH48" s="331"/>
      <c r="CI48" s="331"/>
      <c r="CJ48" s="331"/>
      <c r="CK48" s="331"/>
      <c r="CL48" s="331"/>
      <c r="CM48" s="331"/>
      <c r="CN48" s="332"/>
    </row>
    <row r="49" spans="14:92" ht="13.5" customHeight="1" thickBot="1">
      <c r="N49" s="193" t="s">
        <v>100</v>
      </c>
      <c r="O49" s="194">
        <v>-440616</v>
      </c>
      <c r="P49" s="195">
        <v>-9.569654827309404E-2</v>
      </c>
      <c r="Q49" s="196">
        <v>-560586.19017874636</v>
      </c>
      <c r="R49" s="195">
        <v>-0.13506455757630653</v>
      </c>
      <c r="S49" s="196">
        <v>-526389</v>
      </c>
      <c r="T49" s="195">
        <v>-0.12305196763366402</v>
      </c>
      <c r="U49" s="197">
        <v>-183610</v>
      </c>
      <c r="V49" s="198">
        <v>-4.0297270557292313E-2</v>
      </c>
      <c r="W49" s="186"/>
      <c r="AT49" s="281"/>
      <c r="AU49" s="316"/>
      <c r="AV49" s="289"/>
      <c r="AW49" s="314"/>
      <c r="AX49" s="314"/>
      <c r="AY49" s="314"/>
      <c r="AZ49" s="314"/>
      <c r="BA49" s="314"/>
      <c r="BB49" s="336"/>
      <c r="BC49" s="305"/>
      <c r="BD49" s="290"/>
      <c r="BE49" s="291"/>
      <c r="BF49" s="290"/>
      <c r="BG49" s="291"/>
      <c r="BH49" s="329"/>
      <c r="BI49" s="290"/>
      <c r="BJ49" s="330"/>
      <c r="BK49" s="331"/>
      <c r="BL49" s="331"/>
      <c r="BM49" s="331"/>
      <c r="BN49" s="331"/>
      <c r="BO49" s="331"/>
      <c r="BP49" s="331"/>
      <c r="BQ49" s="331"/>
      <c r="BR49" s="331"/>
      <c r="BS49" s="331"/>
      <c r="BT49" s="331"/>
      <c r="BU49" s="331"/>
      <c r="BV49" s="331"/>
      <c r="BW49" s="331"/>
      <c r="BX49" s="331"/>
      <c r="BY49" s="331"/>
      <c r="BZ49" s="331"/>
      <c r="CA49" s="331"/>
      <c r="CB49" s="331"/>
      <c r="CC49" s="331"/>
      <c r="CD49" s="331"/>
      <c r="CE49" s="331"/>
      <c r="CF49" s="331"/>
      <c r="CG49" s="331"/>
      <c r="CH49" s="331"/>
      <c r="CI49" s="331"/>
      <c r="CJ49" s="331"/>
      <c r="CK49" s="331"/>
      <c r="CL49" s="331"/>
      <c r="CM49" s="331"/>
      <c r="CN49" s="332"/>
    </row>
    <row r="50" spans="14:92" ht="13.5" customHeight="1" thickBot="1">
      <c r="N50" s="8" t="s">
        <v>59</v>
      </c>
      <c r="O50" s="28">
        <f>SUM(O49,O40)</f>
        <v>-146273</v>
      </c>
      <c r="Q50" s="28">
        <f>SUM(Q49,Q40)</f>
        <v>-266241.19017874636</v>
      </c>
      <c r="S50" s="28">
        <f>SUM(S49,S40)</f>
        <v>-232046</v>
      </c>
      <c r="U50" s="28">
        <f>SUM(U49,U40)</f>
        <v>138175</v>
      </c>
      <c r="AT50" s="326"/>
      <c r="AU50" s="337"/>
      <c r="AV50" s="307"/>
      <c r="AW50" s="338"/>
      <c r="AX50" s="338"/>
      <c r="AY50" s="338"/>
      <c r="AZ50" s="338"/>
      <c r="BA50" s="338"/>
      <c r="BB50" s="339"/>
      <c r="BC50" s="340"/>
      <c r="BD50" s="308"/>
      <c r="BE50" s="309"/>
      <c r="BF50" s="308"/>
      <c r="BG50" s="309"/>
      <c r="BH50" s="341"/>
      <c r="BI50" s="308"/>
      <c r="BJ50" s="342"/>
      <c r="BK50" s="343"/>
      <c r="BL50" s="343"/>
      <c r="BM50" s="343"/>
      <c r="BN50" s="343"/>
      <c r="BO50" s="343"/>
      <c r="BP50" s="343"/>
      <c r="BQ50" s="343"/>
      <c r="BR50" s="343"/>
      <c r="BS50" s="343"/>
      <c r="BT50" s="343"/>
      <c r="BU50" s="343"/>
      <c r="BV50" s="343"/>
      <c r="BW50" s="343"/>
      <c r="BX50" s="343"/>
      <c r="BY50" s="343"/>
      <c r="BZ50" s="343"/>
      <c r="CA50" s="343"/>
      <c r="CB50" s="343"/>
      <c r="CC50" s="343"/>
      <c r="CD50" s="343"/>
      <c r="CE50" s="343"/>
      <c r="CF50" s="343"/>
      <c r="CG50" s="343"/>
      <c r="CH50" s="343"/>
      <c r="CI50" s="343"/>
      <c r="CJ50" s="343"/>
      <c r="CK50" s="343"/>
      <c r="CL50" s="343"/>
      <c r="CM50" s="343"/>
      <c r="CN50" s="344"/>
    </row>
    <row r="51" spans="14:92" ht="13.5" customHeight="1">
      <c r="N51" s="8" t="s">
        <v>101</v>
      </c>
      <c r="O51" s="28">
        <f>SUM(O49,O44:O45,O40)</f>
        <v>281485</v>
      </c>
      <c r="Q51" s="28">
        <f>SUM(Q49,Q44:Q45,Q40)</f>
        <v>105860.48615960963</v>
      </c>
      <c r="S51" s="28">
        <f>SUM(S49,S44:S45,S40)</f>
        <v>165279</v>
      </c>
      <c r="U51" s="28">
        <f>SUM(U49,U44:U45,U40)</f>
        <v>533018</v>
      </c>
      <c r="AE51" s="256" t="s">
        <v>6</v>
      </c>
      <c r="AF51" s="256" t="s">
        <v>40</v>
      </c>
    </row>
    <row r="52" spans="14:92" ht="13.5" customHeight="1">
      <c r="AE52" s="256"/>
      <c r="AF52" s="256"/>
    </row>
    <row r="53" spans="14:92" ht="13.5" customHeight="1">
      <c r="AF53" s="256" t="s">
        <v>43</v>
      </c>
    </row>
    <row r="54" spans="14:92" ht="13.5" customHeight="1">
      <c r="AF54" s="256"/>
    </row>
    <row r="55" spans="14:92" ht="13.5" customHeight="1">
      <c r="AF55" s="256" t="s">
        <v>51</v>
      </c>
    </row>
    <row r="56" spans="14:92" ht="13.5" customHeight="1">
      <c r="AF56" s="256"/>
    </row>
    <row r="57" spans="14:92" ht="13.5" customHeight="1">
      <c r="AF57" s="256" t="s">
        <v>49</v>
      </c>
    </row>
    <row r="58" spans="14:92" ht="13.5" customHeight="1">
      <c r="AF58" s="256"/>
    </row>
  </sheetData>
  <mergeCells count="18">
    <mergeCell ref="AU41:BA42"/>
    <mergeCell ref="BB41:BH42"/>
    <mergeCell ref="AI19:AK23"/>
    <mergeCell ref="AU21:BA22"/>
    <mergeCell ref="BB21:BH22"/>
    <mergeCell ref="AY25:BA25"/>
    <mergeCell ref="AY26:BA26"/>
    <mergeCell ref="AY27:BA27"/>
    <mergeCell ref="A2:B2"/>
    <mergeCell ref="D2:J2"/>
    <mergeCell ref="N4:N5"/>
    <mergeCell ref="AT4:CN4"/>
    <mergeCell ref="BB5:BE5"/>
    <mergeCell ref="BF5:BJ5"/>
    <mergeCell ref="BK5:BN5"/>
    <mergeCell ref="BO5:BR5"/>
    <mergeCell ref="BS5:BV5"/>
    <mergeCell ref="BW5:BZ5"/>
  </mergeCells>
  <phoneticPr fontId="2"/>
  <conditionalFormatting sqref="AN5:AN35">
    <cfRule type="expression" dxfId="11" priority="2">
      <formula>TEXT(AM5,"aaa")="日"</formula>
    </cfRule>
    <cfRule type="expression" priority="3">
      <formula>"TEXT(A６,""aaa"")"</formula>
    </cfRule>
  </conditionalFormatting>
  <conditionalFormatting sqref="AN5:AN35">
    <cfRule type="expression" dxfId="10" priority="1">
      <formula>TEXT(AM5,"aaa")="土"</formula>
    </cfRule>
  </conditionalFormatting>
  <dataValidations disablePrompts="1" count="1">
    <dataValidation imeMode="off" allowBlank="1" showInputMessage="1" showErrorMessage="1" sqref="U4" xr:uid="{00000000-0002-0000-0000-000000000000}"/>
  </dataValidations>
  <printOptions horizontalCentered="1"/>
  <pageMargins left="0.19685039370078741" right="0.19685039370078741" top="0.19685039370078741" bottom="0.19685039370078741" header="0.11811023622047245" footer="0.11811023622047245"/>
  <pageSetup paperSize="8" scale="97" orientation="landscape" horizontalDpi="4294967293" r:id="rId1"/>
  <headerFooter alignWithMargins="0"/>
  <colBreaks count="2" manualBreakCount="2">
    <brk id="27" max="61" man="1"/>
    <brk id="45" max="61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1000000}">
          <x14:formula1>
            <xm:f>設定!$B$3:$B$16</xm:f>
          </x14:formula1>
          <xm:sqref>O4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02BD1-4762-DB42-98B1-1B7C198C2C96}">
  <dimension ref="A1:V36"/>
  <sheetViews>
    <sheetView showGridLines="0" zoomScale="150" zoomScaleNormal="150" workbookViewId="0">
      <pane xSplit="1" ySplit="4" topLeftCell="B5" activePane="bottomRight" state="frozen"/>
      <selection activeCell="B4" sqref="B4:L4"/>
      <selection pane="topRight" activeCell="B4" sqref="B4:L4"/>
      <selection pane="bottomLeft" activeCell="B4" sqref="B4:L4"/>
      <selection pane="bottomRight" activeCell="B4" sqref="B4:L4"/>
    </sheetView>
  </sheetViews>
  <sheetFormatPr baseColWidth="10" defaultColWidth="8.83203125" defaultRowHeight="16" outlineLevelCol="1"/>
  <cols>
    <col min="1" max="1" width="4.33203125" style="381" customWidth="1"/>
    <col min="2" max="2" width="3.6640625" style="381" customWidth="1"/>
    <col min="3" max="3" width="8.83203125" style="381" customWidth="1"/>
    <col min="4" max="4" width="3.6640625" style="381" customWidth="1"/>
    <col min="5" max="5" width="8.83203125" style="381" customWidth="1"/>
    <col min="6" max="6" width="3.6640625" style="381" customWidth="1"/>
    <col min="7" max="7" width="8.83203125" style="381" customWidth="1"/>
    <col min="8" max="8" width="3.6640625" style="381" customWidth="1"/>
    <col min="9" max="9" width="8.83203125" style="381" customWidth="1"/>
    <col min="10" max="10" width="3.6640625" style="381" customWidth="1"/>
    <col min="11" max="11" width="8.83203125" style="381" customWidth="1"/>
    <col min="12" max="12" width="3.6640625" style="381" customWidth="1"/>
    <col min="13" max="13" width="8.83203125" style="381" hidden="1" customWidth="1" outlineLevel="1"/>
    <col min="14" max="14" width="3.6640625" style="381" hidden="1" customWidth="1" outlineLevel="1"/>
    <col min="15" max="15" width="8.83203125" style="381" hidden="1" customWidth="1" outlineLevel="1"/>
    <col min="16" max="16" width="3.6640625" style="381" hidden="1" customWidth="1" outlineLevel="1"/>
    <col min="17" max="17" width="8.83203125" style="381" hidden="1" customWidth="1" outlineLevel="1"/>
    <col min="18" max="18" width="3.6640625" style="381" hidden="1" customWidth="1" outlineLevel="1"/>
    <col min="19" max="19" width="8.83203125" style="381" hidden="1" customWidth="1" outlineLevel="1"/>
    <col min="20" max="20" width="3.6640625" style="381" hidden="1" customWidth="1" outlineLevel="1"/>
    <col min="21" max="21" width="8.83203125" style="381" hidden="1" customWidth="1" outlineLevel="1"/>
    <col min="22" max="22" width="10.83203125" style="381" customWidth="1" collapsed="1"/>
    <col min="23" max="256" width="8.83203125" style="381"/>
    <col min="257" max="257" width="4.33203125" style="381" customWidth="1"/>
    <col min="258" max="258" width="3.6640625" style="381" customWidth="1"/>
    <col min="259" max="259" width="8.83203125" style="381"/>
    <col min="260" max="260" width="3.6640625" style="381" customWidth="1"/>
    <col min="261" max="261" width="8.83203125" style="381"/>
    <col min="262" max="262" width="3.6640625" style="381" customWidth="1"/>
    <col min="263" max="263" width="8.83203125" style="381"/>
    <col min="264" max="264" width="3.6640625" style="381" customWidth="1"/>
    <col min="265" max="265" width="8.83203125" style="381"/>
    <col min="266" max="266" width="3.6640625" style="381" customWidth="1"/>
    <col min="267" max="267" width="8.83203125" style="381"/>
    <col min="268" max="268" width="3.6640625" style="381" customWidth="1"/>
    <col min="269" max="277" width="0" style="381" hidden="1" customWidth="1"/>
    <col min="278" max="278" width="10.83203125" style="381" customWidth="1"/>
    <col min="279" max="512" width="8.83203125" style="381"/>
    <col min="513" max="513" width="4.33203125" style="381" customWidth="1"/>
    <col min="514" max="514" width="3.6640625" style="381" customWidth="1"/>
    <col min="515" max="515" width="8.83203125" style="381"/>
    <col min="516" max="516" width="3.6640625" style="381" customWidth="1"/>
    <col min="517" max="517" width="8.83203125" style="381"/>
    <col min="518" max="518" width="3.6640625" style="381" customWidth="1"/>
    <col min="519" max="519" width="8.83203125" style="381"/>
    <col min="520" max="520" width="3.6640625" style="381" customWidth="1"/>
    <col min="521" max="521" width="8.83203125" style="381"/>
    <col min="522" max="522" width="3.6640625" style="381" customWidth="1"/>
    <col min="523" max="523" width="8.83203125" style="381"/>
    <col min="524" max="524" width="3.6640625" style="381" customWidth="1"/>
    <col min="525" max="533" width="0" style="381" hidden="1" customWidth="1"/>
    <col min="534" max="534" width="10.83203125" style="381" customWidth="1"/>
    <col min="535" max="768" width="8.83203125" style="381"/>
    <col min="769" max="769" width="4.33203125" style="381" customWidth="1"/>
    <col min="770" max="770" width="3.6640625" style="381" customWidth="1"/>
    <col min="771" max="771" width="8.83203125" style="381"/>
    <col min="772" max="772" width="3.6640625" style="381" customWidth="1"/>
    <col min="773" max="773" width="8.83203125" style="381"/>
    <col min="774" max="774" width="3.6640625" style="381" customWidth="1"/>
    <col min="775" max="775" width="8.83203125" style="381"/>
    <col min="776" max="776" width="3.6640625" style="381" customWidth="1"/>
    <col min="777" max="777" width="8.83203125" style="381"/>
    <col min="778" max="778" width="3.6640625" style="381" customWidth="1"/>
    <col min="779" max="779" width="8.83203125" style="381"/>
    <col min="780" max="780" width="3.6640625" style="381" customWidth="1"/>
    <col min="781" max="789" width="0" style="381" hidden="1" customWidth="1"/>
    <col min="790" max="790" width="10.83203125" style="381" customWidth="1"/>
    <col min="791" max="1024" width="8.83203125" style="381"/>
    <col min="1025" max="1025" width="4.33203125" style="381" customWidth="1"/>
    <col min="1026" max="1026" width="3.6640625" style="381" customWidth="1"/>
    <col min="1027" max="1027" width="8.83203125" style="381"/>
    <col min="1028" max="1028" width="3.6640625" style="381" customWidth="1"/>
    <col min="1029" max="1029" width="8.83203125" style="381"/>
    <col min="1030" max="1030" width="3.6640625" style="381" customWidth="1"/>
    <col min="1031" max="1031" width="8.83203125" style="381"/>
    <col min="1032" max="1032" width="3.6640625" style="381" customWidth="1"/>
    <col min="1033" max="1033" width="8.83203125" style="381"/>
    <col min="1034" max="1034" width="3.6640625" style="381" customWidth="1"/>
    <col min="1035" max="1035" width="8.83203125" style="381"/>
    <col min="1036" max="1036" width="3.6640625" style="381" customWidth="1"/>
    <col min="1037" max="1045" width="0" style="381" hidden="1" customWidth="1"/>
    <col min="1046" max="1046" width="10.83203125" style="381" customWidth="1"/>
    <col min="1047" max="1280" width="8.83203125" style="381"/>
    <col min="1281" max="1281" width="4.33203125" style="381" customWidth="1"/>
    <col min="1282" max="1282" width="3.6640625" style="381" customWidth="1"/>
    <col min="1283" max="1283" width="8.83203125" style="381"/>
    <col min="1284" max="1284" width="3.6640625" style="381" customWidth="1"/>
    <col min="1285" max="1285" width="8.83203125" style="381"/>
    <col min="1286" max="1286" width="3.6640625" style="381" customWidth="1"/>
    <col min="1287" max="1287" width="8.83203125" style="381"/>
    <col min="1288" max="1288" width="3.6640625" style="381" customWidth="1"/>
    <col min="1289" max="1289" width="8.83203125" style="381"/>
    <col min="1290" max="1290" width="3.6640625" style="381" customWidth="1"/>
    <col min="1291" max="1291" width="8.83203125" style="381"/>
    <col min="1292" max="1292" width="3.6640625" style="381" customWidth="1"/>
    <col min="1293" max="1301" width="0" style="381" hidden="1" customWidth="1"/>
    <col min="1302" max="1302" width="10.83203125" style="381" customWidth="1"/>
    <col min="1303" max="1536" width="8.83203125" style="381"/>
    <col min="1537" max="1537" width="4.33203125" style="381" customWidth="1"/>
    <col min="1538" max="1538" width="3.6640625" style="381" customWidth="1"/>
    <col min="1539" max="1539" width="8.83203125" style="381"/>
    <col min="1540" max="1540" width="3.6640625" style="381" customWidth="1"/>
    <col min="1541" max="1541" width="8.83203125" style="381"/>
    <col min="1542" max="1542" width="3.6640625" style="381" customWidth="1"/>
    <col min="1543" max="1543" width="8.83203125" style="381"/>
    <col min="1544" max="1544" width="3.6640625" style="381" customWidth="1"/>
    <col min="1545" max="1545" width="8.83203125" style="381"/>
    <col min="1546" max="1546" width="3.6640625" style="381" customWidth="1"/>
    <col min="1547" max="1547" width="8.83203125" style="381"/>
    <col min="1548" max="1548" width="3.6640625" style="381" customWidth="1"/>
    <col min="1549" max="1557" width="0" style="381" hidden="1" customWidth="1"/>
    <col min="1558" max="1558" width="10.83203125" style="381" customWidth="1"/>
    <col min="1559" max="1792" width="8.83203125" style="381"/>
    <col min="1793" max="1793" width="4.33203125" style="381" customWidth="1"/>
    <col min="1794" max="1794" width="3.6640625" style="381" customWidth="1"/>
    <col min="1795" max="1795" width="8.83203125" style="381"/>
    <col min="1796" max="1796" width="3.6640625" style="381" customWidth="1"/>
    <col min="1797" max="1797" width="8.83203125" style="381"/>
    <col min="1798" max="1798" width="3.6640625" style="381" customWidth="1"/>
    <col min="1799" max="1799" width="8.83203125" style="381"/>
    <col min="1800" max="1800" width="3.6640625" style="381" customWidth="1"/>
    <col min="1801" max="1801" width="8.83203125" style="381"/>
    <col min="1802" max="1802" width="3.6640625" style="381" customWidth="1"/>
    <col min="1803" max="1803" width="8.83203125" style="381"/>
    <col min="1804" max="1804" width="3.6640625" style="381" customWidth="1"/>
    <col min="1805" max="1813" width="0" style="381" hidden="1" customWidth="1"/>
    <col min="1814" max="1814" width="10.83203125" style="381" customWidth="1"/>
    <col min="1815" max="2048" width="8.83203125" style="381"/>
    <col min="2049" max="2049" width="4.33203125" style="381" customWidth="1"/>
    <col min="2050" max="2050" width="3.6640625" style="381" customWidth="1"/>
    <col min="2051" max="2051" width="8.83203125" style="381"/>
    <col min="2052" max="2052" width="3.6640625" style="381" customWidth="1"/>
    <col min="2053" max="2053" width="8.83203125" style="381"/>
    <col min="2054" max="2054" width="3.6640625" style="381" customWidth="1"/>
    <col min="2055" max="2055" width="8.83203125" style="381"/>
    <col min="2056" max="2056" width="3.6640625" style="381" customWidth="1"/>
    <col min="2057" max="2057" width="8.83203125" style="381"/>
    <col min="2058" max="2058" width="3.6640625" style="381" customWidth="1"/>
    <col min="2059" max="2059" width="8.83203125" style="381"/>
    <col min="2060" max="2060" width="3.6640625" style="381" customWidth="1"/>
    <col min="2061" max="2069" width="0" style="381" hidden="1" customWidth="1"/>
    <col min="2070" max="2070" width="10.83203125" style="381" customWidth="1"/>
    <col min="2071" max="2304" width="8.83203125" style="381"/>
    <col min="2305" max="2305" width="4.33203125" style="381" customWidth="1"/>
    <col min="2306" max="2306" width="3.6640625" style="381" customWidth="1"/>
    <col min="2307" max="2307" width="8.83203125" style="381"/>
    <col min="2308" max="2308" width="3.6640625" style="381" customWidth="1"/>
    <col min="2309" max="2309" width="8.83203125" style="381"/>
    <col min="2310" max="2310" width="3.6640625" style="381" customWidth="1"/>
    <col min="2311" max="2311" width="8.83203125" style="381"/>
    <col min="2312" max="2312" width="3.6640625" style="381" customWidth="1"/>
    <col min="2313" max="2313" width="8.83203125" style="381"/>
    <col min="2314" max="2314" width="3.6640625" style="381" customWidth="1"/>
    <col min="2315" max="2315" width="8.83203125" style="381"/>
    <col min="2316" max="2316" width="3.6640625" style="381" customWidth="1"/>
    <col min="2317" max="2325" width="0" style="381" hidden="1" customWidth="1"/>
    <col min="2326" max="2326" width="10.83203125" style="381" customWidth="1"/>
    <col min="2327" max="2560" width="8.83203125" style="381"/>
    <col min="2561" max="2561" width="4.33203125" style="381" customWidth="1"/>
    <col min="2562" max="2562" width="3.6640625" style="381" customWidth="1"/>
    <col min="2563" max="2563" width="8.83203125" style="381"/>
    <col min="2564" max="2564" width="3.6640625" style="381" customWidth="1"/>
    <col min="2565" max="2565" width="8.83203125" style="381"/>
    <col min="2566" max="2566" width="3.6640625" style="381" customWidth="1"/>
    <col min="2567" max="2567" width="8.83203125" style="381"/>
    <col min="2568" max="2568" width="3.6640625" style="381" customWidth="1"/>
    <col min="2569" max="2569" width="8.83203125" style="381"/>
    <col min="2570" max="2570" width="3.6640625" style="381" customWidth="1"/>
    <col min="2571" max="2571" width="8.83203125" style="381"/>
    <col min="2572" max="2572" width="3.6640625" style="381" customWidth="1"/>
    <col min="2573" max="2581" width="0" style="381" hidden="1" customWidth="1"/>
    <col min="2582" max="2582" width="10.83203125" style="381" customWidth="1"/>
    <col min="2583" max="2816" width="8.83203125" style="381"/>
    <col min="2817" max="2817" width="4.33203125" style="381" customWidth="1"/>
    <col min="2818" max="2818" width="3.6640625" style="381" customWidth="1"/>
    <col min="2819" max="2819" width="8.83203125" style="381"/>
    <col min="2820" max="2820" width="3.6640625" style="381" customWidth="1"/>
    <col min="2821" max="2821" width="8.83203125" style="381"/>
    <col min="2822" max="2822" width="3.6640625" style="381" customWidth="1"/>
    <col min="2823" max="2823" width="8.83203125" style="381"/>
    <col min="2824" max="2824" width="3.6640625" style="381" customWidth="1"/>
    <col min="2825" max="2825" width="8.83203125" style="381"/>
    <col min="2826" max="2826" width="3.6640625" style="381" customWidth="1"/>
    <col min="2827" max="2827" width="8.83203125" style="381"/>
    <col min="2828" max="2828" width="3.6640625" style="381" customWidth="1"/>
    <col min="2829" max="2837" width="0" style="381" hidden="1" customWidth="1"/>
    <col min="2838" max="2838" width="10.83203125" style="381" customWidth="1"/>
    <col min="2839" max="3072" width="8.83203125" style="381"/>
    <col min="3073" max="3073" width="4.33203125" style="381" customWidth="1"/>
    <col min="3074" max="3074" width="3.6640625" style="381" customWidth="1"/>
    <col min="3075" max="3075" width="8.83203125" style="381"/>
    <col min="3076" max="3076" width="3.6640625" style="381" customWidth="1"/>
    <col min="3077" max="3077" width="8.83203125" style="381"/>
    <col min="3078" max="3078" width="3.6640625" style="381" customWidth="1"/>
    <col min="3079" max="3079" width="8.83203125" style="381"/>
    <col min="3080" max="3080" width="3.6640625" style="381" customWidth="1"/>
    <col min="3081" max="3081" width="8.83203125" style="381"/>
    <col min="3082" max="3082" width="3.6640625" style="381" customWidth="1"/>
    <col min="3083" max="3083" width="8.83203125" style="381"/>
    <col min="3084" max="3084" width="3.6640625" style="381" customWidth="1"/>
    <col min="3085" max="3093" width="0" style="381" hidden="1" customWidth="1"/>
    <col min="3094" max="3094" width="10.83203125" style="381" customWidth="1"/>
    <col min="3095" max="3328" width="8.83203125" style="381"/>
    <col min="3329" max="3329" width="4.33203125" style="381" customWidth="1"/>
    <col min="3330" max="3330" width="3.6640625" style="381" customWidth="1"/>
    <col min="3331" max="3331" width="8.83203125" style="381"/>
    <col min="3332" max="3332" width="3.6640625" style="381" customWidth="1"/>
    <col min="3333" max="3333" width="8.83203125" style="381"/>
    <col min="3334" max="3334" width="3.6640625" style="381" customWidth="1"/>
    <col min="3335" max="3335" width="8.83203125" style="381"/>
    <col min="3336" max="3336" width="3.6640625" style="381" customWidth="1"/>
    <col min="3337" max="3337" width="8.83203125" style="381"/>
    <col min="3338" max="3338" width="3.6640625" style="381" customWidth="1"/>
    <col min="3339" max="3339" width="8.83203125" style="381"/>
    <col min="3340" max="3340" width="3.6640625" style="381" customWidth="1"/>
    <col min="3341" max="3349" width="0" style="381" hidden="1" customWidth="1"/>
    <col min="3350" max="3350" width="10.83203125" style="381" customWidth="1"/>
    <col min="3351" max="3584" width="8.83203125" style="381"/>
    <col min="3585" max="3585" width="4.33203125" style="381" customWidth="1"/>
    <col min="3586" max="3586" width="3.6640625" style="381" customWidth="1"/>
    <col min="3587" max="3587" width="8.83203125" style="381"/>
    <col min="3588" max="3588" width="3.6640625" style="381" customWidth="1"/>
    <col min="3589" max="3589" width="8.83203125" style="381"/>
    <col min="3590" max="3590" width="3.6640625" style="381" customWidth="1"/>
    <col min="3591" max="3591" width="8.83203125" style="381"/>
    <col min="3592" max="3592" width="3.6640625" style="381" customWidth="1"/>
    <col min="3593" max="3593" width="8.83203125" style="381"/>
    <col min="3594" max="3594" width="3.6640625" style="381" customWidth="1"/>
    <col min="3595" max="3595" width="8.83203125" style="381"/>
    <col min="3596" max="3596" width="3.6640625" style="381" customWidth="1"/>
    <col min="3597" max="3605" width="0" style="381" hidden="1" customWidth="1"/>
    <col min="3606" max="3606" width="10.83203125" style="381" customWidth="1"/>
    <col min="3607" max="3840" width="8.83203125" style="381"/>
    <col min="3841" max="3841" width="4.33203125" style="381" customWidth="1"/>
    <col min="3842" max="3842" width="3.6640625" style="381" customWidth="1"/>
    <col min="3843" max="3843" width="8.83203125" style="381"/>
    <col min="3844" max="3844" width="3.6640625" style="381" customWidth="1"/>
    <col min="3845" max="3845" width="8.83203125" style="381"/>
    <col min="3846" max="3846" width="3.6640625" style="381" customWidth="1"/>
    <col min="3847" max="3847" width="8.83203125" style="381"/>
    <col min="3848" max="3848" width="3.6640625" style="381" customWidth="1"/>
    <col min="3849" max="3849" width="8.83203125" style="381"/>
    <col min="3850" max="3850" width="3.6640625" style="381" customWidth="1"/>
    <col min="3851" max="3851" width="8.83203125" style="381"/>
    <col min="3852" max="3852" width="3.6640625" style="381" customWidth="1"/>
    <col min="3853" max="3861" width="0" style="381" hidden="1" customWidth="1"/>
    <col min="3862" max="3862" width="10.83203125" style="381" customWidth="1"/>
    <col min="3863" max="4096" width="8.83203125" style="381"/>
    <col min="4097" max="4097" width="4.33203125" style="381" customWidth="1"/>
    <col min="4098" max="4098" width="3.6640625" style="381" customWidth="1"/>
    <col min="4099" max="4099" width="8.83203125" style="381"/>
    <col min="4100" max="4100" width="3.6640625" style="381" customWidth="1"/>
    <col min="4101" max="4101" width="8.83203125" style="381"/>
    <col min="4102" max="4102" width="3.6640625" style="381" customWidth="1"/>
    <col min="4103" max="4103" width="8.83203125" style="381"/>
    <col min="4104" max="4104" width="3.6640625" style="381" customWidth="1"/>
    <col min="4105" max="4105" width="8.83203125" style="381"/>
    <col min="4106" max="4106" width="3.6640625" style="381" customWidth="1"/>
    <col min="4107" max="4107" width="8.83203125" style="381"/>
    <col min="4108" max="4108" width="3.6640625" style="381" customWidth="1"/>
    <col min="4109" max="4117" width="0" style="381" hidden="1" customWidth="1"/>
    <col min="4118" max="4118" width="10.83203125" style="381" customWidth="1"/>
    <col min="4119" max="4352" width="8.83203125" style="381"/>
    <col min="4353" max="4353" width="4.33203125" style="381" customWidth="1"/>
    <col min="4354" max="4354" width="3.6640625" style="381" customWidth="1"/>
    <col min="4355" max="4355" width="8.83203125" style="381"/>
    <col min="4356" max="4356" width="3.6640625" style="381" customWidth="1"/>
    <col min="4357" max="4357" width="8.83203125" style="381"/>
    <col min="4358" max="4358" width="3.6640625" style="381" customWidth="1"/>
    <col min="4359" max="4359" width="8.83203125" style="381"/>
    <col min="4360" max="4360" width="3.6640625" style="381" customWidth="1"/>
    <col min="4361" max="4361" width="8.83203125" style="381"/>
    <col min="4362" max="4362" width="3.6640625" style="381" customWidth="1"/>
    <col min="4363" max="4363" width="8.83203125" style="381"/>
    <col min="4364" max="4364" width="3.6640625" style="381" customWidth="1"/>
    <col min="4365" max="4373" width="0" style="381" hidden="1" customWidth="1"/>
    <col min="4374" max="4374" width="10.83203125" style="381" customWidth="1"/>
    <col min="4375" max="4608" width="8.83203125" style="381"/>
    <col min="4609" max="4609" width="4.33203125" style="381" customWidth="1"/>
    <col min="4610" max="4610" width="3.6640625" style="381" customWidth="1"/>
    <col min="4611" max="4611" width="8.83203125" style="381"/>
    <col min="4612" max="4612" width="3.6640625" style="381" customWidth="1"/>
    <col min="4613" max="4613" width="8.83203125" style="381"/>
    <col min="4614" max="4614" width="3.6640625" style="381" customWidth="1"/>
    <col min="4615" max="4615" width="8.83203125" style="381"/>
    <col min="4616" max="4616" width="3.6640625" style="381" customWidth="1"/>
    <col min="4617" max="4617" width="8.83203125" style="381"/>
    <col min="4618" max="4618" width="3.6640625" style="381" customWidth="1"/>
    <col min="4619" max="4619" width="8.83203125" style="381"/>
    <col min="4620" max="4620" width="3.6640625" style="381" customWidth="1"/>
    <col min="4621" max="4629" width="0" style="381" hidden="1" customWidth="1"/>
    <col min="4630" max="4630" width="10.83203125" style="381" customWidth="1"/>
    <col min="4631" max="4864" width="8.83203125" style="381"/>
    <col min="4865" max="4865" width="4.33203125" style="381" customWidth="1"/>
    <col min="4866" max="4866" width="3.6640625" style="381" customWidth="1"/>
    <col min="4867" max="4867" width="8.83203125" style="381"/>
    <col min="4868" max="4868" width="3.6640625" style="381" customWidth="1"/>
    <col min="4869" max="4869" width="8.83203125" style="381"/>
    <col min="4870" max="4870" width="3.6640625" style="381" customWidth="1"/>
    <col min="4871" max="4871" width="8.83203125" style="381"/>
    <col min="4872" max="4872" width="3.6640625" style="381" customWidth="1"/>
    <col min="4873" max="4873" width="8.83203125" style="381"/>
    <col min="4874" max="4874" width="3.6640625" style="381" customWidth="1"/>
    <col min="4875" max="4875" width="8.83203125" style="381"/>
    <col min="4876" max="4876" width="3.6640625" style="381" customWidth="1"/>
    <col min="4877" max="4885" width="0" style="381" hidden="1" customWidth="1"/>
    <col min="4886" max="4886" width="10.83203125" style="381" customWidth="1"/>
    <col min="4887" max="5120" width="8.83203125" style="381"/>
    <col min="5121" max="5121" width="4.33203125" style="381" customWidth="1"/>
    <col min="5122" max="5122" width="3.6640625" style="381" customWidth="1"/>
    <col min="5123" max="5123" width="8.83203125" style="381"/>
    <col min="5124" max="5124" width="3.6640625" style="381" customWidth="1"/>
    <col min="5125" max="5125" width="8.83203125" style="381"/>
    <col min="5126" max="5126" width="3.6640625" style="381" customWidth="1"/>
    <col min="5127" max="5127" width="8.83203125" style="381"/>
    <col min="5128" max="5128" width="3.6640625" style="381" customWidth="1"/>
    <col min="5129" max="5129" width="8.83203125" style="381"/>
    <col min="5130" max="5130" width="3.6640625" style="381" customWidth="1"/>
    <col min="5131" max="5131" width="8.83203125" style="381"/>
    <col min="5132" max="5132" width="3.6640625" style="381" customWidth="1"/>
    <col min="5133" max="5141" width="0" style="381" hidden="1" customWidth="1"/>
    <col min="5142" max="5142" width="10.83203125" style="381" customWidth="1"/>
    <col min="5143" max="5376" width="8.83203125" style="381"/>
    <col min="5377" max="5377" width="4.33203125" style="381" customWidth="1"/>
    <col min="5378" max="5378" width="3.6640625" style="381" customWidth="1"/>
    <col min="5379" max="5379" width="8.83203125" style="381"/>
    <col min="5380" max="5380" width="3.6640625" style="381" customWidth="1"/>
    <col min="5381" max="5381" width="8.83203125" style="381"/>
    <col min="5382" max="5382" width="3.6640625" style="381" customWidth="1"/>
    <col min="5383" max="5383" width="8.83203125" style="381"/>
    <col min="5384" max="5384" width="3.6640625" style="381" customWidth="1"/>
    <col min="5385" max="5385" width="8.83203125" style="381"/>
    <col min="5386" max="5386" width="3.6640625" style="381" customWidth="1"/>
    <col min="5387" max="5387" width="8.83203125" style="381"/>
    <col min="5388" max="5388" width="3.6640625" style="381" customWidth="1"/>
    <col min="5389" max="5397" width="0" style="381" hidden="1" customWidth="1"/>
    <col min="5398" max="5398" width="10.83203125" style="381" customWidth="1"/>
    <col min="5399" max="5632" width="8.83203125" style="381"/>
    <col min="5633" max="5633" width="4.33203125" style="381" customWidth="1"/>
    <col min="5634" max="5634" width="3.6640625" style="381" customWidth="1"/>
    <col min="5635" max="5635" width="8.83203125" style="381"/>
    <col min="5636" max="5636" width="3.6640625" style="381" customWidth="1"/>
    <col min="5637" max="5637" width="8.83203125" style="381"/>
    <col min="5638" max="5638" width="3.6640625" style="381" customWidth="1"/>
    <col min="5639" max="5639" width="8.83203125" style="381"/>
    <col min="5640" max="5640" width="3.6640625" style="381" customWidth="1"/>
    <col min="5641" max="5641" width="8.83203125" style="381"/>
    <col min="5642" max="5642" width="3.6640625" style="381" customWidth="1"/>
    <col min="5643" max="5643" width="8.83203125" style="381"/>
    <col min="5644" max="5644" width="3.6640625" style="381" customWidth="1"/>
    <col min="5645" max="5653" width="0" style="381" hidden="1" customWidth="1"/>
    <col min="5654" max="5654" width="10.83203125" style="381" customWidth="1"/>
    <col min="5655" max="5888" width="8.83203125" style="381"/>
    <col min="5889" max="5889" width="4.33203125" style="381" customWidth="1"/>
    <col min="5890" max="5890" width="3.6640625" style="381" customWidth="1"/>
    <col min="5891" max="5891" width="8.83203125" style="381"/>
    <col min="5892" max="5892" width="3.6640625" style="381" customWidth="1"/>
    <col min="5893" max="5893" width="8.83203125" style="381"/>
    <col min="5894" max="5894" width="3.6640625" style="381" customWidth="1"/>
    <col min="5895" max="5895" width="8.83203125" style="381"/>
    <col min="5896" max="5896" width="3.6640625" style="381" customWidth="1"/>
    <col min="5897" max="5897" width="8.83203125" style="381"/>
    <col min="5898" max="5898" width="3.6640625" style="381" customWidth="1"/>
    <col min="5899" max="5899" width="8.83203125" style="381"/>
    <col min="5900" max="5900" width="3.6640625" style="381" customWidth="1"/>
    <col min="5901" max="5909" width="0" style="381" hidden="1" customWidth="1"/>
    <col min="5910" max="5910" width="10.83203125" style="381" customWidth="1"/>
    <col min="5911" max="6144" width="8.83203125" style="381"/>
    <col min="6145" max="6145" width="4.33203125" style="381" customWidth="1"/>
    <col min="6146" max="6146" width="3.6640625" style="381" customWidth="1"/>
    <col min="6147" max="6147" width="8.83203125" style="381"/>
    <col min="6148" max="6148" width="3.6640625" style="381" customWidth="1"/>
    <col min="6149" max="6149" width="8.83203125" style="381"/>
    <col min="6150" max="6150" width="3.6640625" style="381" customWidth="1"/>
    <col min="6151" max="6151" width="8.83203125" style="381"/>
    <col min="6152" max="6152" width="3.6640625" style="381" customWidth="1"/>
    <col min="6153" max="6153" width="8.83203125" style="381"/>
    <col min="6154" max="6154" width="3.6640625" style="381" customWidth="1"/>
    <col min="6155" max="6155" width="8.83203125" style="381"/>
    <col min="6156" max="6156" width="3.6640625" style="381" customWidth="1"/>
    <col min="6157" max="6165" width="0" style="381" hidden="1" customWidth="1"/>
    <col min="6166" max="6166" width="10.83203125" style="381" customWidth="1"/>
    <col min="6167" max="6400" width="8.83203125" style="381"/>
    <col min="6401" max="6401" width="4.33203125" style="381" customWidth="1"/>
    <col min="6402" max="6402" width="3.6640625" style="381" customWidth="1"/>
    <col min="6403" max="6403" width="8.83203125" style="381"/>
    <col min="6404" max="6404" width="3.6640625" style="381" customWidth="1"/>
    <col min="6405" max="6405" width="8.83203125" style="381"/>
    <col min="6406" max="6406" width="3.6640625" style="381" customWidth="1"/>
    <col min="6407" max="6407" width="8.83203125" style="381"/>
    <col min="6408" max="6408" width="3.6640625" style="381" customWidth="1"/>
    <col min="6409" max="6409" width="8.83203125" style="381"/>
    <col min="6410" max="6410" width="3.6640625" style="381" customWidth="1"/>
    <col min="6411" max="6411" width="8.83203125" style="381"/>
    <col min="6412" max="6412" width="3.6640625" style="381" customWidth="1"/>
    <col min="6413" max="6421" width="0" style="381" hidden="1" customWidth="1"/>
    <col min="6422" max="6422" width="10.83203125" style="381" customWidth="1"/>
    <col min="6423" max="6656" width="8.83203125" style="381"/>
    <col min="6657" max="6657" width="4.33203125" style="381" customWidth="1"/>
    <col min="6658" max="6658" width="3.6640625" style="381" customWidth="1"/>
    <col min="6659" max="6659" width="8.83203125" style="381"/>
    <col min="6660" max="6660" width="3.6640625" style="381" customWidth="1"/>
    <col min="6661" max="6661" width="8.83203125" style="381"/>
    <col min="6662" max="6662" width="3.6640625" style="381" customWidth="1"/>
    <col min="6663" max="6663" width="8.83203125" style="381"/>
    <col min="6664" max="6664" width="3.6640625" style="381" customWidth="1"/>
    <col min="6665" max="6665" width="8.83203125" style="381"/>
    <col min="6666" max="6666" width="3.6640625" style="381" customWidth="1"/>
    <col min="6667" max="6667" width="8.83203125" style="381"/>
    <col min="6668" max="6668" width="3.6640625" style="381" customWidth="1"/>
    <col min="6669" max="6677" width="0" style="381" hidden="1" customWidth="1"/>
    <col min="6678" max="6678" width="10.83203125" style="381" customWidth="1"/>
    <col min="6679" max="6912" width="8.83203125" style="381"/>
    <col min="6913" max="6913" width="4.33203125" style="381" customWidth="1"/>
    <col min="6914" max="6914" width="3.6640625" style="381" customWidth="1"/>
    <col min="6915" max="6915" width="8.83203125" style="381"/>
    <col min="6916" max="6916" width="3.6640625" style="381" customWidth="1"/>
    <col min="6917" max="6917" width="8.83203125" style="381"/>
    <col min="6918" max="6918" width="3.6640625" style="381" customWidth="1"/>
    <col min="6919" max="6919" width="8.83203125" style="381"/>
    <col min="6920" max="6920" width="3.6640625" style="381" customWidth="1"/>
    <col min="6921" max="6921" width="8.83203125" style="381"/>
    <col min="6922" max="6922" width="3.6640625" style="381" customWidth="1"/>
    <col min="6923" max="6923" width="8.83203125" style="381"/>
    <col min="6924" max="6924" width="3.6640625" style="381" customWidth="1"/>
    <col min="6925" max="6933" width="0" style="381" hidden="1" customWidth="1"/>
    <col min="6934" max="6934" width="10.83203125" style="381" customWidth="1"/>
    <col min="6935" max="7168" width="8.83203125" style="381"/>
    <col min="7169" max="7169" width="4.33203125" style="381" customWidth="1"/>
    <col min="7170" max="7170" width="3.6640625" style="381" customWidth="1"/>
    <col min="7171" max="7171" width="8.83203125" style="381"/>
    <col min="7172" max="7172" width="3.6640625" style="381" customWidth="1"/>
    <col min="7173" max="7173" width="8.83203125" style="381"/>
    <col min="7174" max="7174" width="3.6640625" style="381" customWidth="1"/>
    <col min="7175" max="7175" width="8.83203125" style="381"/>
    <col min="7176" max="7176" width="3.6640625" style="381" customWidth="1"/>
    <col min="7177" max="7177" width="8.83203125" style="381"/>
    <col min="7178" max="7178" width="3.6640625" style="381" customWidth="1"/>
    <col min="7179" max="7179" width="8.83203125" style="381"/>
    <col min="7180" max="7180" width="3.6640625" style="381" customWidth="1"/>
    <col min="7181" max="7189" width="0" style="381" hidden="1" customWidth="1"/>
    <col min="7190" max="7190" width="10.83203125" style="381" customWidth="1"/>
    <col min="7191" max="7424" width="8.83203125" style="381"/>
    <col min="7425" max="7425" width="4.33203125" style="381" customWidth="1"/>
    <col min="7426" max="7426" width="3.6640625" style="381" customWidth="1"/>
    <col min="7427" max="7427" width="8.83203125" style="381"/>
    <col min="7428" max="7428" width="3.6640625" style="381" customWidth="1"/>
    <col min="7429" max="7429" width="8.83203125" style="381"/>
    <col min="7430" max="7430" width="3.6640625" style="381" customWidth="1"/>
    <col min="7431" max="7431" width="8.83203125" style="381"/>
    <col min="7432" max="7432" width="3.6640625" style="381" customWidth="1"/>
    <col min="7433" max="7433" width="8.83203125" style="381"/>
    <col min="7434" max="7434" width="3.6640625" style="381" customWidth="1"/>
    <col min="7435" max="7435" width="8.83203125" style="381"/>
    <col min="7436" max="7436" width="3.6640625" style="381" customWidth="1"/>
    <col min="7437" max="7445" width="0" style="381" hidden="1" customWidth="1"/>
    <col min="7446" max="7446" width="10.83203125" style="381" customWidth="1"/>
    <col min="7447" max="7680" width="8.83203125" style="381"/>
    <col min="7681" max="7681" width="4.33203125" style="381" customWidth="1"/>
    <col min="7682" max="7682" width="3.6640625" style="381" customWidth="1"/>
    <col min="7683" max="7683" width="8.83203125" style="381"/>
    <col min="7684" max="7684" width="3.6640625" style="381" customWidth="1"/>
    <col min="7685" max="7685" width="8.83203125" style="381"/>
    <col min="7686" max="7686" width="3.6640625" style="381" customWidth="1"/>
    <col min="7687" max="7687" width="8.83203125" style="381"/>
    <col min="7688" max="7688" width="3.6640625" style="381" customWidth="1"/>
    <col min="7689" max="7689" width="8.83203125" style="381"/>
    <col min="7690" max="7690" width="3.6640625" style="381" customWidth="1"/>
    <col min="7691" max="7691" width="8.83203125" style="381"/>
    <col min="7692" max="7692" width="3.6640625" style="381" customWidth="1"/>
    <col min="7693" max="7701" width="0" style="381" hidden="1" customWidth="1"/>
    <col min="7702" max="7702" width="10.83203125" style="381" customWidth="1"/>
    <col min="7703" max="7936" width="8.83203125" style="381"/>
    <col min="7937" max="7937" width="4.33203125" style="381" customWidth="1"/>
    <col min="7938" max="7938" width="3.6640625" style="381" customWidth="1"/>
    <col min="7939" max="7939" width="8.83203125" style="381"/>
    <col min="7940" max="7940" width="3.6640625" style="381" customWidth="1"/>
    <col min="7941" max="7941" width="8.83203125" style="381"/>
    <col min="7942" max="7942" width="3.6640625" style="381" customWidth="1"/>
    <col min="7943" max="7943" width="8.83203125" style="381"/>
    <col min="7944" max="7944" width="3.6640625" style="381" customWidth="1"/>
    <col min="7945" max="7945" width="8.83203125" style="381"/>
    <col min="7946" max="7946" width="3.6640625" style="381" customWidth="1"/>
    <col min="7947" max="7947" width="8.83203125" style="381"/>
    <col min="7948" max="7948" width="3.6640625" style="381" customWidth="1"/>
    <col min="7949" max="7957" width="0" style="381" hidden="1" customWidth="1"/>
    <col min="7958" max="7958" width="10.83203125" style="381" customWidth="1"/>
    <col min="7959" max="8192" width="8.83203125" style="381"/>
    <col min="8193" max="8193" width="4.33203125" style="381" customWidth="1"/>
    <col min="8194" max="8194" width="3.6640625" style="381" customWidth="1"/>
    <col min="8195" max="8195" width="8.83203125" style="381"/>
    <col min="8196" max="8196" width="3.6640625" style="381" customWidth="1"/>
    <col min="8197" max="8197" width="8.83203125" style="381"/>
    <col min="8198" max="8198" width="3.6640625" style="381" customWidth="1"/>
    <col min="8199" max="8199" width="8.83203125" style="381"/>
    <col min="8200" max="8200" width="3.6640625" style="381" customWidth="1"/>
    <col min="8201" max="8201" width="8.83203125" style="381"/>
    <col min="8202" max="8202" width="3.6640625" style="381" customWidth="1"/>
    <col min="8203" max="8203" width="8.83203125" style="381"/>
    <col min="8204" max="8204" width="3.6640625" style="381" customWidth="1"/>
    <col min="8205" max="8213" width="0" style="381" hidden="1" customWidth="1"/>
    <col min="8214" max="8214" width="10.83203125" style="381" customWidth="1"/>
    <col min="8215" max="8448" width="8.83203125" style="381"/>
    <col min="8449" max="8449" width="4.33203125" style="381" customWidth="1"/>
    <col min="8450" max="8450" width="3.6640625" style="381" customWidth="1"/>
    <col min="8451" max="8451" width="8.83203125" style="381"/>
    <col min="8452" max="8452" width="3.6640625" style="381" customWidth="1"/>
    <col min="8453" max="8453" width="8.83203125" style="381"/>
    <col min="8454" max="8454" width="3.6640625" style="381" customWidth="1"/>
    <col min="8455" max="8455" width="8.83203125" style="381"/>
    <col min="8456" max="8456" width="3.6640625" style="381" customWidth="1"/>
    <col min="8457" max="8457" width="8.83203125" style="381"/>
    <col min="8458" max="8458" width="3.6640625" style="381" customWidth="1"/>
    <col min="8459" max="8459" width="8.83203125" style="381"/>
    <col min="8460" max="8460" width="3.6640625" style="381" customWidth="1"/>
    <col min="8461" max="8469" width="0" style="381" hidden="1" customWidth="1"/>
    <col min="8470" max="8470" width="10.83203125" style="381" customWidth="1"/>
    <col min="8471" max="8704" width="8.83203125" style="381"/>
    <col min="8705" max="8705" width="4.33203125" style="381" customWidth="1"/>
    <col min="8706" max="8706" width="3.6640625" style="381" customWidth="1"/>
    <col min="8707" max="8707" width="8.83203125" style="381"/>
    <col min="8708" max="8708" width="3.6640625" style="381" customWidth="1"/>
    <col min="8709" max="8709" width="8.83203125" style="381"/>
    <col min="8710" max="8710" width="3.6640625" style="381" customWidth="1"/>
    <col min="8711" max="8711" width="8.83203125" style="381"/>
    <col min="8712" max="8712" width="3.6640625" style="381" customWidth="1"/>
    <col min="8713" max="8713" width="8.83203125" style="381"/>
    <col min="8714" max="8714" width="3.6640625" style="381" customWidth="1"/>
    <col min="8715" max="8715" width="8.83203125" style="381"/>
    <col min="8716" max="8716" width="3.6640625" style="381" customWidth="1"/>
    <col min="8717" max="8725" width="0" style="381" hidden="1" customWidth="1"/>
    <col min="8726" max="8726" width="10.83203125" style="381" customWidth="1"/>
    <col min="8727" max="8960" width="8.83203125" style="381"/>
    <col min="8961" max="8961" width="4.33203125" style="381" customWidth="1"/>
    <col min="8962" max="8962" width="3.6640625" style="381" customWidth="1"/>
    <col min="8963" max="8963" width="8.83203125" style="381"/>
    <col min="8964" max="8964" width="3.6640625" style="381" customWidth="1"/>
    <col min="8965" max="8965" width="8.83203125" style="381"/>
    <col min="8966" max="8966" width="3.6640625" style="381" customWidth="1"/>
    <col min="8967" max="8967" width="8.83203125" style="381"/>
    <col min="8968" max="8968" width="3.6640625" style="381" customWidth="1"/>
    <col min="8969" max="8969" width="8.83203125" style="381"/>
    <col min="8970" max="8970" width="3.6640625" style="381" customWidth="1"/>
    <col min="8971" max="8971" width="8.83203125" style="381"/>
    <col min="8972" max="8972" width="3.6640625" style="381" customWidth="1"/>
    <col min="8973" max="8981" width="0" style="381" hidden="1" customWidth="1"/>
    <col min="8982" max="8982" width="10.83203125" style="381" customWidth="1"/>
    <col min="8983" max="9216" width="8.83203125" style="381"/>
    <col min="9217" max="9217" width="4.33203125" style="381" customWidth="1"/>
    <col min="9218" max="9218" width="3.6640625" style="381" customWidth="1"/>
    <col min="9219" max="9219" width="8.83203125" style="381"/>
    <col min="9220" max="9220" width="3.6640625" style="381" customWidth="1"/>
    <col min="9221" max="9221" width="8.83203125" style="381"/>
    <col min="9222" max="9222" width="3.6640625" style="381" customWidth="1"/>
    <col min="9223" max="9223" width="8.83203125" style="381"/>
    <col min="9224" max="9224" width="3.6640625" style="381" customWidth="1"/>
    <col min="9225" max="9225" width="8.83203125" style="381"/>
    <col min="9226" max="9226" width="3.6640625" style="381" customWidth="1"/>
    <col min="9227" max="9227" width="8.83203125" style="381"/>
    <col min="9228" max="9228" width="3.6640625" style="381" customWidth="1"/>
    <col min="9229" max="9237" width="0" style="381" hidden="1" customWidth="1"/>
    <col min="9238" max="9238" width="10.83203125" style="381" customWidth="1"/>
    <col min="9239" max="9472" width="8.83203125" style="381"/>
    <col min="9473" max="9473" width="4.33203125" style="381" customWidth="1"/>
    <col min="9474" max="9474" width="3.6640625" style="381" customWidth="1"/>
    <col min="9475" max="9475" width="8.83203125" style="381"/>
    <col min="9476" max="9476" width="3.6640625" style="381" customWidth="1"/>
    <col min="9477" max="9477" width="8.83203125" style="381"/>
    <col min="9478" max="9478" width="3.6640625" style="381" customWidth="1"/>
    <col min="9479" max="9479" width="8.83203125" style="381"/>
    <col min="9480" max="9480" width="3.6640625" style="381" customWidth="1"/>
    <col min="9481" max="9481" width="8.83203125" style="381"/>
    <col min="9482" max="9482" width="3.6640625" style="381" customWidth="1"/>
    <col min="9483" max="9483" width="8.83203125" style="381"/>
    <col min="9484" max="9484" width="3.6640625" style="381" customWidth="1"/>
    <col min="9485" max="9493" width="0" style="381" hidden="1" customWidth="1"/>
    <col min="9494" max="9494" width="10.83203125" style="381" customWidth="1"/>
    <col min="9495" max="9728" width="8.83203125" style="381"/>
    <col min="9729" max="9729" width="4.33203125" style="381" customWidth="1"/>
    <col min="9730" max="9730" width="3.6640625" style="381" customWidth="1"/>
    <col min="9731" max="9731" width="8.83203125" style="381"/>
    <col min="9732" max="9732" width="3.6640625" style="381" customWidth="1"/>
    <col min="9733" max="9733" width="8.83203125" style="381"/>
    <col min="9734" max="9734" width="3.6640625" style="381" customWidth="1"/>
    <col min="9735" max="9735" width="8.83203125" style="381"/>
    <col min="9736" max="9736" width="3.6640625" style="381" customWidth="1"/>
    <col min="9737" max="9737" width="8.83203125" style="381"/>
    <col min="9738" max="9738" width="3.6640625" style="381" customWidth="1"/>
    <col min="9739" max="9739" width="8.83203125" style="381"/>
    <col min="9740" max="9740" width="3.6640625" style="381" customWidth="1"/>
    <col min="9741" max="9749" width="0" style="381" hidden="1" customWidth="1"/>
    <col min="9750" max="9750" width="10.83203125" style="381" customWidth="1"/>
    <col min="9751" max="9984" width="8.83203125" style="381"/>
    <col min="9985" max="9985" width="4.33203125" style="381" customWidth="1"/>
    <col min="9986" max="9986" width="3.6640625" style="381" customWidth="1"/>
    <col min="9987" max="9987" width="8.83203125" style="381"/>
    <col min="9988" max="9988" width="3.6640625" style="381" customWidth="1"/>
    <col min="9989" max="9989" width="8.83203125" style="381"/>
    <col min="9990" max="9990" width="3.6640625" style="381" customWidth="1"/>
    <col min="9991" max="9991" width="8.83203125" style="381"/>
    <col min="9992" max="9992" width="3.6640625" style="381" customWidth="1"/>
    <col min="9993" max="9993" width="8.83203125" style="381"/>
    <col min="9994" max="9994" width="3.6640625" style="381" customWidth="1"/>
    <col min="9995" max="9995" width="8.83203125" style="381"/>
    <col min="9996" max="9996" width="3.6640625" style="381" customWidth="1"/>
    <col min="9997" max="10005" width="0" style="381" hidden="1" customWidth="1"/>
    <col min="10006" max="10006" width="10.83203125" style="381" customWidth="1"/>
    <col min="10007" max="10240" width="8.83203125" style="381"/>
    <col min="10241" max="10241" width="4.33203125" style="381" customWidth="1"/>
    <col min="10242" max="10242" width="3.6640625" style="381" customWidth="1"/>
    <col min="10243" max="10243" width="8.83203125" style="381"/>
    <col min="10244" max="10244" width="3.6640625" style="381" customWidth="1"/>
    <col min="10245" max="10245" width="8.83203125" style="381"/>
    <col min="10246" max="10246" width="3.6640625" style="381" customWidth="1"/>
    <col min="10247" max="10247" width="8.83203125" style="381"/>
    <col min="10248" max="10248" width="3.6640625" style="381" customWidth="1"/>
    <col min="10249" max="10249" width="8.83203125" style="381"/>
    <col min="10250" max="10250" width="3.6640625" style="381" customWidth="1"/>
    <col min="10251" max="10251" width="8.83203125" style="381"/>
    <col min="10252" max="10252" width="3.6640625" style="381" customWidth="1"/>
    <col min="10253" max="10261" width="0" style="381" hidden="1" customWidth="1"/>
    <col min="10262" max="10262" width="10.83203125" style="381" customWidth="1"/>
    <col min="10263" max="10496" width="8.83203125" style="381"/>
    <col min="10497" max="10497" width="4.33203125" style="381" customWidth="1"/>
    <col min="10498" max="10498" width="3.6640625" style="381" customWidth="1"/>
    <col min="10499" max="10499" width="8.83203125" style="381"/>
    <col min="10500" max="10500" width="3.6640625" style="381" customWidth="1"/>
    <col min="10501" max="10501" width="8.83203125" style="381"/>
    <col min="10502" max="10502" width="3.6640625" style="381" customWidth="1"/>
    <col min="10503" max="10503" width="8.83203125" style="381"/>
    <col min="10504" max="10504" width="3.6640625" style="381" customWidth="1"/>
    <col min="10505" max="10505" width="8.83203125" style="381"/>
    <col min="10506" max="10506" width="3.6640625" style="381" customWidth="1"/>
    <col min="10507" max="10507" width="8.83203125" style="381"/>
    <col min="10508" max="10508" width="3.6640625" style="381" customWidth="1"/>
    <col min="10509" max="10517" width="0" style="381" hidden="1" customWidth="1"/>
    <col min="10518" max="10518" width="10.83203125" style="381" customWidth="1"/>
    <col min="10519" max="10752" width="8.83203125" style="381"/>
    <col min="10753" max="10753" width="4.33203125" style="381" customWidth="1"/>
    <col min="10754" max="10754" width="3.6640625" style="381" customWidth="1"/>
    <col min="10755" max="10755" width="8.83203125" style="381"/>
    <col min="10756" max="10756" width="3.6640625" style="381" customWidth="1"/>
    <col min="10757" max="10757" width="8.83203125" style="381"/>
    <col min="10758" max="10758" width="3.6640625" style="381" customWidth="1"/>
    <col min="10759" max="10759" width="8.83203125" style="381"/>
    <col min="10760" max="10760" width="3.6640625" style="381" customWidth="1"/>
    <col min="10761" max="10761" width="8.83203125" style="381"/>
    <col min="10762" max="10762" width="3.6640625" style="381" customWidth="1"/>
    <col min="10763" max="10763" width="8.83203125" style="381"/>
    <col min="10764" max="10764" width="3.6640625" style="381" customWidth="1"/>
    <col min="10765" max="10773" width="0" style="381" hidden="1" customWidth="1"/>
    <col min="10774" max="10774" width="10.83203125" style="381" customWidth="1"/>
    <col min="10775" max="11008" width="8.83203125" style="381"/>
    <col min="11009" max="11009" width="4.33203125" style="381" customWidth="1"/>
    <col min="11010" max="11010" width="3.6640625" style="381" customWidth="1"/>
    <col min="11011" max="11011" width="8.83203125" style="381"/>
    <col min="11012" max="11012" width="3.6640625" style="381" customWidth="1"/>
    <col min="11013" max="11013" width="8.83203125" style="381"/>
    <col min="11014" max="11014" width="3.6640625" style="381" customWidth="1"/>
    <col min="11015" max="11015" width="8.83203125" style="381"/>
    <col min="11016" max="11016" width="3.6640625" style="381" customWidth="1"/>
    <col min="11017" max="11017" width="8.83203125" style="381"/>
    <col min="11018" max="11018" width="3.6640625" style="381" customWidth="1"/>
    <col min="11019" max="11019" width="8.83203125" style="381"/>
    <col min="11020" max="11020" width="3.6640625" style="381" customWidth="1"/>
    <col min="11021" max="11029" width="0" style="381" hidden="1" customWidth="1"/>
    <col min="11030" max="11030" width="10.83203125" style="381" customWidth="1"/>
    <col min="11031" max="11264" width="8.83203125" style="381"/>
    <col min="11265" max="11265" width="4.33203125" style="381" customWidth="1"/>
    <col min="11266" max="11266" width="3.6640625" style="381" customWidth="1"/>
    <col min="11267" max="11267" width="8.83203125" style="381"/>
    <col min="11268" max="11268" width="3.6640625" style="381" customWidth="1"/>
    <col min="11269" max="11269" width="8.83203125" style="381"/>
    <col min="11270" max="11270" width="3.6640625" style="381" customWidth="1"/>
    <col min="11271" max="11271" width="8.83203125" style="381"/>
    <col min="11272" max="11272" width="3.6640625" style="381" customWidth="1"/>
    <col min="11273" max="11273" width="8.83203125" style="381"/>
    <col min="11274" max="11274" width="3.6640625" style="381" customWidth="1"/>
    <col min="11275" max="11275" width="8.83203125" style="381"/>
    <col min="11276" max="11276" width="3.6640625" style="381" customWidth="1"/>
    <col min="11277" max="11285" width="0" style="381" hidden="1" customWidth="1"/>
    <col min="11286" max="11286" width="10.83203125" style="381" customWidth="1"/>
    <col min="11287" max="11520" width="8.83203125" style="381"/>
    <col min="11521" max="11521" width="4.33203125" style="381" customWidth="1"/>
    <col min="11522" max="11522" width="3.6640625" style="381" customWidth="1"/>
    <col min="11523" max="11523" width="8.83203125" style="381"/>
    <col min="11524" max="11524" width="3.6640625" style="381" customWidth="1"/>
    <col min="11525" max="11525" width="8.83203125" style="381"/>
    <col min="11526" max="11526" width="3.6640625" style="381" customWidth="1"/>
    <col min="11527" max="11527" width="8.83203125" style="381"/>
    <col min="11528" max="11528" width="3.6640625" style="381" customWidth="1"/>
    <col min="11529" max="11529" width="8.83203125" style="381"/>
    <col min="11530" max="11530" width="3.6640625" style="381" customWidth="1"/>
    <col min="11531" max="11531" width="8.83203125" style="381"/>
    <col min="11532" max="11532" width="3.6640625" style="381" customWidth="1"/>
    <col min="11533" max="11541" width="0" style="381" hidden="1" customWidth="1"/>
    <col min="11542" max="11542" width="10.83203125" style="381" customWidth="1"/>
    <col min="11543" max="11776" width="8.83203125" style="381"/>
    <col min="11777" max="11777" width="4.33203125" style="381" customWidth="1"/>
    <col min="11778" max="11778" width="3.6640625" style="381" customWidth="1"/>
    <col min="11779" max="11779" width="8.83203125" style="381"/>
    <col min="11780" max="11780" width="3.6640625" style="381" customWidth="1"/>
    <col min="11781" max="11781" width="8.83203125" style="381"/>
    <col min="11782" max="11782" width="3.6640625" style="381" customWidth="1"/>
    <col min="11783" max="11783" width="8.83203125" style="381"/>
    <col min="11784" max="11784" width="3.6640625" style="381" customWidth="1"/>
    <col min="11785" max="11785" width="8.83203125" style="381"/>
    <col min="11786" max="11786" width="3.6640625" style="381" customWidth="1"/>
    <col min="11787" max="11787" width="8.83203125" style="381"/>
    <col min="11788" max="11788" width="3.6640625" style="381" customWidth="1"/>
    <col min="11789" max="11797" width="0" style="381" hidden="1" customWidth="1"/>
    <col min="11798" max="11798" width="10.83203125" style="381" customWidth="1"/>
    <col min="11799" max="12032" width="8.83203125" style="381"/>
    <col min="12033" max="12033" width="4.33203125" style="381" customWidth="1"/>
    <col min="12034" max="12034" width="3.6640625" style="381" customWidth="1"/>
    <col min="12035" max="12035" width="8.83203125" style="381"/>
    <col min="12036" max="12036" width="3.6640625" style="381" customWidth="1"/>
    <col min="12037" max="12037" width="8.83203125" style="381"/>
    <col min="12038" max="12038" width="3.6640625" style="381" customWidth="1"/>
    <col min="12039" max="12039" width="8.83203125" style="381"/>
    <col min="12040" max="12040" width="3.6640625" style="381" customWidth="1"/>
    <col min="12041" max="12041" width="8.83203125" style="381"/>
    <col min="12042" max="12042" width="3.6640625" style="381" customWidth="1"/>
    <col min="12043" max="12043" width="8.83203125" style="381"/>
    <col min="12044" max="12044" width="3.6640625" style="381" customWidth="1"/>
    <col min="12045" max="12053" width="0" style="381" hidden="1" customWidth="1"/>
    <col min="12054" max="12054" width="10.83203125" style="381" customWidth="1"/>
    <col min="12055" max="12288" width="8.83203125" style="381"/>
    <col min="12289" max="12289" width="4.33203125" style="381" customWidth="1"/>
    <col min="12290" max="12290" width="3.6640625" style="381" customWidth="1"/>
    <col min="12291" max="12291" width="8.83203125" style="381"/>
    <col min="12292" max="12292" width="3.6640625" style="381" customWidth="1"/>
    <col min="12293" max="12293" width="8.83203125" style="381"/>
    <col min="12294" max="12294" width="3.6640625" style="381" customWidth="1"/>
    <col min="12295" max="12295" width="8.83203125" style="381"/>
    <col min="12296" max="12296" width="3.6640625" style="381" customWidth="1"/>
    <col min="12297" max="12297" width="8.83203125" style="381"/>
    <col min="12298" max="12298" width="3.6640625" style="381" customWidth="1"/>
    <col min="12299" max="12299" width="8.83203125" style="381"/>
    <col min="12300" max="12300" width="3.6640625" style="381" customWidth="1"/>
    <col min="12301" max="12309" width="0" style="381" hidden="1" customWidth="1"/>
    <col min="12310" max="12310" width="10.83203125" style="381" customWidth="1"/>
    <col min="12311" max="12544" width="8.83203125" style="381"/>
    <col min="12545" max="12545" width="4.33203125" style="381" customWidth="1"/>
    <col min="12546" max="12546" width="3.6640625" style="381" customWidth="1"/>
    <col min="12547" max="12547" width="8.83203125" style="381"/>
    <col min="12548" max="12548" width="3.6640625" style="381" customWidth="1"/>
    <col min="12549" max="12549" width="8.83203125" style="381"/>
    <col min="12550" max="12550" width="3.6640625" style="381" customWidth="1"/>
    <col min="12551" max="12551" width="8.83203125" style="381"/>
    <col min="12552" max="12552" width="3.6640625" style="381" customWidth="1"/>
    <col min="12553" max="12553" width="8.83203125" style="381"/>
    <col min="12554" max="12554" width="3.6640625" style="381" customWidth="1"/>
    <col min="12555" max="12555" width="8.83203125" style="381"/>
    <col min="12556" max="12556" width="3.6640625" style="381" customWidth="1"/>
    <col min="12557" max="12565" width="0" style="381" hidden="1" customWidth="1"/>
    <col min="12566" max="12566" width="10.83203125" style="381" customWidth="1"/>
    <col min="12567" max="12800" width="8.83203125" style="381"/>
    <col min="12801" max="12801" width="4.33203125" style="381" customWidth="1"/>
    <col min="12802" max="12802" width="3.6640625" style="381" customWidth="1"/>
    <col min="12803" max="12803" width="8.83203125" style="381"/>
    <col min="12804" max="12804" width="3.6640625" style="381" customWidth="1"/>
    <col min="12805" max="12805" width="8.83203125" style="381"/>
    <col min="12806" max="12806" width="3.6640625" style="381" customWidth="1"/>
    <col min="12807" max="12807" width="8.83203125" style="381"/>
    <col min="12808" max="12808" width="3.6640625" style="381" customWidth="1"/>
    <col min="12809" max="12809" width="8.83203125" style="381"/>
    <col min="12810" max="12810" width="3.6640625" style="381" customWidth="1"/>
    <col min="12811" max="12811" width="8.83203125" style="381"/>
    <col min="12812" max="12812" width="3.6640625" style="381" customWidth="1"/>
    <col min="12813" max="12821" width="0" style="381" hidden="1" customWidth="1"/>
    <col min="12822" max="12822" width="10.83203125" style="381" customWidth="1"/>
    <col min="12823" max="13056" width="8.83203125" style="381"/>
    <col min="13057" max="13057" width="4.33203125" style="381" customWidth="1"/>
    <col min="13058" max="13058" width="3.6640625" style="381" customWidth="1"/>
    <col min="13059" max="13059" width="8.83203125" style="381"/>
    <col min="13060" max="13060" width="3.6640625" style="381" customWidth="1"/>
    <col min="13061" max="13061" width="8.83203125" style="381"/>
    <col min="13062" max="13062" width="3.6640625" style="381" customWidth="1"/>
    <col min="13063" max="13063" width="8.83203125" style="381"/>
    <col min="13064" max="13064" width="3.6640625" style="381" customWidth="1"/>
    <col min="13065" max="13065" width="8.83203125" style="381"/>
    <col min="13066" max="13066" width="3.6640625" style="381" customWidth="1"/>
    <col min="13067" max="13067" width="8.83203125" style="381"/>
    <col min="13068" max="13068" width="3.6640625" style="381" customWidth="1"/>
    <col min="13069" max="13077" width="0" style="381" hidden="1" customWidth="1"/>
    <col min="13078" max="13078" width="10.83203125" style="381" customWidth="1"/>
    <col min="13079" max="13312" width="8.83203125" style="381"/>
    <col min="13313" max="13313" width="4.33203125" style="381" customWidth="1"/>
    <col min="13314" max="13314" width="3.6640625" style="381" customWidth="1"/>
    <col min="13315" max="13315" width="8.83203125" style="381"/>
    <col min="13316" max="13316" width="3.6640625" style="381" customWidth="1"/>
    <col min="13317" max="13317" width="8.83203125" style="381"/>
    <col min="13318" max="13318" width="3.6640625" style="381" customWidth="1"/>
    <col min="13319" max="13319" width="8.83203125" style="381"/>
    <col min="13320" max="13320" width="3.6640625" style="381" customWidth="1"/>
    <col min="13321" max="13321" width="8.83203125" style="381"/>
    <col min="13322" max="13322" width="3.6640625" style="381" customWidth="1"/>
    <col min="13323" max="13323" width="8.83203125" style="381"/>
    <col min="13324" max="13324" width="3.6640625" style="381" customWidth="1"/>
    <col min="13325" max="13333" width="0" style="381" hidden="1" customWidth="1"/>
    <col min="13334" max="13334" width="10.83203125" style="381" customWidth="1"/>
    <col min="13335" max="13568" width="8.83203125" style="381"/>
    <col min="13569" max="13569" width="4.33203125" style="381" customWidth="1"/>
    <col min="13570" max="13570" width="3.6640625" style="381" customWidth="1"/>
    <col min="13571" max="13571" width="8.83203125" style="381"/>
    <col min="13572" max="13572" width="3.6640625" style="381" customWidth="1"/>
    <col min="13573" max="13573" width="8.83203125" style="381"/>
    <col min="13574" max="13574" width="3.6640625" style="381" customWidth="1"/>
    <col min="13575" max="13575" width="8.83203125" style="381"/>
    <col min="13576" max="13576" width="3.6640625" style="381" customWidth="1"/>
    <col min="13577" max="13577" width="8.83203125" style="381"/>
    <col min="13578" max="13578" width="3.6640625" style="381" customWidth="1"/>
    <col min="13579" max="13579" width="8.83203125" style="381"/>
    <col min="13580" max="13580" width="3.6640625" style="381" customWidth="1"/>
    <col min="13581" max="13589" width="0" style="381" hidden="1" customWidth="1"/>
    <col min="13590" max="13590" width="10.83203125" style="381" customWidth="1"/>
    <col min="13591" max="13824" width="8.83203125" style="381"/>
    <col min="13825" max="13825" width="4.33203125" style="381" customWidth="1"/>
    <col min="13826" max="13826" width="3.6640625" style="381" customWidth="1"/>
    <col min="13827" max="13827" width="8.83203125" style="381"/>
    <col min="13828" max="13828" width="3.6640625" style="381" customWidth="1"/>
    <col min="13829" max="13829" width="8.83203125" style="381"/>
    <col min="13830" max="13830" width="3.6640625" style="381" customWidth="1"/>
    <col min="13831" max="13831" width="8.83203125" style="381"/>
    <col min="13832" max="13832" width="3.6640625" style="381" customWidth="1"/>
    <col min="13833" max="13833" width="8.83203125" style="381"/>
    <col min="13834" max="13834" width="3.6640625" style="381" customWidth="1"/>
    <col min="13835" max="13835" width="8.83203125" style="381"/>
    <col min="13836" max="13836" width="3.6640625" style="381" customWidth="1"/>
    <col min="13837" max="13845" width="0" style="381" hidden="1" customWidth="1"/>
    <col min="13846" max="13846" width="10.83203125" style="381" customWidth="1"/>
    <col min="13847" max="14080" width="8.83203125" style="381"/>
    <col min="14081" max="14081" width="4.33203125" style="381" customWidth="1"/>
    <col min="14082" max="14082" width="3.6640625" style="381" customWidth="1"/>
    <col min="14083" max="14083" width="8.83203125" style="381"/>
    <col min="14084" max="14084" width="3.6640625" style="381" customWidth="1"/>
    <col min="14085" max="14085" width="8.83203125" style="381"/>
    <col min="14086" max="14086" width="3.6640625" style="381" customWidth="1"/>
    <col min="14087" max="14087" width="8.83203125" style="381"/>
    <col min="14088" max="14088" width="3.6640625" style="381" customWidth="1"/>
    <col min="14089" max="14089" width="8.83203125" style="381"/>
    <col min="14090" max="14090" width="3.6640625" style="381" customWidth="1"/>
    <col min="14091" max="14091" width="8.83203125" style="381"/>
    <col min="14092" max="14092" width="3.6640625" style="381" customWidth="1"/>
    <col min="14093" max="14101" width="0" style="381" hidden="1" customWidth="1"/>
    <col min="14102" max="14102" width="10.83203125" style="381" customWidth="1"/>
    <col min="14103" max="14336" width="8.83203125" style="381"/>
    <col min="14337" max="14337" width="4.33203125" style="381" customWidth="1"/>
    <col min="14338" max="14338" width="3.6640625" style="381" customWidth="1"/>
    <col min="14339" max="14339" width="8.83203125" style="381"/>
    <col min="14340" max="14340" width="3.6640625" style="381" customWidth="1"/>
    <col min="14341" max="14341" width="8.83203125" style="381"/>
    <col min="14342" max="14342" width="3.6640625" style="381" customWidth="1"/>
    <col min="14343" max="14343" width="8.83203125" style="381"/>
    <col min="14344" max="14344" width="3.6640625" style="381" customWidth="1"/>
    <col min="14345" max="14345" width="8.83203125" style="381"/>
    <col min="14346" max="14346" width="3.6640625" style="381" customWidth="1"/>
    <col min="14347" max="14347" width="8.83203125" style="381"/>
    <col min="14348" max="14348" width="3.6640625" style="381" customWidth="1"/>
    <col min="14349" max="14357" width="0" style="381" hidden="1" customWidth="1"/>
    <col min="14358" max="14358" width="10.83203125" style="381" customWidth="1"/>
    <col min="14359" max="14592" width="8.83203125" style="381"/>
    <col min="14593" max="14593" width="4.33203125" style="381" customWidth="1"/>
    <col min="14594" max="14594" width="3.6640625" style="381" customWidth="1"/>
    <col min="14595" max="14595" width="8.83203125" style="381"/>
    <col min="14596" max="14596" width="3.6640625" style="381" customWidth="1"/>
    <col min="14597" max="14597" width="8.83203125" style="381"/>
    <col min="14598" max="14598" width="3.6640625" style="381" customWidth="1"/>
    <col min="14599" max="14599" width="8.83203125" style="381"/>
    <col min="14600" max="14600" width="3.6640625" style="381" customWidth="1"/>
    <col min="14601" max="14601" width="8.83203125" style="381"/>
    <col min="14602" max="14602" width="3.6640625" style="381" customWidth="1"/>
    <col min="14603" max="14603" width="8.83203125" style="381"/>
    <col min="14604" max="14604" width="3.6640625" style="381" customWidth="1"/>
    <col min="14605" max="14613" width="0" style="381" hidden="1" customWidth="1"/>
    <col min="14614" max="14614" width="10.83203125" style="381" customWidth="1"/>
    <col min="14615" max="14848" width="8.83203125" style="381"/>
    <col min="14849" max="14849" width="4.33203125" style="381" customWidth="1"/>
    <col min="14850" max="14850" width="3.6640625" style="381" customWidth="1"/>
    <col min="14851" max="14851" width="8.83203125" style="381"/>
    <col min="14852" max="14852" width="3.6640625" style="381" customWidth="1"/>
    <col min="14853" max="14853" width="8.83203125" style="381"/>
    <col min="14854" max="14854" width="3.6640625" style="381" customWidth="1"/>
    <col min="14855" max="14855" width="8.83203125" style="381"/>
    <col min="14856" max="14856" width="3.6640625" style="381" customWidth="1"/>
    <col min="14857" max="14857" width="8.83203125" style="381"/>
    <col min="14858" max="14858" width="3.6640625" style="381" customWidth="1"/>
    <col min="14859" max="14859" width="8.83203125" style="381"/>
    <col min="14860" max="14860" width="3.6640625" style="381" customWidth="1"/>
    <col min="14861" max="14869" width="0" style="381" hidden="1" customWidth="1"/>
    <col min="14870" max="14870" width="10.83203125" style="381" customWidth="1"/>
    <col min="14871" max="15104" width="8.83203125" style="381"/>
    <col min="15105" max="15105" width="4.33203125" style="381" customWidth="1"/>
    <col min="15106" max="15106" width="3.6640625" style="381" customWidth="1"/>
    <col min="15107" max="15107" width="8.83203125" style="381"/>
    <col min="15108" max="15108" width="3.6640625" style="381" customWidth="1"/>
    <col min="15109" max="15109" width="8.83203125" style="381"/>
    <col min="15110" max="15110" width="3.6640625" style="381" customWidth="1"/>
    <col min="15111" max="15111" width="8.83203125" style="381"/>
    <col min="15112" max="15112" width="3.6640625" style="381" customWidth="1"/>
    <col min="15113" max="15113" width="8.83203125" style="381"/>
    <col min="15114" max="15114" width="3.6640625" style="381" customWidth="1"/>
    <col min="15115" max="15115" width="8.83203125" style="381"/>
    <col min="15116" max="15116" width="3.6640625" style="381" customWidth="1"/>
    <col min="15117" max="15125" width="0" style="381" hidden="1" customWidth="1"/>
    <col min="15126" max="15126" width="10.83203125" style="381" customWidth="1"/>
    <col min="15127" max="15360" width="8.83203125" style="381"/>
    <col min="15361" max="15361" width="4.33203125" style="381" customWidth="1"/>
    <col min="15362" max="15362" width="3.6640625" style="381" customWidth="1"/>
    <col min="15363" max="15363" width="8.83203125" style="381"/>
    <col min="15364" max="15364" width="3.6640625" style="381" customWidth="1"/>
    <col min="15365" max="15365" width="8.83203125" style="381"/>
    <col min="15366" max="15366" width="3.6640625" style="381" customWidth="1"/>
    <col min="15367" max="15367" width="8.83203125" style="381"/>
    <col min="15368" max="15368" width="3.6640625" style="381" customWidth="1"/>
    <col min="15369" max="15369" width="8.83203125" style="381"/>
    <col min="15370" max="15370" width="3.6640625" style="381" customWidth="1"/>
    <col min="15371" max="15371" width="8.83203125" style="381"/>
    <col min="15372" max="15372" width="3.6640625" style="381" customWidth="1"/>
    <col min="15373" max="15381" width="0" style="381" hidden="1" customWidth="1"/>
    <col min="15382" max="15382" width="10.83203125" style="381" customWidth="1"/>
    <col min="15383" max="15616" width="8.83203125" style="381"/>
    <col min="15617" max="15617" width="4.33203125" style="381" customWidth="1"/>
    <col min="15618" max="15618" width="3.6640625" style="381" customWidth="1"/>
    <col min="15619" max="15619" width="8.83203125" style="381"/>
    <col min="15620" max="15620" width="3.6640625" style="381" customWidth="1"/>
    <col min="15621" max="15621" width="8.83203125" style="381"/>
    <col min="15622" max="15622" width="3.6640625" style="381" customWidth="1"/>
    <col min="15623" max="15623" width="8.83203125" style="381"/>
    <col min="15624" max="15624" width="3.6640625" style="381" customWidth="1"/>
    <col min="15625" max="15625" width="8.83203125" style="381"/>
    <col min="15626" max="15626" width="3.6640625" style="381" customWidth="1"/>
    <col min="15627" max="15627" width="8.83203125" style="381"/>
    <col min="15628" max="15628" width="3.6640625" style="381" customWidth="1"/>
    <col min="15629" max="15637" width="0" style="381" hidden="1" customWidth="1"/>
    <col min="15638" max="15638" width="10.83203125" style="381" customWidth="1"/>
    <col min="15639" max="15872" width="8.83203125" style="381"/>
    <col min="15873" max="15873" width="4.33203125" style="381" customWidth="1"/>
    <col min="15874" max="15874" width="3.6640625" style="381" customWidth="1"/>
    <col min="15875" max="15875" width="8.83203125" style="381"/>
    <col min="15876" max="15876" width="3.6640625" style="381" customWidth="1"/>
    <col min="15877" max="15877" width="8.83203125" style="381"/>
    <col min="15878" max="15878" width="3.6640625" style="381" customWidth="1"/>
    <col min="15879" max="15879" width="8.83203125" style="381"/>
    <col min="15880" max="15880" width="3.6640625" style="381" customWidth="1"/>
    <col min="15881" max="15881" width="8.83203125" style="381"/>
    <col min="15882" max="15882" width="3.6640625" style="381" customWidth="1"/>
    <col min="15883" max="15883" width="8.83203125" style="381"/>
    <col min="15884" max="15884" width="3.6640625" style="381" customWidth="1"/>
    <col min="15885" max="15893" width="0" style="381" hidden="1" customWidth="1"/>
    <col min="15894" max="15894" width="10.83203125" style="381" customWidth="1"/>
    <col min="15895" max="16128" width="8.83203125" style="381"/>
    <col min="16129" max="16129" width="4.33203125" style="381" customWidth="1"/>
    <col min="16130" max="16130" width="3.6640625" style="381" customWidth="1"/>
    <col min="16131" max="16131" width="8.83203125" style="381"/>
    <col min="16132" max="16132" width="3.6640625" style="381" customWidth="1"/>
    <col min="16133" max="16133" width="8.83203125" style="381"/>
    <col min="16134" max="16134" width="3.6640625" style="381" customWidth="1"/>
    <col min="16135" max="16135" width="8.83203125" style="381"/>
    <col min="16136" max="16136" width="3.6640625" style="381" customWidth="1"/>
    <col min="16137" max="16137" width="8.83203125" style="381"/>
    <col min="16138" max="16138" width="3.6640625" style="381" customWidth="1"/>
    <col min="16139" max="16139" width="8.83203125" style="381"/>
    <col min="16140" max="16140" width="3.6640625" style="381" customWidth="1"/>
    <col min="16141" max="16149" width="0" style="381" hidden="1" customWidth="1"/>
    <col min="16150" max="16150" width="10.83203125" style="381" customWidth="1"/>
    <col min="16151" max="16384" width="8.83203125" style="381"/>
  </cols>
  <sheetData>
    <row r="1" spans="1:22">
      <c r="A1" s="436" t="s">
        <v>143</v>
      </c>
      <c r="B1" s="436"/>
      <c r="C1" s="436"/>
      <c r="D1" s="436"/>
      <c r="E1" s="436"/>
      <c r="F1" s="436"/>
      <c r="G1" s="436"/>
      <c r="H1" s="436"/>
      <c r="I1" s="436"/>
      <c r="K1" s="437">
        <v>38384</v>
      </c>
      <c r="L1" s="437"/>
    </row>
    <row r="3" spans="1:22">
      <c r="A3" s="435"/>
      <c r="B3" s="428" t="str">
        <f>金額設定!B4</f>
        <v>児童発達支援</v>
      </c>
      <c r="C3" s="428"/>
      <c r="D3" s="428" t="str">
        <f>金額設定!B5</f>
        <v>放課後デイサービス</v>
      </c>
      <c r="E3" s="428"/>
      <c r="F3" s="428" t="str">
        <f>金額設定!B6</f>
        <v>訪問デイサービス</v>
      </c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8"/>
      <c r="U3" s="428"/>
      <c r="V3" s="429" t="s">
        <v>144</v>
      </c>
    </row>
    <row r="4" spans="1:22">
      <c r="A4" s="435"/>
      <c r="B4" s="382" t="s">
        <v>195</v>
      </c>
      <c r="C4" s="382" t="s">
        <v>146</v>
      </c>
      <c r="D4" s="382" t="s">
        <v>195</v>
      </c>
      <c r="E4" s="382" t="s">
        <v>146</v>
      </c>
      <c r="F4" s="382" t="s">
        <v>195</v>
      </c>
      <c r="G4" s="382" t="s">
        <v>146</v>
      </c>
      <c r="H4" s="382" t="s">
        <v>195</v>
      </c>
      <c r="I4" s="382" t="s">
        <v>146</v>
      </c>
      <c r="J4" s="382" t="s">
        <v>195</v>
      </c>
      <c r="K4" s="382" t="s">
        <v>146</v>
      </c>
      <c r="L4" s="382" t="s">
        <v>195</v>
      </c>
      <c r="M4" s="382" t="s">
        <v>146</v>
      </c>
      <c r="N4" s="382" t="s">
        <v>145</v>
      </c>
      <c r="O4" s="382" t="s">
        <v>146</v>
      </c>
      <c r="P4" s="382" t="s">
        <v>145</v>
      </c>
      <c r="Q4" s="382" t="s">
        <v>146</v>
      </c>
      <c r="R4" s="382" t="s">
        <v>145</v>
      </c>
      <c r="S4" s="382" t="s">
        <v>146</v>
      </c>
      <c r="T4" s="382" t="s">
        <v>145</v>
      </c>
      <c r="U4" s="382" t="s">
        <v>146</v>
      </c>
      <c r="V4" s="430"/>
    </row>
    <row r="5" spans="1:22">
      <c r="A5" s="383" t="s">
        <v>147</v>
      </c>
      <c r="B5" s="384">
        <v>1</v>
      </c>
      <c r="C5" s="385">
        <f>B5*金額設定!$C$4</f>
        <v>10000</v>
      </c>
      <c r="D5" s="384">
        <v>1</v>
      </c>
      <c r="E5" s="386">
        <f>D5*金額設定!$C$5</f>
        <v>6190</v>
      </c>
      <c r="F5" s="384">
        <v>1</v>
      </c>
      <c r="G5" s="386">
        <f>F5*金額設定!$C$6</f>
        <v>17140</v>
      </c>
      <c r="H5" s="384"/>
      <c r="I5" s="386">
        <f>H5*金額設定!$C$7</f>
        <v>0</v>
      </c>
      <c r="J5" s="384"/>
      <c r="K5" s="386">
        <f>J5*金額設定!$C$8</f>
        <v>0</v>
      </c>
      <c r="L5" s="384"/>
      <c r="M5" s="386">
        <f>L5*金額設定!C9</f>
        <v>0</v>
      </c>
      <c r="N5" s="384"/>
      <c r="O5" s="386">
        <f>N5*金額設定!$C$10</f>
        <v>0</v>
      </c>
      <c r="P5" s="384"/>
      <c r="Q5" s="386">
        <f>P5*金額設定!$C$11</f>
        <v>0</v>
      </c>
      <c r="R5" s="384"/>
      <c r="S5" s="386">
        <f>R5*金額設定!$C$12</f>
        <v>0</v>
      </c>
      <c r="T5" s="384"/>
      <c r="U5" s="386">
        <f>T5*金額設定!$C$13</f>
        <v>0</v>
      </c>
      <c r="V5" s="385">
        <f>C5+E5+G5+I5+K5+M5+O5+Q5+S5+U5</f>
        <v>33330</v>
      </c>
    </row>
    <row r="6" spans="1:22">
      <c r="A6" s="383" t="s">
        <v>148</v>
      </c>
      <c r="B6" s="384">
        <v>2</v>
      </c>
      <c r="C6" s="385">
        <f>B6*金額設定!$C$4</f>
        <v>20000</v>
      </c>
      <c r="D6" s="384">
        <v>15</v>
      </c>
      <c r="E6" s="386">
        <f>D6*金額設定!$C$5</f>
        <v>92850</v>
      </c>
      <c r="F6" s="384"/>
      <c r="G6" s="386">
        <f>F6*金額設定!$C$6</f>
        <v>0</v>
      </c>
      <c r="H6" s="384"/>
      <c r="I6" s="386">
        <f>H6*金額設定!$C$7</f>
        <v>0</v>
      </c>
      <c r="J6" s="384"/>
      <c r="K6" s="386">
        <f>J6*金額設定!$C$8</f>
        <v>0</v>
      </c>
      <c r="L6" s="384"/>
      <c r="M6" s="386">
        <f>L6*金額設定!C10</f>
        <v>0</v>
      </c>
      <c r="N6" s="384"/>
      <c r="O6" s="386">
        <f>N6*金額設定!$C$10</f>
        <v>0</v>
      </c>
      <c r="P6" s="384"/>
      <c r="Q6" s="386">
        <f>P6*金額設定!$C$11</f>
        <v>0</v>
      </c>
      <c r="R6" s="384"/>
      <c r="S6" s="386">
        <f>R6*金額設定!$C$12</f>
        <v>0</v>
      </c>
      <c r="T6" s="384"/>
      <c r="U6" s="386">
        <f>T6*金額設定!$C$13</f>
        <v>0</v>
      </c>
      <c r="V6" s="385">
        <f t="shared" ref="V6:V36" si="0">C6+E6+G6+I6+K6+M6+O6+Q6+S6+U6</f>
        <v>112850</v>
      </c>
    </row>
    <row r="7" spans="1:22">
      <c r="A7" s="383" t="s">
        <v>149</v>
      </c>
      <c r="B7" s="384">
        <v>3</v>
      </c>
      <c r="C7" s="385">
        <f>B7*金額設定!$C$4</f>
        <v>30000</v>
      </c>
      <c r="D7" s="384">
        <v>20</v>
      </c>
      <c r="E7" s="386">
        <f>D7*金額設定!$C$5</f>
        <v>123800</v>
      </c>
      <c r="F7" s="384"/>
      <c r="G7" s="386">
        <f>F7*金額設定!$C$6</f>
        <v>0</v>
      </c>
      <c r="H7" s="384"/>
      <c r="I7" s="386">
        <f>H7*金額設定!$C$7</f>
        <v>0</v>
      </c>
      <c r="J7" s="384"/>
      <c r="K7" s="386">
        <f>J7*金額設定!$C$8</f>
        <v>0</v>
      </c>
      <c r="L7" s="384"/>
      <c r="M7" s="386">
        <f>L7*金額設定!C11</f>
        <v>0</v>
      </c>
      <c r="N7" s="384"/>
      <c r="O7" s="386">
        <f>N7*金額設定!$C$10</f>
        <v>0</v>
      </c>
      <c r="P7" s="384"/>
      <c r="Q7" s="386">
        <f>P7*金額設定!$C$11</f>
        <v>0</v>
      </c>
      <c r="R7" s="384"/>
      <c r="S7" s="386">
        <f>R7*金額設定!$C$12</f>
        <v>0</v>
      </c>
      <c r="T7" s="384"/>
      <c r="U7" s="386">
        <f>T7*金額設定!$C$13</f>
        <v>0</v>
      </c>
      <c r="V7" s="385">
        <f t="shared" si="0"/>
        <v>153800</v>
      </c>
    </row>
    <row r="8" spans="1:22">
      <c r="A8" s="383" t="s">
        <v>150</v>
      </c>
      <c r="B8" s="384"/>
      <c r="C8" s="385">
        <f>B8*金額設定!$C$4</f>
        <v>0</v>
      </c>
      <c r="D8" s="384"/>
      <c r="E8" s="386">
        <f>D8*金額設定!$C$5</f>
        <v>0</v>
      </c>
      <c r="F8" s="384"/>
      <c r="G8" s="386">
        <f>F8*金額設定!$C$6</f>
        <v>0</v>
      </c>
      <c r="H8" s="384"/>
      <c r="I8" s="386">
        <f>H8*金額設定!$C$7</f>
        <v>0</v>
      </c>
      <c r="J8" s="384"/>
      <c r="K8" s="386">
        <f>J8*金額設定!$C$8</f>
        <v>0</v>
      </c>
      <c r="L8" s="384"/>
      <c r="M8" s="386">
        <f>L8*金額設定!C12</f>
        <v>0</v>
      </c>
      <c r="N8" s="384"/>
      <c r="O8" s="386">
        <f>N8*金額設定!$C$10</f>
        <v>0</v>
      </c>
      <c r="P8" s="384"/>
      <c r="Q8" s="386">
        <f>P8*金額設定!$C$11</f>
        <v>0</v>
      </c>
      <c r="R8" s="384"/>
      <c r="S8" s="386">
        <f>R8*金額設定!$C$12</f>
        <v>0</v>
      </c>
      <c r="T8" s="384"/>
      <c r="U8" s="386">
        <f>T8*金額設定!$C$13</f>
        <v>0</v>
      </c>
      <c r="V8" s="385">
        <f t="shared" si="0"/>
        <v>0</v>
      </c>
    </row>
    <row r="9" spans="1:22">
      <c r="A9" s="383" t="s">
        <v>151</v>
      </c>
      <c r="B9" s="384"/>
      <c r="C9" s="385">
        <f>B9*金額設定!$C$4</f>
        <v>0</v>
      </c>
      <c r="D9" s="384"/>
      <c r="E9" s="386">
        <f>D9*金額設定!$C$5</f>
        <v>0</v>
      </c>
      <c r="F9" s="384"/>
      <c r="G9" s="386">
        <f>F9*金額設定!$C$6</f>
        <v>0</v>
      </c>
      <c r="H9" s="384"/>
      <c r="I9" s="386">
        <f>H9*金額設定!$C$7</f>
        <v>0</v>
      </c>
      <c r="J9" s="384"/>
      <c r="K9" s="386">
        <f>J9*金額設定!$C$8</f>
        <v>0</v>
      </c>
      <c r="L9" s="384"/>
      <c r="M9" s="386">
        <f>L9*金額設定!C13</f>
        <v>0</v>
      </c>
      <c r="N9" s="384"/>
      <c r="O9" s="386">
        <f>N9*金額設定!$C$10</f>
        <v>0</v>
      </c>
      <c r="P9" s="384"/>
      <c r="Q9" s="386">
        <f>P9*金額設定!$C$11</f>
        <v>0</v>
      </c>
      <c r="R9" s="384"/>
      <c r="S9" s="386">
        <f>R9*金額設定!$C$12</f>
        <v>0</v>
      </c>
      <c r="T9" s="384"/>
      <c r="U9" s="386">
        <f>T9*金額設定!$C$13</f>
        <v>0</v>
      </c>
      <c r="V9" s="385">
        <f t="shared" si="0"/>
        <v>0</v>
      </c>
    </row>
    <row r="10" spans="1:22">
      <c r="A10" s="383" t="s">
        <v>152</v>
      </c>
      <c r="B10" s="384"/>
      <c r="C10" s="385">
        <f>B10*金額設定!$C$4</f>
        <v>0</v>
      </c>
      <c r="D10" s="384"/>
      <c r="E10" s="386">
        <f>D10*金額設定!$C$5</f>
        <v>0</v>
      </c>
      <c r="F10" s="384"/>
      <c r="G10" s="386">
        <f>F10*金額設定!$C$6</f>
        <v>0</v>
      </c>
      <c r="H10" s="384"/>
      <c r="I10" s="386">
        <f>H10*金額設定!$C$7</f>
        <v>0</v>
      </c>
      <c r="J10" s="384"/>
      <c r="K10" s="386">
        <f>J10*金額設定!$C$8</f>
        <v>0</v>
      </c>
      <c r="L10" s="384"/>
      <c r="M10" s="386">
        <f>L10*金額設定!C14</f>
        <v>0</v>
      </c>
      <c r="N10" s="384"/>
      <c r="O10" s="386">
        <f>N10*金額設定!$C$10</f>
        <v>0</v>
      </c>
      <c r="P10" s="384"/>
      <c r="Q10" s="386">
        <f>P10*金額設定!$C$11</f>
        <v>0</v>
      </c>
      <c r="R10" s="384"/>
      <c r="S10" s="386">
        <f>R10*金額設定!$C$12</f>
        <v>0</v>
      </c>
      <c r="T10" s="384"/>
      <c r="U10" s="386">
        <f>T10*金額設定!$C$13</f>
        <v>0</v>
      </c>
      <c r="V10" s="385">
        <f t="shared" si="0"/>
        <v>0</v>
      </c>
    </row>
    <row r="11" spans="1:22">
      <c r="A11" s="383" t="s">
        <v>153</v>
      </c>
      <c r="B11" s="384"/>
      <c r="C11" s="385">
        <f>B11*金額設定!$C$4</f>
        <v>0</v>
      </c>
      <c r="D11" s="384"/>
      <c r="E11" s="386">
        <f>D11*金額設定!$C$5</f>
        <v>0</v>
      </c>
      <c r="F11" s="384"/>
      <c r="G11" s="386">
        <f>F11*金額設定!$C$6</f>
        <v>0</v>
      </c>
      <c r="H11" s="384"/>
      <c r="I11" s="386">
        <f>H11*金額設定!$C$7</f>
        <v>0</v>
      </c>
      <c r="J11" s="384"/>
      <c r="K11" s="386">
        <f>J11*金額設定!$C$8</f>
        <v>0</v>
      </c>
      <c r="L11" s="384"/>
      <c r="M11" s="386">
        <f>L11*金額設定!C15</f>
        <v>0</v>
      </c>
      <c r="N11" s="384"/>
      <c r="O11" s="386">
        <f>N11*金額設定!$C$10</f>
        <v>0</v>
      </c>
      <c r="P11" s="384"/>
      <c r="Q11" s="386">
        <f>P11*金額設定!$C$11</f>
        <v>0</v>
      </c>
      <c r="R11" s="384"/>
      <c r="S11" s="386">
        <f>R11*金額設定!$C$12</f>
        <v>0</v>
      </c>
      <c r="T11" s="384"/>
      <c r="U11" s="386">
        <f>T11*金額設定!$C$13</f>
        <v>0</v>
      </c>
      <c r="V11" s="385">
        <f t="shared" si="0"/>
        <v>0</v>
      </c>
    </row>
    <row r="12" spans="1:22">
      <c r="A12" s="383" t="s">
        <v>154</v>
      </c>
      <c r="B12" s="384"/>
      <c r="C12" s="385">
        <f>B12*金額設定!$C$4</f>
        <v>0</v>
      </c>
      <c r="D12" s="384"/>
      <c r="E12" s="386">
        <f>D12*金額設定!$C$5</f>
        <v>0</v>
      </c>
      <c r="F12" s="384"/>
      <c r="G12" s="386">
        <f>F12*金額設定!$C$6</f>
        <v>0</v>
      </c>
      <c r="H12" s="384"/>
      <c r="I12" s="386">
        <f>H12*金額設定!$C$7</f>
        <v>0</v>
      </c>
      <c r="J12" s="384"/>
      <c r="K12" s="386">
        <f>J12*金額設定!$C$8</f>
        <v>0</v>
      </c>
      <c r="L12" s="384"/>
      <c r="M12" s="386">
        <f>L12*金額設定!C16</f>
        <v>0</v>
      </c>
      <c r="N12" s="384"/>
      <c r="O12" s="386">
        <f>N12*金額設定!$C$10</f>
        <v>0</v>
      </c>
      <c r="P12" s="384"/>
      <c r="Q12" s="386">
        <f>P12*金額設定!$C$11</f>
        <v>0</v>
      </c>
      <c r="R12" s="384"/>
      <c r="S12" s="386">
        <f>R12*金額設定!$C$12</f>
        <v>0</v>
      </c>
      <c r="T12" s="384"/>
      <c r="U12" s="386">
        <f>T12*金額設定!$C$13</f>
        <v>0</v>
      </c>
      <c r="V12" s="385">
        <f t="shared" si="0"/>
        <v>0</v>
      </c>
    </row>
    <row r="13" spans="1:22">
      <c r="A13" s="383" t="s">
        <v>155</v>
      </c>
      <c r="B13" s="384"/>
      <c r="C13" s="385">
        <f>B13*金額設定!$C$4</f>
        <v>0</v>
      </c>
      <c r="D13" s="384"/>
      <c r="E13" s="386">
        <f>D13*金額設定!$C$5</f>
        <v>0</v>
      </c>
      <c r="F13" s="384"/>
      <c r="G13" s="386">
        <f>F13*金額設定!$C$6</f>
        <v>0</v>
      </c>
      <c r="H13" s="384"/>
      <c r="I13" s="386">
        <f>H13*金額設定!$C$7</f>
        <v>0</v>
      </c>
      <c r="J13" s="384"/>
      <c r="K13" s="386">
        <f>J13*金額設定!$C$8</f>
        <v>0</v>
      </c>
      <c r="L13" s="384"/>
      <c r="M13" s="386">
        <f>L13*金額設定!C17</f>
        <v>0</v>
      </c>
      <c r="N13" s="384"/>
      <c r="O13" s="386">
        <f>N13*金額設定!$C$10</f>
        <v>0</v>
      </c>
      <c r="P13" s="384"/>
      <c r="Q13" s="386">
        <f>P13*金額設定!$C$11</f>
        <v>0</v>
      </c>
      <c r="R13" s="384"/>
      <c r="S13" s="386">
        <f>R13*金額設定!$C$12</f>
        <v>0</v>
      </c>
      <c r="T13" s="384"/>
      <c r="U13" s="386">
        <f>T13*金額設定!$C$13</f>
        <v>0</v>
      </c>
      <c r="V13" s="385">
        <f t="shared" si="0"/>
        <v>0</v>
      </c>
    </row>
    <row r="14" spans="1:22">
      <c r="A14" s="383" t="s">
        <v>156</v>
      </c>
      <c r="B14" s="384"/>
      <c r="C14" s="385">
        <f>B14*金額設定!$C$4</f>
        <v>0</v>
      </c>
      <c r="D14" s="384"/>
      <c r="E14" s="386">
        <f>D14*金額設定!$C$5</f>
        <v>0</v>
      </c>
      <c r="F14" s="384"/>
      <c r="G14" s="386">
        <f>F14*金額設定!$C$6</f>
        <v>0</v>
      </c>
      <c r="H14" s="384"/>
      <c r="I14" s="386">
        <f>H14*金額設定!$C$7</f>
        <v>0</v>
      </c>
      <c r="J14" s="384"/>
      <c r="K14" s="386">
        <f>J14*金額設定!$C$8</f>
        <v>0</v>
      </c>
      <c r="L14" s="384"/>
      <c r="M14" s="386">
        <f>L14*金額設定!C18</f>
        <v>0</v>
      </c>
      <c r="N14" s="384"/>
      <c r="O14" s="386">
        <f>N14*金額設定!$C$10</f>
        <v>0</v>
      </c>
      <c r="P14" s="384"/>
      <c r="Q14" s="386">
        <f>P14*金額設定!$C$11</f>
        <v>0</v>
      </c>
      <c r="R14" s="384"/>
      <c r="S14" s="386">
        <f>R14*金額設定!$C$12</f>
        <v>0</v>
      </c>
      <c r="T14" s="384"/>
      <c r="U14" s="386">
        <f>T14*金額設定!$C$13</f>
        <v>0</v>
      </c>
      <c r="V14" s="385">
        <f t="shared" si="0"/>
        <v>0</v>
      </c>
    </row>
    <row r="15" spans="1:22">
      <c r="A15" s="383" t="s">
        <v>157</v>
      </c>
      <c r="B15" s="384"/>
      <c r="C15" s="385">
        <f>B15*金額設定!$C$4</f>
        <v>0</v>
      </c>
      <c r="D15" s="384"/>
      <c r="E15" s="386">
        <f>D15*金額設定!$C$5</f>
        <v>0</v>
      </c>
      <c r="F15" s="384"/>
      <c r="G15" s="386">
        <f>F15*金額設定!$C$6</f>
        <v>0</v>
      </c>
      <c r="H15" s="384"/>
      <c r="I15" s="386">
        <f>H15*金額設定!$C$7</f>
        <v>0</v>
      </c>
      <c r="J15" s="384"/>
      <c r="K15" s="386">
        <f>J15*金額設定!$C$8</f>
        <v>0</v>
      </c>
      <c r="L15" s="384"/>
      <c r="M15" s="386">
        <f>L15*金額設定!C19</f>
        <v>0</v>
      </c>
      <c r="N15" s="384"/>
      <c r="O15" s="386">
        <f>N15*金額設定!$C$10</f>
        <v>0</v>
      </c>
      <c r="P15" s="384"/>
      <c r="Q15" s="386">
        <f>P15*金額設定!$C$11</f>
        <v>0</v>
      </c>
      <c r="R15" s="384"/>
      <c r="S15" s="386">
        <f>R15*金額設定!$C$12</f>
        <v>0</v>
      </c>
      <c r="T15" s="384"/>
      <c r="U15" s="386">
        <f>T15*金額設定!$C$13</f>
        <v>0</v>
      </c>
      <c r="V15" s="385">
        <f t="shared" si="0"/>
        <v>0</v>
      </c>
    </row>
    <row r="16" spans="1:22">
      <c r="A16" s="383" t="s">
        <v>158</v>
      </c>
      <c r="B16" s="384"/>
      <c r="C16" s="385">
        <f>B16*金額設定!$C$4</f>
        <v>0</v>
      </c>
      <c r="D16" s="384"/>
      <c r="E16" s="386">
        <f>D16*金額設定!$C$5</f>
        <v>0</v>
      </c>
      <c r="F16" s="384"/>
      <c r="G16" s="386">
        <f>F16*金額設定!$C$6</f>
        <v>0</v>
      </c>
      <c r="H16" s="384"/>
      <c r="I16" s="386">
        <f>H16*金額設定!$C$7</f>
        <v>0</v>
      </c>
      <c r="J16" s="384"/>
      <c r="K16" s="386">
        <f>J16*金額設定!$C$8</f>
        <v>0</v>
      </c>
      <c r="L16" s="384"/>
      <c r="M16" s="386">
        <f>L16*金額設定!C20</f>
        <v>0</v>
      </c>
      <c r="N16" s="384"/>
      <c r="O16" s="386">
        <f>N16*金額設定!$C$10</f>
        <v>0</v>
      </c>
      <c r="P16" s="384"/>
      <c r="Q16" s="386">
        <f>P16*金額設定!$C$11</f>
        <v>0</v>
      </c>
      <c r="R16" s="384"/>
      <c r="S16" s="386">
        <f>R16*金額設定!$C$12</f>
        <v>0</v>
      </c>
      <c r="T16" s="384"/>
      <c r="U16" s="386">
        <f>T16*金額設定!$C$13</f>
        <v>0</v>
      </c>
      <c r="V16" s="385">
        <f t="shared" si="0"/>
        <v>0</v>
      </c>
    </row>
    <row r="17" spans="1:22">
      <c r="A17" s="383" t="s">
        <v>159</v>
      </c>
      <c r="B17" s="384"/>
      <c r="C17" s="385">
        <f>B17*金額設定!$C$4</f>
        <v>0</v>
      </c>
      <c r="D17" s="384"/>
      <c r="E17" s="386">
        <f>D17*金額設定!$C$5</f>
        <v>0</v>
      </c>
      <c r="F17" s="384"/>
      <c r="G17" s="386">
        <f>F17*金額設定!$C$6</f>
        <v>0</v>
      </c>
      <c r="H17" s="384"/>
      <c r="I17" s="386">
        <f>H17*金額設定!$C$7</f>
        <v>0</v>
      </c>
      <c r="J17" s="384"/>
      <c r="K17" s="386">
        <f>J17*金額設定!$C$8</f>
        <v>0</v>
      </c>
      <c r="L17" s="384"/>
      <c r="M17" s="386">
        <f>L17*金額設定!C21</f>
        <v>0</v>
      </c>
      <c r="N17" s="384"/>
      <c r="O17" s="386">
        <f>N17*金額設定!$C$10</f>
        <v>0</v>
      </c>
      <c r="P17" s="384"/>
      <c r="Q17" s="386">
        <f>P17*金額設定!$C$11</f>
        <v>0</v>
      </c>
      <c r="R17" s="384"/>
      <c r="S17" s="386">
        <f>R17*金額設定!$C$12</f>
        <v>0</v>
      </c>
      <c r="T17" s="384"/>
      <c r="U17" s="386">
        <f>T17*金額設定!$C$13</f>
        <v>0</v>
      </c>
      <c r="V17" s="385">
        <f t="shared" si="0"/>
        <v>0</v>
      </c>
    </row>
    <row r="18" spans="1:22">
      <c r="A18" s="383" t="s">
        <v>160</v>
      </c>
      <c r="B18" s="384"/>
      <c r="C18" s="385">
        <f>B18*金額設定!$C$4</f>
        <v>0</v>
      </c>
      <c r="D18" s="384"/>
      <c r="E18" s="386">
        <f>D18*金額設定!$C$5</f>
        <v>0</v>
      </c>
      <c r="F18" s="384"/>
      <c r="G18" s="386">
        <f>F18*金額設定!$C$6</f>
        <v>0</v>
      </c>
      <c r="H18" s="384"/>
      <c r="I18" s="386">
        <f>H18*金額設定!$C$7</f>
        <v>0</v>
      </c>
      <c r="J18" s="384"/>
      <c r="K18" s="386">
        <f>J18*金額設定!$C$8</f>
        <v>0</v>
      </c>
      <c r="L18" s="384"/>
      <c r="M18" s="386">
        <f>L18*金額設定!C22</f>
        <v>0</v>
      </c>
      <c r="N18" s="384"/>
      <c r="O18" s="386">
        <f>N18*金額設定!$C$10</f>
        <v>0</v>
      </c>
      <c r="P18" s="384"/>
      <c r="Q18" s="386">
        <f>P18*金額設定!$C$11</f>
        <v>0</v>
      </c>
      <c r="R18" s="384"/>
      <c r="S18" s="386">
        <f>R18*金額設定!$C$12</f>
        <v>0</v>
      </c>
      <c r="T18" s="384"/>
      <c r="U18" s="386">
        <f>T18*金額設定!$C$13</f>
        <v>0</v>
      </c>
      <c r="V18" s="385">
        <f t="shared" si="0"/>
        <v>0</v>
      </c>
    </row>
    <row r="19" spans="1:22">
      <c r="A19" s="383" t="s">
        <v>161</v>
      </c>
      <c r="B19" s="384"/>
      <c r="C19" s="385">
        <f>B19*金額設定!$C$4</f>
        <v>0</v>
      </c>
      <c r="D19" s="384"/>
      <c r="E19" s="386">
        <f>D19*金額設定!$C$5</f>
        <v>0</v>
      </c>
      <c r="F19" s="384"/>
      <c r="G19" s="386">
        <f>F19*金額設定!$C$6</f>
        <v>0</v>
      </c>
      <c r="H19" s="384"/>
      <c r="I19" s="386">
        <f>H19*金額設定!$C$7</f>
        <v>0</v>
      </c>
      <c r="J19" s="384"/>
      <c r="K19" s="386">
        <f>J19*金額設定!$C$8</f>
        <v>0</v>
      </c>
      <c r="L19" s="384"/>
      <c r="M19" s="386">
        <f>L19*金額設定!C23</f>
        <v>0</v>
      </c>
      <c r="N19" s="384"/>
      <c r="O19" s="386">
        <f>N19*金額設定!$C$10</f>
        <v>0</v>
      </c>
      <c r="P19" s="384"/>
      <c r="Q19" s="386">
        <f>P19*金額設定!$C$11</f>
        <v>0</v>
      </c>
      <c r="R19" s="384"/>
      <c r="S19" s="386">
        <f>R19*金額設定!$C$12</f>
        <v>0</v>
      </c>
      <c r="T19" s="384"/>
      <c r="U19" s="386">
        <f>T19*金額設定!$C$13</f>
        <v>0</v>
      </c>
      <c r="V19" s="385">
        <f t="shared" si="0"/>
        <v>0</v>
      </c>
    </row>
    <row r="20" spans="1:22">
      <c r="A20" s="383" t="s">
        <v>162</v>
      </c>
      <c r="B20" s="384"/>
      <c r="C20" s="385">
        <f>B20*金額設定!$C$4</f>
        <v>0</v>
      </c>
      <c r="D20" s="384"/>
      <c r="E20" s="386">
        <f>D20*金額設定!$C$5</f>
        <v>0</v>
      </c>
      <c r="F20" s="384"/>
      <c r="G20" s="386">
        <f>F20*金額設定!$C$6</f>
        <v>0</v>
      </c>
      <c r="H20" s="384"/>
      <c r="I20" s="386">
        <f>H20*金額設定!$C$7</f>
        <v>0</v>
      </c>
      <c r="J20" s="384"/>
      <c r="K20" s="386">
        <f>J20*金額設定!$C$8</f>
        <v>0</v>
      </c>
      <c r="L20" s="384"/>
      <c r="M20" s="386">
        <f>L20*金額設定!C24</f>
        <v>0</v>
      </c>
      <c r="N20" s="384"/>
      <c r="O20" s="386">
        <f>N20*金額設定!$C$10</f>
        <v>0</v>
      </c>
      <c r="P20" s="384"/>
      <c r="Q20" s="386">
        <f>P20*金額設定!$C$11</f>
        <v>0</v>
      </c>
      <c r="R20" s="384"/>
      <c r="S20" s="386">
        <f>R20*金額設定!$C$12</f>
        <v>0</v>
      </c>
      <c r="T20" s="384"/>
      <c r="U20" s="386">
        <f>T20*金額設定!$C$13</f>
        <v>0</v>
      </c>
      <c r="V20" s="385">
        <f t="shared" si="0"/>
        <v>0</v>
      </c>
    </row>
    <row r="21" spans="1:22">
      <c r="A21" s="383" t="s">
        <v>163</v>
      </c>
      <c r="B21" s="384"/>
      <c r="C21" s="385">
        <f>B21*金額設定!$C$4</f>
        <v>0</v>
      </c>
      <c r="D21" s="384"/>
      <c r="E21" s="386">
        <f>D21*金額設定!$C$5</f>
        <v>0</v>
      </c>
      <c r="F21" s="384"/>
      <c r="G21" s="386">
        <f>F21*金額設定!$C$6</f>
        <v>0</v>
      </c>
      <c r="H21" s="384"/>
      <c r="I21" s="386">
        <f>H21*金額設定!$C$7</f>
        <v>0</v>
      </c>
      <c r="J21" s="384"/>
      <c r="K21" s="386">
        <f>J21*金額設定!$C$8</f>
        <v>0</v>
      </c>
      <c r="L21" s="384"/>
      <c r="M21" s="386">
        <f>L21*金額設定!C25</f>
        <v>0</v>
      </c>
      <c r="N21" s="384"/>
      <c r="O21" s="386">
        <f>N21*金額設定!$C$10</f>
        <v>0</v>
      </c>
      <c r="P21" s="384"/>
      <c r="Q21" s="386">
        <f>P21*金額設定!$C$11</f>
        <v>0</v>
      </c>
      <c r="R21" s="384"/>
      <c r="S21" s="386">
        <f>R21*金額設定!$C$12</f>
        <v>0</v>
      </c>
      <c r="T21" s="384"/>
      <c r="U21" s="386">
        <f>T21*金額設定!$C$13</f>
        <v>0</v>
      </c>
      <c r="V21" s="385">
        <f t="shared" si="0"/>
        <v>0</v>
      </c>
    </row>
    <row r="22" spans="1:22">
      <c r="A22" s="383" t="s">
        <v>164</v>
      </c>
      <c r="B22" s="384"/>
      <c r="C22" s="385">
        <f>B22*金額設定!$C$4</f>
        <v>0</v>
      </c>
      <c r="D22" s="384"/>
      <c r="E22" s="386">
        <f>D22*金額設定!$C$5</f>
        <v>0</v>
      </c>
      <c r="F22" s="384"/>
      <c r="G22" s="386">
        <f>F22*金額設定!$C$6</f>
        <v>0</v>
      </c>
      <c r="H22" s="384"/>
      <c r="I22" s="386">
        <f>H22*金額設定!$C$7</f>
        <v>0</v>
      </c>
      <c r="J22" s="384"/>
      <c r="K22" s="386">
        <f>J22*金額設定!$C$8</f>
        <v>0</v>
      </c>
      <c r="L22" s="384"/>
      <c r="M22" s="386">
        <f>L22*金額設定!C26</f>
        <v>0</v>
      </c>
      <c r="N22" s="384"/>
      <c r="O22" s="386">
        <f>N22*金額設定!$C$10</f>
        <v>0</v>
      </c>
      <c r="P22" s="384"/>
      <c r="Q22" s="386">
        <f>P22*金額設定!$C$11</f>
        <v>0</v>
      </c>
      <c r="R22" s="384"/>
      <c r="S22" s="386">
        <f>R22*金額設定!$C$12</f>
        <v>0</v>
      </c>
      <c r="T22" s="384"/>
      <c r="U22" s="386">
        <f>T22*金額設定!$C$13</f>
        <v>0</v>
      </c>
      <c r="V22" s="385">
        <f t="shared" si="0"/>
        <v>0</v>
      </c>
    </row>
    <row r="23" spans="1:22">
      <c r="A23" s="383" t="s">
        <v>165</v>
      </c>
      <c r="B23" s="384"/>
      <c r="C23" s="385">
        <f>B23*金額設定!$C$4</f>
        <v>0</v>
      </c>
      <c r="D23" s="384"/>
      <c r="E23" s="386">
        <f>D23*金額設定!$C$5</f>
        <v>0</v>
      </c>
      <c r="F23" s="384"/>
      <c r="G23" s="386">
        <f>F23*金額設定!$C$6</f>
        <v>0</v>
      </c>
      <c r="H23" s="384"/>
      <c r="I23" s="386">
        <f>H23*金額設定!$C$7</f>
        <v>0</v>
      </c>
      <c r="J23" s="384"/>
      <c r="K23" s="386">
        <f>J23*金額設定!$C$8</f>
        <v>0</v>
      </c>
      <c r="L23" s="384"/>
      <c r="M23" s="386">
        <f>L23*金額設定!C27</f>
        <v>0</v>
      </c>
      <c r="N23" s="384"/>
      <c r="O23" s="386">
        <f>N23*金額設定!$C$10</f>
        <v>0</v>
      </c>
      <c r="P23" s="384"/>
      <c r="Q23" s="386">
        <f>P23*金額設定!$C$11</f>
        <v>0</v>
      </c>
      <c r="R23" s="384"/>
      <c r="S23" s="386">
        <f>R23*金額設定!$C$12</f>
        <v>0</v>
      </c>
      <c r="T23" s="384"/>
      <c r="U23" s="386">
        <f>T23*金額設定!$C$13</f>
        <v>0</v>
      </c>
      <c r="V23" s="385">
        <f t="shared" si="0"/>
        <v>0</v>
      </c>
    </row>
    <row r="24" spans="1:22">
      <c r="A24" s="383" t="s">
        <v>166</v>
      </c>
      <c r="B24" s="384"/>
      <c r="C24" s="385">
        <f>B24*金額設定!$C$4</f>
        <v>0</v>
      </c>
      <c r="D24" s="384"/>
      <c r="E24" s="386">
        <f>D24*金額設定!$C$5</f>
        <v>0</v>
      </c>
      <c r="F24" s="384"/>
      <c r="G24" s="386">
        <f>F24*金額設定!$C$6</f>
        <v>0</v>
      </c>
      <c r="H24" s="384"/>
      <c r="I24" s="386">
        <f>H24*金額設定!$C$7</f>
        <v>0</v>
      </c>
      <c r="J24" s="384"/>
      <c r="K24" s="386">
        <f>J24*金額設定!$C$8</f>
        <v>0</v>
      </c>
      <c r="L24" s="384"/>
      <c r="M24" s="386">
        <f>L24*金額設定!C28</f>
        <v>0</v>
      </c>
      <c r="N24" s="384"/>
      <c r="O24" s="386">
        <f>N24*金額設定!$C$10</f>
        <v>0</v>
      </c>
      <c r="P24" s="384"/>
      <c r="Q24" s="386">
        <f>P24*金額設定!$C$11</f>
        <v>0</v>
      </c>
      <c r="R24" s="384"/>
      <c r="S24" s="386">
        <f>R24*金額設定!$C$12</f>
        <v>0</v>
      </c>
      <c r="T24" s="384"/>
      <c r="U24" s="386">
        <f>T24*金額設定!$C$13</f>
        <v>0</v>
      </c>
      <c r="V24" s="385">
        <f t="shared" si="0"/>
        <v>0</v>
      </c>
    </row>
    <row r="25" spans="1:22">
      <c r="A25" s="383" t="s">
        <v>167</v>
      </c>
      <c r="B25" s="384"/>
      <c r="C25" s="385">
        <f>B25*金額設定!$C$4</f>
        <v>0</v>
      </c>
      <c r="D25" s="384"/>
      <c r="E25" s="386">
        <f>D25*金額設定!$C$5</f>
        <v>0</v>
      </c>
      <c r="F25" s="384"/>
      <c r="G25" s="386">
        <f>F25*金額設定!$C$6</f>
        <v>0</v>
      </c>
      <c r="H25" s="384"/>
      <c r="I25" s="386">
        <f>H25*金額設定!$C$7</f>
        <v>0</v>
      </c>
      <c r="J25" s="384"/>
      <c r="K25" s="386">
        <f>J25*金額設定!$C$8</f>
        <v>0</v>
      </c>
      <c r="L25" s="384"/>
      <c r="M25" s="386">
        <f>L25*金額設定!C29</f>
        <v>0</v>
      </c>
      <c r="N25" s="384"/>
      <c r="O25" s="386">
        <f>N25*金額設定!$C$10</f>
        <v>0</v>
      </c>
      <c r="P25" s="384"/>
      <c r="Q25" s="386">
        <f>P25*金額設定!$C$11</f>
        <v>0</v>
      </c>
      <c r="R25" s="384"/>
      <c r="S25" s="386">
        <f>R25*金額設定!$C$12</f>
        <v>0</v>
      </c>
      <c r="T25" s="384"/>
      <c r="U25" s="386">
        <f>T25*金額設定!$C$13</f>
        <v>0</v>
      </c>
      <c r="V25" s="385">
        <f t="shared" si="0"/>
        <v>0</v>
      </c>
    </row>
    <row r="26" spans="1:22">
      <c r="A26" s="383" t="s">
        <v>168</v>
      </c>
      <c r="B26" s="384"/>
      <c r="C26" s="385">
        <f>B26*金額設定!$C$4</f>
        <v>0</v>
      </c>
      <c r="D26" s="384"/>
      <c r="E26" s="386">
        <f>D26*金額設定!$C$5</f>
        <v>0</v>
      </c>
      <c r="F26" s="384"/>
      <c r="G26" s="386">
        <f>F26*金額設定!$C$6</f>
        <v>0</v>
      </c>
      <c r="H26" s="384"/>
      <c r="I26" s="386">
        <f>H26*金額設定!$C$7</f>
        <v>0</v>
      </c>
      <c r="J26" s="384"/>
      <c r="K26" s="386">
        <f>J26*金額設定!$C$8</f>
        <v>0</v>
      </c>
      <c r="L26" s="384"/>
      <c r="M26" s="386">
        <f>L26*金額設定!C30</f>
        <v>0</v>
      </c>
      <c r="N26" s="384"/>
      <c r="O26" s="386">
        <f>N26*金額設定!$C$10</f>
        <v>0</v>
      </c>
      <c r="P26" s="384"/>
      <c r="Q26" s="386">
        <f>P26*金額設定!$C$11</f>
        <v>0</v>
      </c>
      <c r="R26" s="384"/>
      <c r="S26" s="386">
        <f>R26*金額設定!$C$12</f>
        <v>0</v>
      </c>
      <c r="T26" s="384"/>
      <c r="U26" s="386">
        <f>T26*金額設定!$C$13</f>
        <v>0</v>
      </c>
      <c r="V26" s="385">
        <f t="shared" si="0"/>
        <v>0</v>
      </c>
    </row>
    <row r="27" spans="1:22">
      <c r="A27" s="383" t="s">
        <v>169</v>
      </c>
      <c r="B27" s="384"/>
      <c r="C27" s="385">
        <f>B27*金額設定!$C$4</f>
        <v>0</v>
      </c>
      <c r="D27" s="384"/>
      <c r="E27" s="386">
        <f>D27*金額設定!$C$5</f>
        <v>0</v>
      </c>
      <c r="F27" s="384"/>
      <c r="G27" s="386">
        <f>F27*金額設定!$C$6</f>
        <v>0</v>
      </c>
      <c r="H27" s="384"/>
      <c r="I27" s="386">
        <f>H27*金額設定!$C$7</f>
        <v>0</v>
      </c>
      <c r="J27" s="384"/>
      <c r="K27" s="386">
        <f>J27*金額設定!$C$8</f>
        <v>0</v>
      </c>
      <c r="L27" s="384"/>
      <c r="M27" s="386">
        <f>L27*金額設定!C31</f>
        <v>0</v>
      </c>
      <c r="N27" s="384"/>
      <c r="O27" s="386">
        <f>N27*金額設定!$C$10</f>
        <v>0</v>
      </c>
      <c r="P27" s="384"/>
      <c r="Q27" s="386">
        <f>P27*金額設定!$C$11</f>
        <v>0</v>
      </c>
      <c r="R27" s="384"/>
      <c r="S27" s="386">
        <f>R27*金額設定!$C$12</f>
        <v>0</v>
      </c>
      <c r="T27" s="384"/>
      <c r="U27" s="386">
        <f>T27*金額設定!$C$13</f>
        <v>0</v>
      </c>
      <c r="V27" s="385">
        <f t="shared" si="0"/>
        <v>0</v>
      </c>
    </row>
    <row r="28" spans="1:22">
      <c r="A28" s="383" t="s">
        <v>170</v>
      </c>
      <c r="B28" s="384"/>
      <c r="C28" s="385">
        <f>B28*金額設定!$C$4</f>
        <v>0</v>
      </c>
      <c r="D28" s="384"/>
      <c r="E28" s="386">
        <f>D28*金額設定!$C$5</f>
        <v>0</v>
      </c>
      <c r="F28" s="384"/>
      <c r="G28" s="386">
        <f>F28*金額設定!$C$6</f>
        <v>0</v>
      </c>
      <c r="H28" s="384"/>
      <c r="I28" s="386">
        <f>H28*金額設定!$C$7</f>
        <v>0</v>
      </c>
      <c r="J28" s="384"/>
      <c r="K28" s="386">
        <f>J28*金額設定!$C$8</f>
        <v>0</v>
      </c>
      <c r="L28" s="384"/>
      <c r="M28" s="386">
        <f>L28*金額設定!C32</f>
        <v>0</v>
      </c>
      <c r="N28" s="384"/>
      <c r="O28" s="386">
        <f>N28*金額設定!$C$10</f>
        <v>0</v>
      </c>
      <c r="P28" s="384"/>
      <c r="Q28" s="386">
        <f>P28*金額設定!$C$11</f>
        <v>0</v>
      </c>
      <c r="R28" s="384"/>
      <c r="S28" s="386">
        <f>R28*金額設定!$C$12</f>
        <v>0</v>
      </c>
      <c r="T28" s="384"/>
      <c r="U28" s="386">
        <f>T28*金額設定!$C$13</f>
        <v>0</v>
      </c>
      <c r="V28" s="385">
        <f t="shared" si="0"/>
        <v>0</v>
      </c>
    </row>
    <row r="29" spans="1:22">
      <c r="A29" s="383" t="s">
        <v>171</v>
      </c>
      <c r="B29" s="384"/>
      <c r="C29" s="385">
        <f>B29*金額設定!$C$4</f>
        <v>0</v>
      </c>
      <c r="D29" s="384"/>
      <c r="E29" s="386">
        <f>D29*金額設定!$C$5</f>
        <v>0</v>
      </c>
      <c r="F29" s="384"/>
      <c r="G29" s="386">
        <f>F29*金額設定!$C$6</f>
        <v>0</v>
      </c>
      <c r="H29" s="384"/>
      <c r="I29" s="386">
        <f>H29*金額設定!$C$7</f>
        <v>0</v>
      </c>
      <c r="J29" s="384"/>
      <c r="K29" s="386">
        <f>J29*金額設定!$C$8</f>
        <v>0</v>
      </c>
      <c r="L29" s="384"/>
      <c r="M29" s="386">
        <f>L29*金額設定!C33</f>
        <v>0</v>
      </c>
      <c r="N29" s="384"/>
      <c r="O29" s="386">
        <f>N29*金額設定!$C$10</f>
        <v>0</v>
      </c>
      <c r="P29" s="384"/>
      <c r="Q29" s="386">
        <f>P29*金額設定!$C$11</f>
        <v>0</v>
      </c>
      <c r="R29" s="384"/>
      <c r="S29" s="386">
        <f>R29*金額設定!$C$12</f>
        <v>0</v>
      </c>
      <c r="T29" s="384"/>
      <c r="U29" s="386">
        <f>T29*金額設定!$C$13</f>
        <v>0</v>
      </c>
      <c r="V29" s="385">
        <f t="shared" si="0"/>
        <v>0</v>
      </c>
    </row>
    <row r="30" spans="1:22">
      <c r="A30" s="383" t="s">
        <v>172</v>
      </c>
      <c r="B30" s="384"/>
      <c r="C30" s="385">
        <f>B30*金額設定!$C$4</f>
        <v>0</v>
      </c>
      <c r="D30" s="384"/>
      <c r="E30" s="386">
        <f>D30*金額設定!$C$5</f>
        <v>0</v>
      </c>
      <c r="F30" s="384"/>
      <c r="G30" s="386">
        <f>F30*金額設定!$C$6</f>
        <v>0</v>
      </c>
      <c r="H30" s="384"/>
      <c r="I30" s="386">
        <f>H30*金額設定!$C$7</f>
        <v>0</v>
      </c>
      <c r="J30" s="384"/>
      <c r="K30" s="386">
        <f>J30*金額設定!$C$8</f>
        <v>0</v>
      </c>
      <c r="L30" s="384"/>
      <c r="M30" s="386">
        <f>L30*金額設定!C34</f>
        <v>0</v>
      </c>
      <c r="N30" s="384"/>
      <c r="O30" s="386">
        <f>N30*金額設定!$C$10</f>
        <v>0</v>
      </c>
      <c r="P30" s="384"/>
      <c r="Q30" s="386">
        <f>P30*金額設定!$C$11</f>
        <v>0</v>
      </c>
      <c r="R30" s="384"/>
      <c r="S30" s="386">
        <f>R30*金額設定!$C$12</f>
        <v>0</v>
      </c>
      <c r="T30" s="384"/>
      <c r="U30" s="386">
        <f>T30*金額設定!$C$13</f>
        <v>0</v>
      </c>
      <c r="V30" s="385">
        <f t="shared" si="0"/>
        <v>0</v>
      </c>
    </row>
    <row r="31" spans="1:22">
      <c r="A31" s="383" t="s">
        <v>173</v>
      </c>
      <c r="B31" s="384"/>
      <c r="C31" s="385">
        <f>B31*金額設定!$C$4</f>
        <v>0</v>
      </c>
      <c r="D31" s="384"/>
      <c r="E31" s="386">
        <f>D31*金額設定!$C$5</f>
        <v>0</v>
      </c>
      <c r="F31" s="384"/>
      <c r="G31" s="386">
        <f>F31*金額設定!$C$6</f>
        <v>0</v>
      </c>
      <c r="H31" s="384"/>
      <c r="I31" s="386">
        <f>H31*金額設定!$C$7</f>
        <v>0</v>
      </c>
      <c r="J31" s="384"/>
      <c r="K31" s="386">
        <f>J31*金額設定!$C$8</f>
        <v>0</v>
      </c>
      <c r="L31" s="384"/>
      <c r="M31" s="386">
        <f>L31*金額設定!C35</f>
        <v>0</v>
      </c>
      <c r="N31" s="384"/>
      <c r="O31" s="386">
        <f>N31*金額設定!$C$10</f>
        <v>0</v>
      </c>
      <c r="P31" s="384"/>
      <c r="Q31" s="386">
        <f>P31*金額設定!$C$11</f>
        <v>0</v>
      </c>
      <c r="R31" s="384"/>
      <c r="S31" s="386">
        <f>R31*金額設定!$C$12</f>
        <v>0</v>
      </c>
      <c r="T31" s="384"/>
      <c r="U31" s="386">
        <f>T31*金額設定!$C$13</f>
        <v>0</v>
      </c>
      <c r="V31" s="385">
        <f t="shared" si="0"/>
        <v>0</v>
      </c>
    </row>
    <row r="32" spans="1:22">
      <c r="A32" s="383" t="s">
        <v>174</v>
      </c>
      <c r="B32" s="384"/>
      <c r="C32" s="385">
        <f>B32*金額設定!$C$4</f>
        <v>0</v>
      </c>
      <c r="D32" s="384"/>
      <c r="E32" s="386">
        <f>D32*金額設定!$C$5</f>
        <v>0</v>
      </c>
      <c r="F32" s="384"/>
      <c r="G32" s="386">
        <f>F32*金額設定!$C$6</f>
        <v>0</v>
      </c>
      <c r="H32" s="384"/>
      <c r="I32" s="386">
        <f>H32*金額設定!$C$7</f>
        <v>0</v>
      </c>
      <c r="J32" s="384"/>
      <c r="K32" s="386">
        <f>J32*金額設定!$C$8</f>
        <v>0</v>
      </c>
      <c r="L32" s="384"/>
      <c r="M32" s="386">
        <f>L32*金額設定!C36</f>
        <v>0</v>
      </c>
      <c r="N32" s="384"/>
      <c r="O32" s="386">
        <f>N32*金額設定!$C$10</f>
        <v>0</v>
      </c>
      <c r="P32" s="384"/>
      <c r="Q32" s="386">
        <f>P32*金額設定!$C$11</f>
        <v>0</v>
      </c>
      <c r="R32" s="384"/>
      <c r="S32" s="386">
        <f>R32*金額設定!$C$12</f>
        <v>0</v>
      </c>
      <c r="T32" s="384"/>
      <c r="U32" s="386">
        <f>T32*金額設定!$C$13</f>
        <v>0</v>
      </c>
      <c r="V32" s="385">
        <f t="shared" si="0"/>
        <v>0</v>
      </c>
    </row>
    <row r="33" spans="1:22">
      <c r="A33" s="383" t="s">
        <v>175</v>
      </c>
      <c r="B33" s="384"/>
      <c r="C33" s="385">
        <f>B33*金額設定!$C$4</f>
        <v>0</v>
      </c>
      <c r="D33" s="384"/>
      <c r="E33" s="386">
        <f>D33*金額設定!$C$5</f>
        <v>0</v>
      </c>
      <c r="F33" s="384"/>
      <c r="G33" s="386">
        <f>F33*金額設定!$C$6</f>
        <v>0</v>
      </c>
      <c r="H33" s="384"/>
      <c r="I33" s="386">
        <f>H33*金額設定!$C$7</f>
        <v>0</v>
      </c>
      <c r="J33" s="384"/>
      <c r="K33" s="386">
        <f>J33*金額設定!$C$8</f>
        <v>0</v>
      </c>
      <c r="L33" s="384"/>
      <c r="M33" s="386">
        <f>L33*金額設定!C37</f>
        <v>0</v>
      </c>
      <c r="N33" s="384"/>
      <c r="O33" s="386">
        <f>N33*金額設定!$C$10</f>
        <v>0</v>
      </c>
      <c r="P33" s="384"/>
      <c r="Q33" s="386">
        <f>P33*金額設定!$C$11</f>
        <v>0</v>
      </c>
      <c r="R33" s="384"/>
      <c r="S33" s="386">
        <f>R33*金額設定!$C$12</f>
        <v>0</v>
      </c>
      <c r="T33" s="384"/>
      <c r="U33" s="386">
        <f>T33*金額設定!$C$13</f>
        <v>0</v>
      </c>
      <c r="V33" s="385">
        <f t="shared" si="0"/>
        <v>0</v>
      </c>
    </row>
    <row r="34" spans="1:22">
      <c r="A34" s="383" t="s">
        <v>176</v>
      </c>
      <c r="B34" s="384"/>
      <c r="C34" s="385">
        <f>B34*金額設定!$C$4</f>
        <v>0</v>
      </c>
      <c r="D34" s="384"/>
      <c r="E34" s="386">
        <f>D34*金額設定!$C$5</f>
        <v>0</v>
      </c>
      <c r="F34" s="384"/>
      <c r="G34" s="386">
        <f>F34*金額設定!$C$6</f>
        <v>0</v>
      </c>
      <c r="H34" s="384"/>
      <c r="I34" s="386">
        <f>H34*金額設定!$C$7</f>
        <v>0</v>
      </c>
      <c r="J34" s="384"/>
      <c r="K34" s="386">
        <f>J34*金額設定!$C$8</f>
        <v>0</v>
      </c>
      <c r="L34" s="384"/>
      <c r="M34" s="386">
        <f>L34*金額設定!C38</f>
        <v>0</v>
      </c>
      <c r="N34" s="384"/>
      <c r="O34" s="386">
        <f>N34*金額設定!$C$10</f>
        <v>0</v>
      </c>
      <c r="P34" s="384"/>
      <c r="Q34" s="386">
        <f>P34*金額設定!$C$11</f>
        <v>0</v>
      </c>
      <c r="R34" s="384"/>
      <c r="S34" s="386">
        <f>R34*金額設定!$C$12</f>
        <v>0</v>
      </c>
      <c r="T34" s="384"/>
      <c r="U34" s="386">
        <f>T34*金額設定!$C$13</f>
        <v>0</v>
      </c>
      <c r="V34" s="385">
        <f t="shared" si="0"/>
        <v>0</v>
      </c>
    </row>
    <row r="35" spans="1:22">
      <c r="A35" s="383" t="s">
        <v>177</v>
      </c>
      <c r="B35" s="384"/>
      <c r="C35" s="385">
        <f>B35*金額設定!$C$4</f>
        <v>0</v>
      </c>
      <c r="D35" s="384"/>
      <c r="E35" s="386">
        <f>D35*金額設定!$C$5</f>
        <v>0</v>
      </c>
      <c r="F35" s="384"/>
      <c r="G35" s="386">
        <f>F35*金額設定!$C$6</f>
        <v>0</v>
      </c>
      <c r="H35" s="384"/>
      <c r="I35" s="386">
        <f>H35*金額設定!$C$7</f>
        <v>0</v>
      </c>
      <c r="J35" s="384"/>
      <c r="K35" s="386">
        <f>J35*金額設定!$C$8</f>
        <v>0</v>
      </c>
      <c r="L35" s="384"/>
      <c r="M35" s="386">
        <f>L35*金額設定!C39</f>
        <v>0</v>
      </c>
      <c r="N35" s="384"/>
      <c r="O35" s="386">
        <f>N35*金額設定!$C$10</f>
        <v>0</v>
      </c>
      <c r="P35" s="384"/>
      <c r="Q35" s="386">
        <f>P35*金額設定!$C$11</f>
        <v>0</v>
      </c>
      <c r="R35" s="384"/>
      <c r="S35" s="386">
        <f>R35*金額設定!$C$12</f>
        <v>0</v>
      </c>
      <c r="T35" s="384"/>
      <c r="U35" s="386">
        <f>T35*金額設定!$C$13</f>
        <v>0</v>
      </c>
      <c r="V35" s="385">
        <f t="shared" si="0"/>
        <v>0</v>
      </c>
    </row>
    <row r="36" spans="1:22">
      <c r="A36" s="431" t="s">
        <v>144</v>
      </c>
      <c r="B36" s="432"/>
      <c r="C36" s="387">
        <f>SUM(C5:C35)</f>
        <v>60000</v>
      </c>
      <c r="D36" s="388"/>
      <c r="E36" s="389">
        <f>SUM(E5:E35)</f>
        <v>222840</v>
      </c>
      <c r="F36" s="388"/>
      <c r="G36" s="389">
        <f>SUM(G5:G35)</f>
        <v>17140</v>
      </c>
      <c r="H36" s="388"/>
      <c r="I36" s="389">
        <f>SUM(I5:I35)</f>
        <v>0</v>
      </c>
      <c r="J36" s="388"/>
      <c r="K36" s="389">
        <f>SUM(K5:K35)</f>
        <v>0</v>
      </c>
      <c r="L36" s="388"/>
      <c r="M36" s="389">
        <f>SUM(M5:M35)</f>
        <v>0</v>
      </c>
      <c r="N36" s="388"/>
      <c r="O36" s="389">
        <f>SUM(O5:O35)</f>
        <v>0</v>
      </c>
      <c r="P36" s="388"/>
      <c r="Q36" s="389">
        <f>SUM(Q5:Q35)</f>
        <v>0</v>
      </c>
      <c r="R36" s="388"/>
      <c r="S36" s="389">
        <f>SUM(S5:S35)</f>
        <v>0</v>
      </c>
      <c r="T36" s="388"/>
      <c r="U36" s="389">
        <f>SUM(U5:U35)</f>
        <v>0</v>
      </c>
      <c r="V36" s="387">
        <f t="shared" si="0"/>
        <v>299980</v>
      </c>
    </row>
  </sheetData>
  <mergeCells count="15">
    <mergeCell ref="A36:B36"/>
    <mergeCell ref="A1:I1"/>
    <mergeCell ref="K1:L1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V4"/>
  </mergeCells>
  <phoneticPr fontId="2"/>
  <pageMargins left="0" right="0" top="0.98425196850393704" bottom="0.98425196850393704" header="0.51181102362204722" footer="0.51181102362204722"/>
  <pageSetup paperSize="9" orientation="landscape" horizontalDpi="0" verticalDpi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A1:CN58"/>
  <sheetViews>
    <sheetView showGridLines="0" view="pageBreakPreview" topLeftCell="C1" zoomScale="150" zoomScaleNormal="100" zoomScaleSheetLayoutView="150" workbookViewId="0">
      <selection activeCell="B7" sqref="B7"/>
    </sheetView>
  </sheetViews>
  <sheetFormatPr baseColWidth="10" defaultColWidth="9" defaultRowHeight="13.5" customHeight="1"/>
  <cols>
    <col min="1" max="1" width="11.33203125" style="257" customWidth="1"/>
    <col min="2" max="2" width="10.5" style="257" customWidth="1"/>
    <col min="3" max="3" width="1.6640625" style="257" customWidth="1"/>
    <col min="4" max="12" width="7.6640625" style="257" customWidth="1"/>
    <col min="13" max="13" width="1.33203125" style="257" customWidth="1"/>
    <col min="14" max="14" width="11.83203125" style="4" customWidth="1"/>
    <col min="15" max="15" width="7.33203125" style="6" customWidth="1"/>
    <col min="16" max="16" width="7.33203125" style="7" customWidth="1"/>
    <col min="17" max="17" width="7.33203125" style="4" customWidth="1"/>
    <col min="18" max="18" width="7.33203125" style="7" customWidth="1"/>
    <col min="19" max="19" width="7.33203125" style="4" customWidth="1"/>
    <col min="20" max="20" width="7.33203125" style="7" customWidth="1"/>
    <col min="21" max="21" width="7.33203125" style="4" customWidth="1"/>
    <col min="22" max="22" width="7.33203125" style="7" customWidth="1"/>
    <col min="23" max="23" width="1.5" style="4" customWidth="1"/>
    <col min="24" max="27" width="8" style="4" customWidth="1"/>
    <col min="28" max="30" width="8.83203125" style="4" customWidth="1"/>
    <col min="31" max="31" width="18.5" style="4" customWidth="1"/>
    <col min="32" max="32" width="18.1640625" style="4" customWidth="1"/>
    <col min="33" max="33" width="4" style="4" customWidth="1"/>
    <col min="34" max="38" width="9" style="4"/>
    <col min="39" max="44" width="12.1640625" style="4" customWidth="1"/>
    <col min="45" max="45" width="9" style="4"/>
    <col min="46" max="48" width="3.83203125" style="4" customWidth="1"/>
    <col min="49" max="60" width="3.83203125" style="257" customWidth="1"/>
    <col min="61" max="61" width="10.33203125" style="257" customWidth="1"/>
    <col min="62" max="92" width="3.5" style="257" customWidth="1"/>
    <col min="93" max="99" width="3.83203125" style="257" customWidth="1"/>
    <col min="100" max="16384" width="9" style="257"/>
  </cols>
  <sheetData>
    <row r="1" spans="1:92" ht="13.5" customHeight="1">
      <c r="A1" s="370" t="s">
        <v>192</v>
      </c>
      <c r="N1" s="1"/>
      <c r="O1" s="1"/>
      <c r="P1" s="2"/>
      <c r="Q1" s="1"/>
      <c r="R1" s="2"/>
      <c r="S1" s="271" t="s">
        <v>13</v>
      </c>
      <c r="T1" s="271">
        <v>32532</v>
      </c>
      <c r="U1" s="1"/>
      <c r="V1" s="2"/>
      <c r="W1" s="3"/>
    </row>
    <row r="2" spans="1:92" ht="13.5" customHeight="1">
      <c r="A2" s="402" t="s">
        <v>8</v>
      </c>
      <c r="B2" s="402"/>
      <c r="D2" s="403"/>
      <c r="E2" s="403"/>
      <c r="F2" s="403"/>
      <c r="G2" s="403"/>
      <c r="H2" s="403"/>
      <c r="I2" s="403"/>
      <c r="J2" s="403"/>
      <c r="N2" s="1"/>
      <c r="O2" s="1"/>
      <c r="P2" s="2"/>
      <c r="Q2" s="1"/>
      <c r="R2" s="2"/>
      <c r="S2" s="271" t="s">
        <v>14</v>
      </c>
      <c r="T2" s="271">
        <v>6043</v>
      </c>
      <c r="U2" s="1"/>
      <c r="V2" s="2"/>
      <c r="W2" s="3"/>
      <c r="AO2" s="13" t="s">
        <v>17</v>
      </c>
      <c r="AP2" s="46">
        <v>10000</v>
      </c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6"/>
      <c r="BK2" s="277"/>
      <c r="BL2" s="277"/>
      <c r="BM2" s="277"/>
      <c r="BN2" s="277"/>
      <c r="BO2" s="277"/>
      <c r="BP2" s="277"/>
      <c r="BQ2" s="278"/>
      <c r="BR2" s="276"/>
      <c r="BS2" s="277"/>
      <c r="BT2" s="277"/>
      <c r="BU2" s="277"/>
      <c r="BV2" s="277"/>
      <c r="BW2" s="277"/>
      <c r="BX2" s="277"/>
      <c r="BY2" s="278"/>
      <c r="BZ2" s="276"/>
      <c r="CA2" s="277"/>
      <c r="CB2" s="277"/>
      <c r="CC2" s="277"/>
      <c r="CD2" s="277"/>
      <c r="CE2" s="277"/>
      <c r="CF2" s="277"/>
      <c r="CG2" s="278"/>
      <c r="CH2" s="276"/>
      <c r="CI2" s="277"/>
      <c r="CJ2" s="277"/>
      <c r="CK2" s="277"/>
      <c r="CL2" s="277"/>
      <c r="CM2" s="277"/>
      <c r="CN2" s="277"/>
    </row>
    <row r="3" spans="1:92" ht="13.5" customHeight="1" thickBot="1">
      <c r="D3" s="258" t="s">
        <v>11</v>
      </c>
      <c r="N3" s="5"/>
      <c r="V3" s="8" t="s">
        <v>15</v>
      </c>
      <c r="AG3" s="4" t="s">
        <v>105</v>
      </c>
      <c r="AO3" s="3"/>
      <c r="AR3" s="396" t="s">
        <v>188</v>
      </c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6"/>
      <c r="BK3" s="277"/>
      <c r="BL3" s="277"/>
      <c r="BM3" s="277"/>
      <c r="BN3" s="277"/>
      <c r="BO3" s="277"/>
      <c r="BP3" s="277"/>
      <c r="BQ3" s="278"/>
      <c r="BR3" s="276"/>
      <c r="BS3" s="277"/>
      <c r="BT3" s="277"/>
      <c r="BU3" s="277"/>
      <c r="BV3" s="277"/>
      <c r="BW3" s="277"/>
      <c r="BX3" s="277"/>
      <c r="BY3" s="278"/>
      <c r="BZ3" s="276"/>
      <c r="CA3" s="277"/>
      <c r="CB3" s="277"/>
      <c r="CC3" s="277"/>
      <c r="CD3" s="277"/>
      <c r="CE3" s="277"/>
      <c r="CF3" s="277"/>
      <c r="CG3" s="278"/>
      <c r="CH3" s="276"/>
      <c r="CI3" s="277"/>
      <c r="CJ3" s="277"/>
      <c r="CK3" s="277"/>
      <c r="CL3" s="277"/>
      <c r="CM3" s="277"/>
      <c r="CN3" s="277"/>
    </row>
    <row r="4" spans="1:92" ht="13.5" customHeight="1" thickBot="1">
      <c r="A4" s="259"/>
      <c r="B4" s="260" t="s">
        <v>7</v>
      </c>
      <c r="D4" s="261"/>
      <c r="E4" s="262" t="s">
        <v>4</v>
      </c>
      <c r="F4" s="262" t="s">
        <v>2</v>
      </c>
      <c r="G4" s="262" t="s">
        <v>1</v>
      </c>
      <c r="H4" s="262" t="s">
        <v>9</v>
      </c>
      <c r="I4" s="262" t="s">
        <v>5</v>
      </c>
      <c r="J4" s="262" t="s">
        <v>10</v>
      </c>
      <c r="K4" s="262" t="s">
        <v>6</v>
      </c>
      <c r="L4" s="263" t="s">
        <v>12</v>
      </c>
      <c r="N4" s="404" t="s">
        <v>16</v>
      </c>
      <c r="O4" s="9" t="s">
        <v>133</v>
      </c>
      <c r="P4" s="10"/>
      <c r="Q4" s="10"/>
      <c r="R4" s="10"/>
      <c r="S4" s="10"/>
      <c r="T4" s="10"/>
      <c r="U4" s="11"/>
      <c r="V4" s="12"/>
      <c r="X4" s="20"/>
      <c r="Y4" s="21" t="s">
        <v>22</v>
      </c>
      <c r="Z4" s="21" t="s">
        <v>23</v>
      </c>
      <c r="AA4" s="21" t="s">
        <v>24</v>
      </c>
      <c r="AE4" s="199"/>
      <c r="AF4" s="200" t="s">
        <v>7</v>
      </c>
      <c r="AM4" s="201"/>
      <c r="AN4" s="201"/>
      <c r="AO4" s="33" t="s">
        <v>27</v>
      </c>
      <c r="AP4" s="33" t="s">
        <v>28</v>
      </c>
      <c r="AQ4" s="33" t="s">
        <v>29</v>
      </c>
      <c r="AR4" s="33" t="s">
        <v>182</v>
      </c>
      <c r="AT4" s="406">
        <v>45139</v>
      </c>
      <c r="AU4" s="407"/>
      <c r="AV4" s="407"/>
      <c r="AW4" s="407"/>
      <c r="AX4" s="407"/>
      <c r="AY4" s="407"/>
      <c r="AZ4" s="407"/>
      <c r="BA4" s="407"/>
      <c r="BB4" s="407"/>
      <c r="BC4" s="407"/>
      <c r="BD4" s="407"/>
      <c r="BE4" s="407"/>
      <c r="BF4" s="407"/>
      <c r="BG4" s="407"/>
      <c r="BH4" s="407"/>
      <c r="BI4" s="407"/>
      <c r="BJ4" s="407"/>
      <c r="BK4" s="407"/>
      <c r="BL4" s="407"/>
      <c r="BM4" s="407"/>
      <c r="BN4" s="407"/>
      <c r="BO4" s="407"/>
      <c r="BP4" s="407"/>
      <c r="BQ4" s="407"/>
      <c r="BR4" s="407"/>
      <c r="BS4" s="407"/>
      <c r="BT4" s="407"/>
      <c r="BU4" s="407"/>
      <c r="BV4" s="407"/>
      <c r="BW4" s="407"/>
      <c r="BX4" s="407"/>
      <c r="BY4" s="407"/>
      <c r="BZ4" s="407"/>
      <c r="CA4" s="407"/>
      <c r="CB4" s="407"/>
      <c r="CC4" s="407"/>
      <c r="CD4" s="407"/>
      <c r="CE4" s="407"/>
      <c r="CF4" s="407"/>
      <c r="CG4" s="407"/>
      <c r="CH4" s="407"/>
      <c r="CI4" s="407"/>
      <c r="CJ4" s="407"/>
      <c r="CK4" s="407"/>
      <c r="CL4" s="407"/>
      <c r="CM4" s="407"/>
      <c r="CN4" s="408"/>
    </row>
    <row r="5" spans="1:92" ht="13.5" customHeight="1" thickTop="1" thickBot="1">
      <c r="A5" s="269" t="s">
        <v>0</v>
      </c>
      <c r="B5" s="264">
        <v>0.54</v>
      </c>
      <c r="D5" s="265">
        <v>0</v>
      </c>
      <c r="E5" s="265">
        <f>B7</f>
        <v>34600</v>
      </c>
      <c r="F5" s="265">
        <v>0</v>
      </c>
      <c r="G5" s="265" t="e">
        <f>NA()</f>
        <v>#N/A</v>
      </c>
      <c r="H5" s="265" t="e">
        <f>NA()</f>
        <v>#N/A</v>
      </c>
      <c r="I5" s="265">
        <v>0</v>
      </c>
      <c r="J5" s="265">
        <f>E5</f>
        <v>34600</v>
      </c>
      <c r="K5" s="265">
        <v>0</v>
      </c>
      <c r="L5" s="265">
        <f>B7</f>
        <v>34600</v>
      </c>
      <c r="N5" s="405"/>
      <c r="O5" s="15" t="s">
        <v>18</v>
      </c>
      <c r="P5" s="16"/>
      <c r="Q5" s="17" t="s">
        <v>19</v>
      </c>
      <c r="R5" s="16"/>
      <c r="S5" s="17" t="s">
        <v>20</v>
      </c>
      <c r="T5" s="16"/>
      <c r="U5" s="18" t="s">
        <v>21</v>
      </c>
      <c r="V5" s="19"/>
      <c r="X5" s="29" t="s">
        <v>26</v>
      </c>
      <c r="Y5" s="30"/>
      <c r="Z5" s="31"/>
      <c r="AA5" s="32"/>
      <c r="AB5" s="8" t="e">
        <f>Z5/Y5</f>
        <v>#DIV/0!</v>
      </c>
      <c r="AE5" s="202" t="s">
        <v>31</v>
      </c>
      <c r="AF5" s="203">
        <f>SUM(S7,S15,S24,S31)</f>
        <v>3567944</v>
      </c>
      <c r="AM5" s="204">
        <v>42552</v>
      </c>
      <c r="AN5" s="13" t="str">
        <f>TEXT(AM5,"aaa")</f>
        <v>金</v>
      </c>
      <c r="AO5" s="45">
        <v>70000</v>
      </c>
      <c r="AP5" s="45">
        <f>'売上表 (6)'!V5</f>
        <v>33330</v>
      </c>
      <c r="AQ5" s="46">
        <f>AP5-AO5</f>
        <v>-36670</v>
      </c>
      <c r="AR5" s="47">
        <f>AQ5/$AP$2</f>
        <v>-3.6669999999999998</v>
      </c>
      <c r="AS5" s="3"/>
      <c r="AT5" s="280"/>
      <c r="AU5" s="272"/>
      <c r="AV5" s="272"/>
      <c r="AW5" s="272"/>
      <c r="AX5" s="272"/>
      <c r="AY5" s="272"/>
      <c r="AZ5" s="272"/>
      <c r="BA5" s="272"/>
      <c r="BB5" s="409" t="s">
        <v>106</v>
      </c>
      <c r="BC5" s="409"/>
      <c r="BD5" s="409"/>
      <c r="BE5" s="409"/>
      <c r="BF5" s="410">
        <v>0.95</v>
      </c>
      <c r="BG5" s="410"/>
      <c r="BH5" s="410"/>
      <c r="BI5" s="410"/>
      <c r="BJ5" s="410"/>
      <c r="BK5" s="411" t="s">
        <v>107</v>
      </c>
      <c r="BL5" s="411"/>
      <c r="BM5" s="411"/>
      <c r="BN5" s="411"/>
      <c r="BO5" s="409"/>
      <c r="BP5" s="409"/>
      <c r="BQ5" s="409"/>
      <c r="BR5" s="409"/>
      <c r="BS5" s="409"/>
      <c r="BT5" s="409"/>
      <c r="BU5" s="409"/>
      <c r="BV5" s="409"/>
      <c r="BW5" s="409"/>
      <c r="BX5" s="409"/>
      <c r="BY5" s="409"/>
      <c r="BZ5" s="409"/>
      <c r="CA5" s="273"/>
      <c r="CB5" s="273"/>
      <c r="CC5" s="273"/>
      <c r="CD5" s="273"/>
      <c r="CE5" s="273"/>
      <c r="CF5" s="273"/>
      <c r="CG5" s="273"/>
      <c r="CH5" s="273"/>
      <c r="CI5" s="273"/>
      <c r="CJ5" s="273"/>
      <c r="CK5" s="273"/>
      <c r="CL5" s="273"/>
      <c r="CM5" s="273"/>
      <c r="CN5" s="274"/>
    </row>
    <row r="6" spans="1:92" ht="13.5" customHeight="1">
      <c r="A6" s="269" t="s">
        <v>3</v>
      </c>
      <c r="B6" s="264">
        <f>1-B5</f>
        <v>0.45999999999999996</v>
      </c>
      <c r="D6" s="265">
        <f>B8</f>
        <v>75217.391304347839</v>
      </c>
      <c r="E6" s="265" t="e">
        <f>NA()</f>
        <v>#N/A</v>
      </c>
      <c r="F6" s="265" t="e">
        <f>NA()</f>
        <v>#N/A</v>
      </c>
      <c r="G6" s="265">
        <v>0</v>
      </c>
      <c r="H6" s="265" t="e">
        <f>NA()</f>
        <v>#N/A</v>
      </c>
      <c r="I6" s="265">
        <f>D6</f>
        <v>75217.391304347839</v>
      </c>
      <c r="J6" s="265">
        <v>0</v>
      </c>
      <c r="K6" s="265">
        <v>0</v>
      </c>
      <c r="L6" s="265" t="e">
        <f>NA()</f>
        <v>#N/A</v>
      </c>
      <c r="N6" s="22" t="s">
        <v>25</v>
      </c>
      <c r="O6" s="23">
        <v>7851298</v>
      </c>
      <c r="P6" s="24"/>
      <c r="Q6" s="25">
        <v>7548271.6004639026</v>
      </c>
      <c r="R6" s="24"/>
      <c r="S6" s="25">
        <v>7353129</v>
      </c>
      <c r="T6" s="24"/>
      <c r="U6" s="26">
        <v>7191305</v>
      </c>
      <c r="V6" s="27"/>
      <c r="W6" s="28"/>
      <c r="X6" s="40" t="s">
        <v>6</v>
      </c>
      <c r="Y6" s="41"/>
      <c r="Z6" s="42"/>
      <c r="AA6" s="43"/>
      <c r="AB6" s="44">
        <f>Z6-Y6</f>
        <v>0</v>
      </c>
      <c r="AE6" s="205" t="s">
        <v>34</v>
      </c>
      <c r="AF6" s="206">
        <f>AF5/AF8</f>
        <v>0.4852279893362404</v>
      </c>
      <c r="AM6" s="207">
        <f>AM5+1</f>
        <v>42553</v>
      </c>
      <c r="AN6" s="208" t="str">
        <f t="shared" ref="AN6:AN35" si="0">TEXT(AM6,"aaa")</f>
        <v>土</v>
      </c>
      <c r="AO6" s="56">
        <v>70000</v>
      </c>
      <c r="AP6" s="45">
        <f>'売上表 (6)'!V6</f>
        <v>112850</v>
      </c>
      <c r="AQ6" s="57">
        <f t="shared" ref="AQ6:AQ35" si="1">AP6-AO6</f>
        <v>42850</v>
      </c>
      <c r="AR6" s="47">
        <f t="shared" ref="AR6:AR35" si="2">AQ6/$AP$2</f>
        <v>4.2850000000000001</v>
      </c>
      <c r="AT6" s="281"/>
      <c r="AU6" s="282" t="s">
        <v>119</v>
      </c>
      <c r="AV6" s="283"/>
      <c r="AW6" s="283"/>
      <c r="AX6" s="283" t="s">
        <v>108</v>
      </c>
      <c r="AY6" s="283"/>
      <c r="AZ6" s="283" t="s">
        <v>189</v>
      </c>
      <c r="BA6" s="283"/>
      <c r="BB6" s="284"/>
      <c r="BC6" s="285"/>
      <c r="BD6" s="284"/>
      <c r="BE6" s="285"/>
      <c r="BF6" s="284"/>
      <c r="BG6" s="285"/>
      <c r="BH6" s="284"/>
      <c r="BI6" s="284"/>
      <c r="BJ6" s="286"/>
      <c r="BK6" s="286"/>
      <c r="BL6" s="286"/>
      <c r="BM6" s="286"/>
      <c r="BN6" s="286"/>
      <c r="BO6" s="286"/>
      <c r="BP6" s="286"/>
      <c r="BQ6" s="286"/>
      <c r="BR6" s="286"/>
      <c r="BS6" s="286"/>
      <c r="BT6" s="286"/>
      <c r="BU6" s="286"/>
      <c r="BV6" s="286"/>
      <c r="BW6" s="286"/>
      <c r="BX6" s="286"/>
      <c r="BY6" s="286"/>
      <c r="BZ6" s="286"/>
      <c r="CA6" s="286"/>
      <c r="CB6" s="286"/>
      <c r="CC6" s="286"/>
      <c r="CD6" s="286"/>
      <c r="CE6" s="286"/>
      <c r="CF6" s="286"/>
      <c r="CG6" s="286"/>
      <c r="CH6" s="286"/>
      <c r="CI6" s="286"/>
      <c r="CJ6" s="286"/>
      <c r="CK6" s="286"/>
      <c r="CL6" s="286"/>
      <c r="CM6" s="286"/>
      <c r="CN6" s="287"/>
    </row>
    <row r="7" spans="1:92" ht="13.5" customHeight="1">
      <c r="A7" s="269" t="s">
        <v>102</v>
      </c>
      <c r="B7" s="266">
        <v>34600</v>
      </c>
      <c r="D7" s="265">
        <f>B8</f>
        <v>75217.391304347839</v>
      </c>
      <c r="E7" s="265" t="e">
        <f>NA()</f>
        <v>#N/A</v>
      </c>
      <c r="F7" s="265" t="e">
        <f>NA()</f>
        <v>#N/A</v>
      </c>
      <c r="G7" s="265">
        <f>D7</f>
        <v>75217.391304347839</v>
      </c>
      <c r="H7" s="265" t="e">
        <f>NA()</f>
        <v>#N/A</v>
      </c>
      <c r="I7" s="265">
        <f>D7</f>
        <v>75217.391304347839</v>
      </c>
      <c r="J7" s="265">
        <v>0</v>
      </c>
      <c r="K7" s="265">
        <v>0</v>
      </c>
      <c r="L7" s="265" t="e">
        <f>NA()</f>
        <v>#N/A</v>
      </c>
      <c r="N7" s="34" t="s">
        <v>30</v>
      </c>
      <c r="O7" s="35">
        <v>1978527</v>
      </c>
      <c r="P7" s="36">
        <v>0.25199998777272242</v>
      </c>
      <c r="Q7" s="37">
        <v>1871971.3569150479</v>
      </c>
      <c r="R7" s="36">
        <v>0.248</v>
      </c>
      <c r="S7" s="37">
        <v>1833521</v>
      </c>
      <c r="T7" s="36">
        <v>0.24935248654008382</v>
      </c>
      <c r="U7" s="38">
        <v>1739311</v>
      </c>
      <c r="V7" s="39">
        <v>0.24186305545377368</v>
      </c>
      <c r="X7" s="40" t="s">
        <v>33</v>
      </c>
      <c r="Y7" s="54"/>
      <c r="Z7" s="55"/>
      <c r="AA7" s="43"/>
      <c r="AB7" s="8" t="e">
        <f t="shared" ref="AB7:AB13" si="3">Z7/Y7</f>
        <v>#DIV/0!</v>
      </c>
      <c r="AE7" s="205" t="s">
        <v>37</v>
      </c>
      <c r="AF7" s="209">
        <f>SUM(S43,S44,S45)-S15-S24-S31</f>
        <v>3100442</v>
      </c>
      <c r="AH7" s="210" t="s">
        <v>38</v>
      </c>
      <c r="AM7" s="207">
        <f t="shared" ref="AM7:AM35" si="4">AM6+1</f>
        <v>42554</v>
      </c>
      <c r="AN7" s="208" t="str">
        <f t="shared" si="0"/>
        <v>日</v>
      </c>
      <c r="AO7" s="56"/>
      <c r="AP7" s="45">
        <f>'売上表 (6)'!V7</f>
        <v>153800</v>
      </c>
      <c r="AQ7" s="57">
        <f t="shared" si="1"/>
        <v>153800</v>
      </c>
      <c r="AR7" s="47">
        <f t="shared" si="2"/>
        <v>15.38</v>
      </c>
      <c r="AT7" s="281"/>
      <c r="AU7" s="288"/>
      <c r="AV7" s="289"/>
      <c r="AW7" s="289"/>
      <c r="AX7" s="289"/>
      <c r="AY7" s="289"/>
      <c r="AZ7" s="289"/>
      <c r="BA7" s="289"/>
      <c r="BB7" s="290"/>
      <c r="BC7" s="291"/>
      <c r="BD7" s="290"/>
      <c r="BE7" s="291"/>
      <c r="BF7" s="290"/>
      <c r="BG7" s="291"/>
      <c r="BH7" s="290"/>
      <c r="BI7" s="290"/>
      <c r="BJ7" s="292"/>
      <c r="BK7" s="292"/>
      <c r="BL7" s="292"/>
      <c r="BM7" s="292"/>
      <c r="BN7" s="292"/>
      <c r="BO7" s="292"/>
      <c r="BP7" s="292"/>
      <c r="BQ7" s="292"/>
      <c r="BR7" s="292"/>
      <c r="BS7" s="292"/>
      <c r="BT7" s="292"/>
      <c r="BU7" s="292"/>
      <c r="BV7" s="292"/>
      <c r="BW7" s="292"/>
      <c r="BX7" s="292"/>
      <c r="BY7" s="292"/>
      <c r="BZ7" s="292"/>
      <c r="CA7" s="292"/>
      <c r="CB7" s="292"/>
      <c r="CC7" s="292"/>
      <c r="CD7" s="292"/>
      <c r="CE7" s="292"/>
      <c r="CF7" s="292"/>
      <c r="CG7" s="292"/>
      <c r="CH7" s="292"/>
      <c r="CI7" s="292"/>
      <c r="CJ7" s="292"/>
      <c r="CK7" s="292"/>
      <c r="CL7" s="292"/>
      <c r="CM7" s="292"/>
      <c r="CN7" s="293"/>
    </row>
    <row r="8" spans="1:92" ht="13.5" customHeight="1">
      <c r="A8" s="269" t="s">
        <v>103</v>
      </c>
      <c r="B8" s="266">
        <f>B7/B6</f>
        <v>75217.391304347839</v>
      </c>
      <c r="D8" s="265">
        <f>INT(MAX(B8:B9)*1.2)</f>
        <v>90260</v>
      </c>
      <c r="E8" s="265">
        <f>B5*D8+B7</f>
        <v>83340.399999999994</v>
      </c>
      <c r="F8" s="265">
        <f>D8</f>
        <v>90260</v>
      </c>
      <c r="G8" s="265" t="e">
        <f>NA()</f>
        <v>#N/A</v>
      </c>
      <c r="H8" s="265" t="e">
        <f>NA()</f>
        <v>#N/A</v>
      </c>
      <c r="I8" s="265">
        <f>E8</f>
        <v>83340.399999999994</v>
      </c>
      <c r="J8" s="265">
        <v>0</v>
      </c>
      <c r="K8" s="265">
        <f>F8-E8</f>
        <v>6919.6000000000058</v>
      </c>
      <c r="L8" s="265">
        <f>B7</f>
        <v>34600</v>
      </c>
      <c r="N8" s="48" t="s">
        <v>32</v>
      </c>
      <c r="O8" s="49">
        <v>0</v>
      </c>
      <c r="P8" s="50">
        <v>0</v>
      </c>
      <c r="Q8" s="51">
        <v>0</v>
      </c>
      <c r="R8" s="50">
        <v>0</v>
      </c>
      <c r="S8" s="51">
        <v>0</v>
      </c>
      <c r="T8" s="50">
        <v>0</v>
      </c>
      <c r="U8" s="52">
        <v>0</v>
      </c>
      <c r="V8" s="53">
        <v>0</v>
      </c>
      <c r="X8" s="40" t="s">
        <v>36</v>
      </c>
      <c r="Y8" s="64"/>
      <c r="Z8" s="43"/>
      <c r="AA8" s="43"/>
      <c r="AB8" s="8" t="e">
        <f t="shared" si="3"/>
        <v>#DIV/0!</v>
      </c>
      <c r="AE8" s="205" t="s">
        <v>41</v>
      </c>
      <c r="AF8" s="209">
        <f>S6</f>
        <v>7353129</v>
      </c>
      <c r="AH8" s="211">
        <v>2000000</v>
      </c>
      <c r="AM8" s="207">
        <f t="shared" si="4"/>
        <v>42555</v>
      </c>
      <c r="AN8" s="208" t="str">
        <f t="shared" si="0"/>
        <v>月</v>
      </c>
      <c r="AO8" s="56"/>
      <c r="AP8" s="45">
        <f>'売上表 (6)'!V8</f>
        <v>0</v>
      </c>
      <c r="AQ8" s="57">
        <f t="shared" si="1"/>
        <v>0</v>
      </c>
      <c r="AR8" s="47">
        <f t="shared" si="2"/>
        <v>0</v>
      </c>
      <c r="AT8" s="281"/>
      <c r="AU8" s="288"/>
      <c r="AV8" s="289"/>
      <c r="AW8" s="289"/>
      <c r="AX8" s="289"/>
      <c r="AY8" s="289"/>
      <c r="AZ8" s="289"/>
      <c r="BA8" s="289"/>
      <c r="BB8" s="290"/>
      <c r="BC8" s="291"/>
      <c r="BD8" s="290"/>
      <c r="BE8" s="291"/>
      <c r="BF8" s="290"/>
      <c r="BG8" s="291"/>
      <c r="BH8" s="290"/>
      <c r="BI8" s="290"/>
      <c r="BJ8" s="292"/>
      <c r="BK8" s="292"/>
      <c r="BL8" s="292"/>
      <c r="BM8" s="292"/>
      <c r="BN8" s="292"/>
      <c r="BO8" s="292"/>
      <c r="BP8" s="292"/>
      <c r="BQ8" s="292"/>
      <c r="BR8" s="292"/>
      <c r="BS8" s="292"/>
      <c r="BT8" s="292"/>
      <c r="BU8" s="292"/>
      <c r="BV8" s="292"/>
      <c r="BW8" s="292"/>
      <c r="BX8" s="292"/>
      <c r="BY8" s="292"/>
      <c r="BZ8" s="292"/>
      <c r="CA8" s="292"/>
      <c r="CB8" s="292"/>
      <c r="CC8" s="292"/>
      <c r="CD8" s="292"/>
      <c r="CE8" s="292"/>
      <c r="CF8" s="292"/>
      <c r="CG8" s="292"/>
      <c r="CH8" s="292"/>
      <c r="CI8" s="292"/>
      <c r="CJ8" s="292"/>
      <c r="CK8" s="292"/>
      <c r="CL8" s="292"/>
      <c r="CM8" s="292"/>
      <c r="CN8" s="293"/>
    </row>
    <row r="9" spans="1:92" ht="13.5" customHeight="1" thickBot="1">
      <c r="A9" s="270" t="s">
        <v>104</v>
      </c>
      <c r="B9" s="267">
        <v>550</v>
      </c>
      <c r="D9" s="265">
        <f>B9</f>
        <v>550</v>
      </c>
      <c r="E9" s="265" t="e">
        <f>NA()</f>
        <v>#N/A</v>
      </c>
      <c r="F9" s="265" t="e">
        <f>NA()</f>
        <v>#N/A</v>
      </c>
      <c r="G9" s="265" t="e">
        <f>NA()</f>
        <v>#N/A</v>
      </c>
      <c r="H9" s="265">
        <v>0</v>
      </c>
      <c r="I9" s="265">
        <f>D9*B5+B7</f>
        <v>34897</v>
      </c>
      <c r="J9" s="265">
        <v>0</v>
      </c>
      <c r="K9" s="265">
        <f>D9-I9</f>
        <v>-34347</v>
      </c>
      <c r="L9" s="265" t="e">
        <f>NA()</f>
        <v>#N/A</v>
      </c>
      <c r="N9" s="58" t="s">
        <v>187</v>
      </c>
      <c r="O9" s="59">
        <v>0</v>
      </c>
      <c r="P9" s="60">
        <v>0</v>
      </c>
      <c r="Q9" s="61">
        <v>0</v>
      </c>
      <c r="R9" s="60">
        <v>0</v>
      </c>
      <c r="S9" s="61">
        <v>0</v>
      </c>
      <c r="T9" s="60">
        <v>0</v>
      </c>
      <c r="U9" s="62">
        <v>0</v>
      </c>
      <c r="V9" s="63">
        <v>0</v>
      </c>
      <c r="X9" s="40" t="s">
        <v>40</v>
      </c>
      <c r="Y9" s="65"/>
      <c r="Z9" s="66"/>
      <c r="AA9" s="43"/>
      <c r="AB9" s="8" t="e">
        <f t="shared" si="3"/>
        <v>#DIV/0!</v>
      </c>
      <c r="AE9" s="205" t="s">
        <v>3</v>
      </c>
      <c r="AF9" s="212">
        <f>1-AF6</f>
        <v>0.51477201066375966</v>
      </c>
      <c r="AM9" s="207">
        <f t="shared" si="4"/>
        <v>42556</v>
      </c>
      <c r="AN9" s="208" t="str">
        <f t="shared" si="0"/>
        <v>火</v>
      </c>
      <c r="AO9" s="56"/>
      <c r="AP9" s="45">
        <f>'売上表 (6)'!V9</f>
        <v>0</v>
      </c>
      <c r="AQ9" s="57">
        <f t="shared" si="1"/>
        <v>0</v>
      </c>
      <c r="AR9" s="47">
        <f t="shared" si="2"/>
        <v>0</v>
      </c>
      <c r="AT9" s="281"/>
      <c r="AU9" s="288"/>
      <c r="AV9" s="289"/>
      <c r="AW9" s="289"/>
      <c r="AX9" s="289"/>
      <c r="AY9" s="289"/>
      <c r="AZ9" s="289"/>
      <c r="BA9" s="289"/>
      <c r="BB9" s="290"/>
      <c r="BC9" s="291"/>
      <c r="BD9" s="290"/>
      <c r="BE9" s="291"/>
      <c r="BF9" s="290"/>
      <c r="BG9" s="291"/>
      <c r="BH9" s="290"/>
      <c r="BI9" s="290"/>
      <c r="BJ9" s="292"/>
      <c r="BK9" s="292"/>
      <c r="BL9" s="292"/>
      <c r="BM9" s="292"/>
      <c r="BN9" s="292"/>
      <c r="BO9" s="292"/>
      <c r="BP9" s="292"/>
      <c r="BQ9" s="292"/>
      <c r="BR9" s="292"/>
      <c r="BS9" s="292"/>
      <c r="BT9" s="292"/>
      <c r="BU9" s="292"/>
      <c r="BV9" s="292"/>
      <c r="BW9" s="292"/>
      <c r="BX9" s="292"/>
      <c r="BY9" s="292"/>
      <c r="BZ9" s="292"/>
      <c r="CA9" s="292"/>
      <c r="CB9" s="292"/>
      <c r="CC9" s="292"/>
      <c r="CD9" s="292"/>
      <c r="CE9" s="292"/>
      <c r="CF9" s="292"/>
      <c r="CG9" s="292"/>
      <c r="CH9" s="292"/>
      <c r="CI9" s="292"/>
      <c r="CJ9" s="292"/>
      <c r="CK9" s="292"/>
      <c r="CL9" s="292"/>
      <c r="CM9" s="292"/>
      <c r="CN9" s="293"/>
    </row>
    <row r="10" spans="1:92" ht="13.5" customHeight="1" thickBot="1">
      <c r="D10" s="265">
        <f>B9</f>
        <v>550</v>
      </c>
      <c r="E10" s="265" t="e">
        <f>NA()</f>
        <v>#N/A</v>
      </c>
      <c r="F10" s="265" t="e">
        <f>NA()</f>
        <v>#N/A</v>
      </c>
      <c r="G10" s="265" t="e">
        <f>NA()</f>
        <v>#N/A</v>
      </c>
      <c r="H10" s="265">
        <f>D10</f>
        <v>550</v>
      </c>
      <c r="I10" s="265">
        <f>I9</f>
        <v>34897</v>
      </c>
      <c r="J10" s="265">
        <v>0</v>
      </c>
      <c r="K10" s="265">
        <f>D10-I10</f>
        <v>-34347</v>
      </c>
      <c r="L10" s="265" t="e">
        <f>NA()</f>
        <v>#N/A</v>
      </c>
      <c r="N10" s="58" t="s">
        <v>39</v>
      </c>
      <c r="O10" s="59">
        <v>0</v>
      </c>
      <c r="P10" s="60">
        <v>0</v>
      </c>
      <c r="Q10" s="61">
        <v>0</v>
      </c>
      <c r="R10" s="60">
        <v>0</v>
      </c>
      <c r="S10" s="61">
        <v>2921</v>
      </c>
      <c r="T10" s="60">
        <v>3.9724585275193732E-4</v>
      </c>
      <c r="U10" s="62">
        <v>2794</v>
      </c>
      <c r="V10" s="63">
        <v>3.8852475315676364E-4</v>
      </c>
      <c r="X10" s="40" t="s">
        <v>43</v>
      </c>
      <c r="Y10" s="65"/>
      <c r="Z10" s="66"/>
      <c r="AA10" s="43"/>
      <c r="AB10" s="8" t="e">
        <f t="shared" si="3"/>
        <v>#DIV/0!</v>
      </c>
      <c r="AE10" s="205" t="s">
        <v>46</v>
      </c>
      <c r="AF10" s="213">
        <f>AF7/AF9</f>
        <v>6022942.0709999641</v>
      </c>
      <c r="AH10" s="210" t="s">
        <v>47</v>
      </c>
      <c r="AI10" s="211">
        <f>SUM(AF7,AH8)/AF9</f>
        <v>9908157.1925858296</v>
      </c>
      <c r="AM10" s="207">
        <f t="shared" si="4"/>
        <v>42557</v>
      </c>
      <c r="AN10" s="208" t="str">
        <f t="shared" si="0"/>
        <v>水</v>
      </c>
      <c r="AO10" s="56"/>
      <c r="AP10" s="45">
        <f>'売上表 (6)'!V10</f>
        <v>0</v>
      </c>
      <c r="AQ10" s="57">
        <f t="shared" si="1"/>
        <v>0</v>
      </c>
      <c r="AR10" s="47">
        <f t="shared" si="2"/>
        <v>0</v>
      </c>
      <c r="AT10" s="281"/>
      <c r="AU10" s="294"/>
      <c r="AV10" s="295"/>
      <c r="AW10" s="295"/>
      <c r="AX10" s="295"/>
      <c r="AY10" s="295"/>
      <c r="AZ10" s="295"/>
      <c r="BA10" s="295"/>
      <c r="BB10" s="296"/>
      <c r="BC10" s="297"/>
      <c r="BD10" s="296"/>
      <c r="BE10" s="297"/>
      <c r="BF10" s="296"/>
      <c r="BG10" s="297"/>
      <c r="BH10" s="296"/>
      <c r="BI10" s="296"/>
      <c r="BJ10" s="298"/>
      <c r="BK10" s="298"/>
      <c r="BL10" s="298"/>
      <c r="BM10" s="298"/>
      <c r="BN10" s="298"/>
      <c r="BO10" s="298"/>
      <c r="BP10" s="298"/>
      <c r="BQ10" s="298"/>
      <c r="BR10" s="298"/>
      <c r="BS10" s="298"/>
      <c r="BT10" s="298"/>
      <c r="BU10" s="298"/>
      <c r="BV10" s="298"/>
      <c r="BW10" s="298"/>
      <c r="BX10" s="298"/>
      <c r="BY10" s="298"/>
      <c r="BZ10" s="298"/>
      <c r="CA10" s="298"/>
      <c r="CB10" s="298"/>
      <c r="CC10" s="298"/>
      <c r="CD10" s="298"/>
      <c r="CE10" s="298"/>
      <c r="CF10" s="298"/>
      <c r="CG10" s="298"/>
      <c r="CH10" s="298"/>
      <c r="CI10" s="298"/>
      <c r="CJ10" s="298"/>
      <c r="CK10" s="298"/>
      <c r="CL10" s="298"/>
      <c r="CM10" s="298"/>
      <c r="CN10" s="299"/>
    </row>
    <row r="11" spans="1:92" ht="13.5" customHeight="1">
      <c r="N11" s="67" t="s">
        <v>42</v>
      </c>
      <c r="O11" s="68">
        <v>56684</v>
      </c>
      <c r="P11" s="69">
        <v>7.2196979403915127E-3</v>
      </c>
      <c r="Q11" s="70">
        <v>75482.716004639035</v>
      </c>
      <c r="R11" s="69">
        <v>1.0000000000000002E-2</v>
      </c>
      <c r="S11" s="70">
        <v>60480</v>
      </c>
      <c r="T11" s="69">
        <v>8.2250698988145052E-3</v>
      </c>
      <c r="U11" s="71">
        <v>63050</v>
      </c>
      <c r="V11" s="72">
        <v>8.767532457599838E-3</v>
      </c>
      <c r="W11" s="28"/>
      <c r="X11" s="40" t="s">
        <v>45</v>
      </c>
      <c r="Y11" s="41"/>
      <c r="Z11" s="42"/>
      <c r="AA11" s="43"/>
      <c r="AB11" s="8" t="e">
        <f t="shared" si="3"/>
        <v>#DIV/0!</v>
      </c>
      <c r="AE11" s="205" t="s">
        <v>6</v>
      </c>
      <c r="AF11" s="213">
        <f>AF8-AF7-AF6*AF8</f>
        <v>684743</v>
      </c>
      <c r="AM11" s="207">
        <f t="shared" si="4"/>
        <v>42558</v>
      </c>
      <c r="AN11" s="208" t="str">
        <f t="shared" si="0"/>
        <v>木</v>
      </c>
      <c r="AO11" s="56"/>
      <c r="AP11" s="45">
        <f>'売上表 (6)'!V11</f>
        <v>0</v>
      </c>
      <c r="AQ11" s="57">
        <f t="shared" si="1"/>
        <v>0</v>
      </c>
      <c r="AR11" s="47">
        <f t="shared" si="2"/>
        <v>0</v>
      </c>
      <c r="AT11" s="281"/>
      <c r="AU11" s="282" t="s">
        <v>120</v>
      </c>
      <c r="AV11" s="283"/>
      <c r="AW11" s="283"/>
      <c r="AX11" s="283" t="s">
        <v>108</v>
      </c>
      <c r="AY11" s="283"/>
      <c r="AZ11" s="283" t="s">
        <v>190</v>
      </c>
      <c r="BA11" s="283"/>
      <c r="BB11" s="300"/>
      <c r="BC11" s="301"/>
      <c r="BD11" s="300"/>
      <c r="BE11" s="302"/>
      <c r="BF11" s="300"/>
      <c r="BG11" s="302"/>
      <c r="BH11" s="300"/>
      <c r="BI11" s="300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4"/>
    </row>
    <row r="12" spans="1:92" ht="13.5" customHeight="1">
      <c r="N12" s="73" t="s">
        <v>44</v>
      </c>
      <c r="O12" s="74">
        <v>2035211</v>
      </c>
      <c r="P12" s="75">
        <v>0.25921968571311393</v>
      </c>
      <c r="Q12" s="76">
        <v>1947454.0729196868</v>
      </c>
      <c r="R12" s="75">
        <v>0.25800000000000001</v>
      </c>
      <c r="S12" s="76">
        <v>1896922</v>
      </c>
      <c r="T12" s="75">
        <v>0.25797480229165026</v>
      </c>
      <c r="U12" s="77">
        <v>1805155</v>
      </c>
      <c r="V12" s="78">
        <v>0.25101911266453031</v>
      </c>
      <c r="W12" s="28"/>
      <c r="X12" s="40" t="s">
        <v>49</v>
      </c>
      <c r="Y12" s="65"/>
      <c r="Z12" s="66"/>
      <c r="AA12" s="43"/>
      <c r="AB12" s="8" t="e">
        <f t="shared" si="3"/>
        <v>#DIV/0!</v>
      </c>
      <c r="AE12" s="214" t="s">
        <v>52</v>
      </c>
      <c r="AF12" s="215">
        <f>(AF8-AF10)/AF8</f>
        <v>0.18090080141393355</v>
      </c>
      <c r="AM12" s="216">
        <f t="shared" si="4"/>
        <v>42559</v>
      </c>
      <c r="AN12" s="217" t="str">
        <f t="shared" si="0"/>
        <v>金</v>
      </c>
      <c r="AO12" s="94"/>
      <c r="AP12" s="45">
        <f>'売上表 (6)'!V12</f>
        <v>0</v>
      </c>
      <c r="AQ12" s="95">
        <f t="shared" si="1"/>
        <v>0</v>
      </c>
      <c r="AR12" s="47">
        <f t="shared" si="2"/>
        <v>0</v>
      </c>
      <c r="AT12" s="281"/>
      <c r="AU12" s="288"/>
      <c r="AV12" s="289"/>
      <c r="AW12" s="289"/>
      <c r="AX12" s="289"/>
      <c r="AY12" s="289"/>
      <c r="AZ12" s="289"/>
      <c r="BA12" s="289"/>
      <c r="BB12" s="290"/>
      <c r="BC12" s="305"/>
      <c r="BD12" s="290"/>
      <c r="BE12" s="291"/>
      <c r="BF12" s="290"/>
      <c r="BG12" s="291"/>
      <c r="BH12" s="290"/>
      <c r="BI12" s="290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3"/>
    </row>
    <row r="13" spans="1:92" ht="13.5" customHeight="1">
      <c r="N13" s="73" t="s">
        <v>48</v>
      </c>
      <c r="O13" s="79">
        <v>5816087</v>
      </c>
      <c r="P13" s="80">
        <v>0.74078031428688607</v>
      </c>
      <c r="Q13" s="81">
        <v>5600817.5275442153</v>
      </c>
      <c r="R13" s="80">
        <v>0.74199999999999999</v>
      </c>
      <c r="S13" s="81">
        <v>5456207</v>
      </c>
      <c r="T13" s="80">
        <v>0.74202519770834974</v>
      </c>
      <c r="U13" s="82">
        <v>5386150</v>
      </c>
      <c r="V13" s="83">
        <v>0.74898088733546975</v>
      </c>
      <c r="X13" s="90" t="s">
        <v>51</v>
      </c>
      <c r="Y13" s="91"/>
      <c r="Z13" s="92"/>
      <c r="AA13" s="93"/>
      <c r="AB13" s="8" t="e">
        <f t="shared" si="3"/>
        <v>#DIV/0!</v>
      </c>
      <c r="AE13" s="218" t="s">
        <v>54</v>
      </c>
      <c r="AF13" s="219">
        <f>AF10/AF8</f>
        <v>0.81909919858606639</v>
      </c>
      <c r="AM13" s="220">
        <f t="shared" si="4"/>
        <v>42560</v>
      </c>
      <c r="AN13" s="221" t="str">
        <f t="shared" si="0"/>
        <v>土</v>
      </c>
      <c r="AO13" s="102"/>
      <c r="AP13" s="45">
        <f>'売上表 (6)'!V13</f>
        <v>0</v>
      </c>
      <c r="AQ13" s="103">
        <f t="shared" si="1"/>
        <v>0</v>
      </c>
      <c r="AR13" s="47">
        <f t="shared" si="2"/>
        <v>0</v>
      </c>
      <c r="AT13" s="281"/>
      <c r="AU13" s="288"/>
      <c r="AV13" s="289"/>
      <c r="AW13" s="289"/>
      <c r="AX13" s="289"/>
      <c r="AY13" s="289"/>
      <c r="AZ13" s="289"/>
      <c r="BA13" s="289"/>
      <c r="BB13" s="290"/>
      <c r="BC13" s="305"/>
      <c r="BD13" s="290"/>
      <c r="BE13" s="291"/>
      <c r="BF13" s="290"/>
      <c r="BG13" s="291"/>
      <c r="BH13" s="290"/>
      <c r="BI13" s="290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3"/>
    </row>
    <row r="14" spans="1:92" ht="13.5" customHeight="1">
      <c r="N14" s="84" t="s">
        <v>50</v>
      </c>
      <c r="O14" s="85">
        <v>958524</v>
      </c>
      <c r="P14" s="86">
        <v>0.12208478139538201</v>
      </c>
      <c r="Q14" s="87">
        <v>994389.90282353084</v>
      </c>
      <c r="R14" s="86">
        <v>0.13173743016380299</v>
      </c>
      <c r="S14" s="87">
        <v>994421</v>
      </c>
      <c r="T14" s="86">
        <v>0.13523780148559886</v>
      </c>
      <c r="U14" s="88">
        <v>1196913</v>
      </c>
      <c r="V14" s="89">
        <v>0.16643891477277073</v>
      </c>
      <c r="W14" s="28"/>
      <c r="AE14" s="222" t="s">
        <v>56</v>
      </c>
      <c r="AF14" s="223">
        <f>AF10/AF8</f>
        <v>0.81909919858606639</v>
      </c>
      <c r="AG14" s="4" t="s">
        <v>57</v>
      </c>
      <c r="AM14" s="224">
        <f t="shared" si="4"/>
        <v>42561</v>
      </c>
      <c r="AN14" s="225" t="str">
        <f t="shared" si="0"/>
        <v>日</v>
      </c>
      <c r="AO14" s="110"/>
      <c r="AP14" s="45">
        <f>'売上表 (6)'!V14</f>
        <v>0</v>
      </c>
      <c r="AQ14" s="111">
        <f t="shared" si="1"/>
        <v>0</v>
      </c>
      <c r="AR14" s="47">
        <f t="shared" si="2"/>
        <v>0</v>
      </c>
      <c r="AT14" s="281"/>
      <c r="AU14" s="288"/>
      <c r="AV14" s="289"/>
      <c r="AW14" s="289"/>
      <c r="AX14" s="289"/>
      <c r="AY14" s="289"/>
      <c r="AZ14" s="289"/>
      <c r="BA14" s="289"/>
      <c r="BB14" s="290"/>
      <c r="BC14" s="305"/>
      <c r="BD14" s="290"/>
      <c r="BE14" s="291"/>
      <c r="BF14" s="290"/>
      <c r="BG14" s="291"/>
      <c r="BH14" s="290"/>
      <c r="BI14" s="290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  <c r="CN14" s="293"/>
    </row>
    <row r="15" spans="1:92" ht="13.5" customHeight="1" thickBot="1">
      <c r="E15" s="268"/>
      <c r="F15" s="268"/>
      <c r="G15" s="268"/>
      <c r="N15" s="96" t="s">
        <v>53</v>
      </c>
      <c r="O15" s="97">
        <v>1329894</v>
      </c>
      <c r="P15" s="98">
        <v>0.16938524050418161</v>
      </c>
      <c r="Q15" s="99">
        <v>1150068.5860635932</v>
      </c>
      <c r="R15" s="98">
        <v>0.15236184479542469</v>
      </c>
      <c r="S15" s="99">
        <v>1015797</v>
      </c>
      <c r="T15" s="98">
        <v>0.13814486322761371</v>
      </c>
      <c r="U15" s="100">
        <v>1084522</v>
      </c>
      <c r="V15" s="101">
        <v>0.15081017979351452</v>
      </c>
      <c r="W15" s="28"/>
      <c r="AE15" s="226" t="s">
        <v>59</v>
      </c>
      <c r="AF15" s="227">
        <f>S50</f>
        <v>880762</v>
      </c>
      <c r="AM15" s="228">
        <f t="shared" si="4"/>
        <v>42562</v>
      </c>
      <c r="AN15" s="229" t="str">
        <f t="shared" si="0"/>
        <v>月</v>
      </c>
      <c r="AO15" s="114"/>
      <c r="AP15" s="45">
        <f>'売上表 (6)'!V15</f>
        <v>0</v>
      </c>
      <c r="AQ15" s="115">
        <f t="shared" si="1"/>
        <v>0</v>
      </c>
      <c r="AR15" s="47">
        <f t="shared" si="2"/>
        <v>0</v>
      </c>
      <c r="AT15" s="281"/>
      <c r="AU15" s="306"/>
      <c r="AV15" s="307"/>
      <c r="AW15" s="307"/>
      <c r="AX15" s="307"/>
      <c r="AY15" s="307"/>
      <c r="AZ15" s="307"/>
      <c r="BA15" s="307"/>
      <c r="BB15" s="308"/>
      <c r="BC15" s="309"/>
      <c r="BD15" s="308"/>
      <c r="BE15" s="309"/>
      <c r="BF15" s="308"/>
      <c r="BG15" s="309"/>
      <c r="BH15" s="308"/>
      <c r="BI15" s="308"/>
      <c r="BJ15" s="310"/>
      <c r="BK15" s="310"/>
      <c r="BL15" s="310"/>
      <c r="BM15" s="310"/>
      <c r="BN15" s="310"/>
      <c r="BO15" s="310"/>
      <c r="BP15" s="310"/>
      <c r="BQ15" s="310"/>
      <c r="BR15" s="310"/>
      <c r="BS15" s="310"/>
      <c r="BT15" s="310"/>
      <c r="BU15" s="310"/>
      <c r="BV15" s="310"/>
      <c r="BW15" s="310"/>
      <c r="BX15" s="310"/>
      <c r="BY15" s="310"/>
      <c r="BZ15" s="310"/>
      <c r="CA15" s="310"/>
      <c r="CB15" s="310"/>
      <c r="CC15" s="310"/>
      <c r="CD15" s="310"/>
      <c r="CE15" s="310"/>
      <c r="CF15" s="310"/>
      <c r="CG15" s="310"/>
      <c r="CH15" s="310"/>
      <c r="CI15" s="310"/>
      <c r="CJ15" s="310"/>
      <c r="CK15" s="310"/>
      <c r="CL15" s="310"/>
      <c r="CM15" s="310"/>
      <c r="CN15" s="311"/>
    </row>
    <row r="16" spans="1:92" ht="13.5" customHeight="1">
      <c r="D16" s="268"/>
      <c r="E16" s="268"/>
      <c r="F16" s="268"/>
      <c r="G16" s="268"/>
      <c r="N16" s="104" t="s">
        <v>55</v>
      </c>
      <c r="O16" s="105">
        <v>168518</v>
      </c>
      <c r="P16" s="106">
        <v>2.1463712114863046E-2</v>
      </c>
      <c r="Q16" s="107">
        <v>174642.85289094385</v>
      </c>
      <c r="R16" s="106">
        <v>2.3136800334557468E-2</v>
      </c>
      <c r="S16" s="107">
        <v>171276</v>
      </c>
      <c r="T16" s="106">
        <v>2.3292941005114965E-2</v>
      </c>
      <c r="U16" s="108">
        <v>164928</v>
      </c>
      <c r="V16" s="109">
        <v>2.2934363095432609E-2</v>
      </c>
      <c r="W16" s="28"/>
      <c r="AE16" s="226" t="s">
        <v>61</v>
      </c>
      <c r="AF16" s="227">
        <f>S13/7</f>
        <v>779458.14285714284</v>
      </c>
      <c r="AM16" s="228">
        <f t="shared" si="4"/>
        <v>42563</v>
      </c>
      <c r="AN16" s="229" t="str">
        <f t="shared" si="0"/>
        <v>火</v>
      </c>
      <c r="AO16" s="114"/>
      <c r="AP16" s="45">
        <f>'売上表 (6)'!V16</f>
        <v>0</v>
      </c>
      <c r="AQ16" s="115">
        <f t="shared" si="1"/>
        <v>0</v>
      </c>
      <c r="AR16" s="47">
        <f t="shared" si="2"/>
        <v>0</v>
      </c>
      <c r="AT16" s="281"/>
      <c r="AU16" s="282" t="s">
        <v>121</v>
      </c>
      <c r="AV16" s="312"/>
      <c r="AW16" s="312"/>
      <c r="AX16" s="312" t="s">
        <v>108</v>
      </c>
      <c r="AY16" s="312"/>
      <c r="AZ16" s="313" t="s">
        <v>191</v>
      </c>
      <c r="BA16" s="312"/>
      <c r="BB16" s="284"/>
      <c r="BC16" s="285"/>
      <c r="BD16" s="284"/>
      <c r="BE16" s="285"/>
      <c r="BF16" s="284"/>
      <c r="BG16" s="285"/>
      <c r="BH16" s="284"/>
      <c r="BI16" s="284"/>
      <c r="BJ16" s="286"/>
      <c r="BK16" s="286"/>
      <c r="BL16" s="286"/>
      <c r="BM16" s="286"/>
      <c r="BN16" s="286"/>
      <c r="BO16" s="286"/>
      <c r="BP16" s="286"/>
      <c r="BQ16" s="286"/>
      <c r="BR16" s="286"/>
      <c r="BS16" s="286"/>
      <c r="BT16" s="286"/>
      <c r="BU16" s="286"/>
      <c r="BV16" s="286"/>
      <c r="BW16" s="286"/>
      <c r="BX16" s="286"/>
      <c r="BY16" s="286"/>
      <c r="BZ16" s="286"/>
      <c r="CA16" s="286"/>
      <c r="CB16" s="286"/>
      <c r="CC16" s="286"/>
      <c r="CD16" s="286"/>
      <c r="CE16" s="286"/>
      <c r="CF16" s="286"/>
      <c r="CG16" s="286"/>
      <c r="CH16" s="286"/>
      <c r="CI16" s="286"/>
      <c r="CJ16" s="286"/>
      <c r="CK16" s="286"/>
      <c r="CL16" s="286"/>
      <c r="CM16" s="286"/>
      <c r="CN16" s="287"/>
    </row>
    <row r="17" spans="14:92" ht="13.5" customHeight="1">
      <c r="N17" s="112" t="s">
        <v>58</v>
      </c>
      <c r="O17" s="59">
        <v>2808</v>
      </c>
      <c r="P17" s="60">
        <v>3.5764786918035719E-4</v>
      </c>
      <c r="Q17" s="113">
        <v>0</v>
      </c>
      <c r="R17" s="60">
        <v>0</v>
      </c>
      <c r="S17" s="113">
        <v>0</v>
      </c>
      <c r="T17" s="60">
        <v>0</v>
      </c>
      <c r="U17" s="62">
        <v>648</v>
      </c>
      <c r="V17" s="63">
        <v>9.0108818913952341E-5</v>
      </c>
      <c r="W17" s="28"/>
      <c r="AE17" s="226" t="s">
        <v>62</v>
      </c>
      <c r="AF17" s="230">
        <f>AF7/S6</f>
        <v>0.42164934138922355</v>
      </c>
      <c r="AM17" s="228">
        <f t="shared" si="4"/>
        <v>42564</v>
      </c>
      <c r="AN17" s="229" t="str">
        <f t="shared" si="0"/>
        <v>水</v>
      </c>
      <c r="AO17" s="114"/>
      <c r="AP17" s="45">
        <f>'売上表 (6)'!V17</f>
        <v>0</v>
      </c>
      <c r="AQ17" s="115">
        <f t="shared" si="1"/>
        <v>0</v>
      </c>
      <c r="AR17" s="47">
        <f t="shared" si="2"/>
        <v>0</v>
      </c>
      <c r="AT17" s="281"/>
      <c r="AU17" s="288"/>
      <c r="AV17" s="314"/>
      <c r="AW17" s="314"/>
      <c r="AX17" s="314"/>
      <c r="AY17" s="314"/>
      <c r="AZ17" s="315"/>
      <c r="BA17" s="314"/>
      <c r="BB17" s="290"/>
      <c r="BC17" s="291"/>
      <c r="BD17" s="290"/>
      <c r="BE17" s="291"/>
      <c r="BF17" s="290"/>
      <c r="BG17" s="291"/>
      <c r="BH17" s="290"/>
      <c r="BI17" s="290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3"/>
    </row>
    <row r="18" spans="14:92" ht="13.5" customHeight="1">
      <c r="N18" s="116" t="s">
        <v>60</v>
      </c>
      <c r="O18" s="117">
        <v>2459744</v>
      </c>
      <c r="P18" s="118">
        <v>0.313291381883607</v>
      </c>
      <c r="Q18" s="119">
        <v>2319101.3417780674</v>
      </c>
      <c r="R18" s="118">
        <v>0.3072360752937851</v>
      </c>
      <c r="S18" s="119">
        <v>2181494</v>
      </c>
      <c r="T18" s="118">
        <v>0.29667560571832752</v>
      </c>
      <c r="U18" s="120">
        <v>2447011</v>
      </c>
      <c r="V18" s="121">
        <v>0.34027356648063184</v>
      </c>
      <c r="W18" s="28"/>
      <c r="AE18" s="231" t="s">
        <v>64</v>
      </c>
      <c r="AF18" s="232">
        <f>S13</f>
        <v>5456207</v>
      </c>
      <c r="AM18" s="233">
        <f t="shared" si="4"/>
        <v>42565</v>
      </c>
      <c r="AN18" s="234" t="str">
        <f t="shared" si="0"/>
        <v>木</v>
      </c>
      <c r="AO18" s="129"/>
      <c r="AP18" s="45">
        <f>'売上表 (6)'!V18</f>
        <v>0</v>
      </c>
      <c r="AQ18" s="130">
        <f t="shared" si="1"/>
        <v>0</v>
      </c>
      <c r="AR18" s="47">
        <f t="shared" si="2"/>
        <v>0</v>
      </c>
      <c r="AT18" s="281"/>
      <c r="AU18" s="316"/>
      <c r="AV18" s="314"/>
      <c r="AW18" s="314"/>
      <c r="AX18" s="314"/>
      <c r="AY18" s="314"/>
      <c r="AZ18" s="315"/>
      <c r="BA18" s="314"/>
      <c r="BB18" s="290"/>
      <c r="BC18" s="291"/>
      <c r="BD18" s="290"/>
      <c r="BE18" s="291"/>
      <c r="BF18" s="290"/>
      <c r="BG18" s="291"/>
      <c r="BH18" s="290"/>
      <c r="BI18" s="290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3"/>
    </row>
    <row r="19" spans="14:92" ht="13.5" customHeight="1">
      <c r="N19" s="34" t="s">
        <v>45</v>
      </c>
      <c r="O19" s="35">
        <v>22302</v>
      </c>
      <c r="P19" s="36">
        <v>2.8405494225286062E-3</v>
      </c>
      <c r="Q19" s="122">
        <v>58000</v>
      </c>
      <c r="R19" s="36">
        <v>7.6838782531931452E-3</v>
      </c>
      <c r="S19" s="122">
        <v>94934</v>
      </c>
      <c r="T19" s="36">
        <v>1.291069420922712E-2</v>
      </c>
      <c r="U19" s="38">
        <v>58400</v>
      </c>
      <c r="V19" s="39">
        <v>8.1209182478006424E-3</v>
      </c>
      <c r="W19" s="28"/>
      <c r="AE19" s="235" t="s">
        <v>66</v>
      </c>
      <c r="AF19" s="236">
        <f>S18/S13</f>
        <v>0.39981877520409326</v>
      </c>
      <c r="AG19" s="4" t="s">
        <v>67</v>
      </c>
      <c r="AI19" s="418" t="s">
        <v>68</v>
      </c>
      <c r="AJ19" s="418"/>
      <c r="AK19" s="418"/>
      <c r="AL19" s="237"/>
      <c r="AM19" s="238">
        <f t="shared" si="4"/>
        <v>42566</v>
      </c>
      <c r="AN19" s="239" t="str">
        <f t="shared" si="0"/>
        <v>金</v>
      </c>
      <c r="AO19" s="137"/>
      <c r="AP19" s="45">
        <f>'売上表 (6)'!V19</f>
        <v>0</v>
      </c>
      <c r="AQ19" s="138">
        <f t="shared" si="1"/>
        <v>0</v>
      </c>
      <c r="AR19" s="47">
        <f t="shared" si="2"/>
        <v>0</v>
      </c>
      <c r="AT19" s="281"/>
      <c r="AU19" s="317"/>
      <c r="AV19" s="318"/>
      <c r="AW19" s="318"/>
      <c r="AX19" s="318"/>
      <c r="AY19" s="318"/>
      <c r="AZ19" s="318"/>
      <c r="BA19" s="318"/>
      <c r="BB19" s="290"/>
      <c r="BC19" s="291"/>
      <c r="BD19" s="290"/>
      <c r="BE19" s="291"/>
      <c r="BF19" s="290"/>
      <c r="BG19" s="291"/>
      <c r="BH19" s="290"/>
      <c r="BI19" s="290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3"/>
    </row>
    <row r="20" spans="14:92" ht="13.5" customHeight="1" thickBot="1">
      <c r="N20" s="123" t="s">
        <v>63</v>
      </c>
      <c r="O20" s="124">
        <v>63869</v>
      </c>
      <c r="P20" s="125">
        <v>8.1348332466809944E-3</v>
      </c>
      <c r="Q20" s="126">
        <v>81537.41695246278</v>
      </c>
      <c r="R20" s="125">
        <v>1.0802130774871911E-2</v>
      </c>
      <c r="S20" s="126">
        <v>81960</v>
      </c>
      <c r="T20" s="125">
        <v>1.114627527954426E-2</v>
      </c>
      <c r="U20" s="127">
        <v>49183</v>
      </c>
      <c r="V20" s="128">
        <v>6.8392315442051196E-3</v>
      </c>
      <c r="W20" s="28"/>
      <c r="AE20" s="240" t="s">
        <v>70</v>
      </c>
      <c r="AF20" s="241">
        <f>S13/T2</f>
        <v>902.8970709912295</v>
      </c>
      <c r="AI20" s="418"/>
      <c r="AJ20" s="418"/>
      <c r="AK20" s="418"/>
      <c r="AL20" s="237"/>
      <c r="AM20" s="242">
        <f t="shared" si="4"/>
        <v>42567</v>
      </c>
      <c r="AN20" s="243" t="str">
        <f t="shared" si="0"/>
        <v>土</v>
      </c>
      <c r="AO20" s="145"/>
      <c r="AP20" s="45">
        <f>'売上表 (6)'!V20</f>
        <v>0</v>
      </c>
      <c r="AQ20" s="146">
        <f t="shared" si="1"/>
        <v>0</v>
      </c>
      <c r="AR20" s="47">
        <f t="shared" si="2"/>
        <v>0</v>
      </c>
      <c r="AT20" s="281"/>
      <c r="AU20" s="319"/>
      <c r="AV20" s="320"/>
      <c r="AW20" s="320"/>
      <c r="AX20" s="320"/>
      <c r="AY20" s="320"/>
      <c r="AZ20" s="320"/>
      <c r="BA20" s="320"/>
      <c r="BB20" s="296"/>
      <c r="BC20" s="297"/>
      <c r="BD20" s="296"/>
      <c r="BE20" s="297"/>
      <c r="BF20" s="296"/>
      <c r="BG20" s="297"/>
      <c r="BH20" s="296"/>
      <c r="BI20" s="296"/>
      <c r="BJ20" s="298"/>
      <c r="BK20" s="321"/>
      <c r="BL20" s="321"/>
      <c r="BM20" s="298"/>
      <c r="BN20" s="298"/>
      <c r="BO20" s="298"/>
      <c r="BP20" s="298"/>
      <c r="BQ20" s="298"/>
      <c r="BR20" s="298"/>
      <c r="BS20" s="298"/>
      <c r="BT20" s="298"/>
      <c r="BU20" s="298"/>
      <c r="BV20" s="298"/>
      <c r="BW20" s="298"/>
      <c r="BX20" s="298"/>
      <c r="BY20" s="298"/>
      <c r="BZ20" s="298"/>
      <c r="CA20" s="298"/>
      <c r="CB20" s="298"/>
      <c r="CC20" s="298"/>
      <c r="CD20" s="298"/>
      <c r="CE20" s="298"/>
      <c r="CF20" s="298"/>
      <c r="CG20" s="298"/>
      <c r="CH20" s="298"/>
      <c r="CI20" s="298"/>
      <c r="CJ20" s="298"/>
      <c r="CK20" s="298"/>
      <c r="CL20" s="298"/>
      <c r="CM20" s="298"/>
      <c r="CN20" s="299"/>
    </row>
    <row r="21" spans="14:92" ht="13.5" customHeight="1" thickTop="1">
      <c r="N21" s="131" t="s">
        <v>65</v>
      </c>
      <c r="O21" s="132">
        <v>46000</v>
      </c>
      <c r="P21" s="133">
        <v>5.8589038398491559E-3</v>
      </c>
      <c r="Q21" s="134">
        <v>54347</v>
      </c>
      <c r="R21" s="133">
        <v>7.1999264039015153E-3</v>
      </c>
      <c r="S21" s="134">
        <v>84185</v>
      </c>
      <c r="T21" s="133">
        <v>1.1448867550127299E-2</v>
      </c>
      <c r="U21" s="135">
        <v>453728</v>
      </c>
      <c r="V21" s="136">
        <v>6.3093972512638527E-2</v>
      </c>
      <c r="W21" s="28"/>
      <c r="AE21" s="244" t="s">
        <v>72</v>
      </c>
      <c r="AF21" s="245">
        <f>S6/T2</f>
        <v>1216.8010921727619</v>
      </c>
      <c r="AI21" s="418"/>
      <c r="AJ21" s="418"/>
      <c r="AK21" s="418"/>
      <c r="AL21" s="237"/>
      <c r="AM21" s="246">
        <f t="shared" si="4"/>
        <v>42568</v>
      </c>
      <c r="AN21" s="247" t="str">
        <f t="shared" si="0"/>
        <v>日</v>
      </c>
      <c r="AO21" s="153"/>
      <c r="AP21" s="45">
        <f>'売上表 (6)'!V21</f>
        <v>0</v>
      </c>
      <c r="AQ21" s="154">
        <f t="shared" si="1"/>
        <v>0</v>
      </c>
      <c r="AR21" s="47">
        <f t="shared" si="2"/>
        <v>0</v>
      </c>
      <c r="AT21" s="322"/>
      <c r="AU21" s="419" t="s">
        <v>109</v>
      </c>
      <c r="AV21" s="420"/>
      <c r="AW21" s="420"/>
      <c r="AX21" s="420"/>
      <c r="AY21" s="420"/>
      <c r="AZ21" s="420"/>
      <c r="BA21" s="420"/>
      <c r="BB21" s="419" t="s">
        <v>110</v>
      </c>
      <c r="BC21" s="420"/>
      <c r="BD21" s="420"/>
      <c r="BE21" s="420"/>
      <c r="BF21" s="420"/>
      <c r="BG21" s="420"/>
      <c r="BH21" s="423"/>
      <c r="BI21" s="327" t="s">
        <v>111</v>
      </c>
      <c r="BJ21" s="323">
        <f>AT4</f>
        <v>45139</v>
      </c>
      <c r="BK21" s="324">
        <f t="shared" ref="BK21:CN21" si="5">BJ21+1</f>
        <v>45140</v>
      </c>
      <c r="BL21" s="324">
        <f t="shared" si="5"/>
        <v>45141</v>
      </c>
      <c r="BM21" s="324">
        <f t="shared" si="5"/>
        <v>45142</v>
      </c>
      <c r="BN21" s="324">
        <f t="shared" si="5"/>
        <v>45143</v>
      </c>
      <c r="BO21" s="324">
        <f t="shared" si="5"/>
        <v>45144</v>
      </c>
      <c r="BP21" s="324">
        <f t="shared" si="5"/>
        <v>45145</v>
      </c>
      <c r="BQ21" s="324">
        <f t="shared" si="5"/>
        <v>45146</v>
      </c>
      <c r="BR21" s="324">
        <f t="shared" si="5"/>
        <v>45147</v>
      </c>
      <c r="BS21" s="324">
        <f t="shared" si="5"/>
        <v>45148</v>
      </c>
      <c r="BT21" s="324">
        <f t="shared" si="5"/>
        <v>45149</v>
      </c>
      <c r="BU21" s="324">
        <f t="shared" si="5"/>
        <v>45150</v>
      </c>
      <c r="BV21" s="324">
        <f t="shared" si="5"/>
        <v>45151</v>
      </c>
      <c r="BW21" s="324">
        <f t="shared" si="5"/>
        <v>45152</v>
      </c>
      <c r="BX21" s="324">
        <f t="shared" si="5"/>
        <v>45153</v>
      </c>
      <c r="BY21" s="324">
        <f t="shared" si="5"/>
        <v>45154</v>
      </c>
      <c r="BZ21" s="324">
        <f t="shared" si="5"/>
        <v>45155</v>
      </c>
      <c r="CA21" s="324">
        <f t="shared" si="5"/>
        <v>45156</v>
      </c>
      <c r="CB21" s="324">
        <f t="shared" si="5"/>
        <v>45157</v>
      </c>
      <c r="CC21" s="324">
        <f t="shared" si="5"/>
        <v>45158</v>
      </c>
      <c r="CD21" s="324">
        <f t="shared" si="5"/>
        <v>45159</v>
      </c>
      <c r="CE21" s="324">
        <f t="shared" si="5"/>
        <v>45160</v>
      </c>
      <c r="CF21" s="324">
        <f t="shared" si="5"/>
        <v>45161</v>
      </c>
      <c r="CG21" s="324">
        <f t="shared" si="5"/>
        <v>45162</v>
      </c>
      <c r="CH21" s="324">
        <f t="shared" si="5"/>
        <v>45163</v>
      </c>
      <c r="CI21" s="324">
        <f t="shared" si="5"/>
        <v>45164</v>
      </c>
      <c r="CJ21" s="324">
        <f t="shared" si="5"/>
        <v>45165</v>
      </c>
      <c r="CK21" s="324">
        <f t="shared" si="5"/>
        <v>45166</v>
      </c>
      <c r="CL21" s="324">
        <f t="shared" si="5"/>
        <v>45167</v>
      </c>
      <c r="CM21" s="324">
        <f t="shared" si="5"/>
        <v>45168</v>
      </c>
      <c r="CN21" s="325">
        <f t="shared" si="5"/>
        <v>45169</v>
      </c>
    </row>
    <row r="22" spans="14:92" ht="13.5" customHeight="1" thickBot="1">
      <c r="N22" s="139" t="s">
        <v>69</v>
      </c>
      <c r="O22" s="140">
        <v>6314</v>
      </c>
      <c r="P22" s="141">
        <v>8.0419823575668631E-4</v>
      </c>
      <c r="Q22" s="142">
        <v>7068</v>
      </c>
      <c r="R22" s="141">
        <v>9.3637330161326128E-4</v>
      </c>
      <c r="S22" s="142">
        <v>7478</v>
      </c>
      <c r="T22" s="141">
        <v>1.0169820222112247E-3</v>
      </c>
      <c r="U22" s="143">
        <v>6075</v>
      </c>
      <c r="V22" s="144">
        <v>8.4477017731830317E-4</v>
      </c>
      <c r="W22" s="28"/>
      <c r="AE22" s="248" t="s">
        <v>74</v>
      </c>
      <c r="AF22" s="249">
        <f>T18</f>
        <v>0.29667560571832752</v>
      </c>
      <c r="AG22" s="4" t="s">
        <v>75</v>
      </c>
      <c r="AI22" s="418"/>
      <c r="AJ22" s="418"/>
      <c r="AK22" s="418"/>
      <c r="AL22" s="237"/>
      <c r="AM22" s="250">
        <f t="shared" si="4"/>
        <v>42569</v>
      </c>
      <c r="AN22" s="251" t="str">
        <f t="shared" si="0"/>
        <v>月</v>
      </c>
      <c r="AO22" s="161"/>
      <c r="AP22" s="45">
        <f>'売上表 (6)'!V22</f>
        <v>0</v>
      </c>
      <c r="AQ22" s="162">
        <f t="shared" si="1"/>
        <v>0</v>
      </c>
      <c r="AR22" s="47">
        <f t="shared" si="2"/>
        <v>0</v>
      </c>
      <c r="AT22" s="322"/>
      <c r="AU22" s="421"/>
      <c r="AV22" s="422"/>
      <c r="AW22" s="422"/>
      <c r="AX22" s="422"/>
      <c r="AY22" s="422"/>
      <c r="AZ22" s="422"/>
      <c r="BA22" s="422"/>
      <c r="BB22" s="421"/>
      <c r="BC22" s="422"/>
      <c r="BD22" s="422"/>
      <c r="BE22" s="422"/>
      <c r="BF22" s="422"/>
      <c r="BG22" s="422"/>
      <c r="BH22" s="424"/>
      <c r="BI22" s="345" t="s">
        <v>112</v>
      </c>
      <c r="BJ22" s="346">
        <f t="shared" ref="BJ22:CN22" si="6">BJ21</f>
        <v>45139</v>
      </c>
      <c r="BK22" s="347">
        <f t="shared" si="6"/>
        <v>45140</v>
      </c>
      <c r="BL22" s="347">
        <f t="shared" si="6"/>
        <v>45141</v>
      </c>
      <c r="BM22" s="347">
        <f t="shared" si="6"/>
        <v>45142</v>
      </c>
      <c r="BN22" s="347">
        <f t="shared" si="6"/>
        <v>45143</v>
      </c>
      <c r="BO22" s="347">
        <f t="shared" si="6"/>
        <v>45144</v>
      </c>
      <c r="BP22" s="347">
        <f t="shared" si="6"/>
        <v>45145</v>
      </c>
      <c r="BQ22" s="347">
        <f t="shared" si="6"/>
        <v>45146</v>
      </c>
      <c r="BR22" s="347">
        <f t="shared" si="6"/>
        <v>45147</v>
      </c>
      <c r="BS22" s="347">
        <f t="shared" si="6"/>
        <v>45148</v>
      </c>
      <c r="BT22" s="347">
        <f t="shared" si="6"/>
        <v>45149</v>
      </c>
      <c r="BU22" s="347">
        <f t="shared" si="6"/>
        <v>45150</v>
      </c>
      <c r="BV22" s="347">
        <f t="shared" si="6"/>
        <v>45151</v>
      </c>
      <c r="BW22" s="347">
        <f t="shared" si="6"/>
        <v>45152</v>
      </c>
      <c r="BX22" s="347">
        <f t="shared" si="6"/>
        <v>45153</v>
      </c>
      <c r="BY22" s="347">
        <f t="shared" si="6"/>
        <v>45154</v>
      </c>
      <c r="BZ22" s="347">
        <f t="shared" si="6"/>
        <v>45155</v>
      </c>
      <c r="CA22" s="347">
        <f t="shared" si="6"/>
        <v>45156</v>
      </c>
      <c r="CB22" s="347">
        <f t="shared" si="6"/>
        <v>45157</v>
      </c>
      <c r="CC22" s="347">
        <f t="shared" si="6"/>
        <v>45158</v>
      </c>
      <c r="CD22" s="347">
        <f t="shared" si="6"/>
        <v>45159</v>
      </c>
      <c r="CE22" s="347">
        <f t="shared" si="6"/>
        <v>45160</v>
      </c>
      <c r="CF22" s="347">
        <f t="shared" si="6"/>
        <v>45161</v>
      </c>
      <c r="CG22" s="347">
        <f t="shared" si="6"/>
        <v>45162</v>
      </c>
      <c r="CH22" s="347">
        <f t="shared" si="6"/>
        <v>45163</v>
      </c>
      <c r="CI22" s="347">
        <f t="shared" si="6"/>
        <v>45164</v>
      </c>
      <c r="CJ22" s="347">
        <f t="shared" si="6"/>
        <v>45165</v>
      </c>
      <c r="CK22" s="347">
        <f t="shared" si="6"/>
        <v>45166</v>
      </c>
      <c r="CL22" s="347">
        <f t="shared" si="6"/>
        <v>45167</v>
      </c>
      <c r="CM22" s="347">
        <f t="shared" si="6"/>
        <v>45168</v>
      </c>
      <c r="CN22" s="348">
        <f t="shared" si="6"/>
        <v>45169</v>
      </c>
    </row>
    <row r="23" spans="14:92" ht="13.5" customHeight="1" thickBot="1">
      <c r="N23" s="147" t="s">
        <v>71</v>
      </c>
      <c r="O23" s="148">
        <v>0</v>
      </c>
      <c r="P23" s="149">
        <v>0</v>
      </c>
      <c r="Q23" s="150">
        <v>0</v>
      </c>
      <c r="R23" s="149">
        <v>0</v>
      </c>
      <c r="S23" s="150">
        <v>0</v>
      </c>
      <c r="T23" s="149">
        <v>0</v>
      </c>
      <c r="U23" s="151">
        <v>0</v>
      </c>
      <c r="V23" s="152">
        <v>0</v>
      </c>
      <c r="W23" s="28"/>
      <c r="AE23" s="252" t="s">
        <v>77</v>
      </c>
      <c r="AF23" s="253">
        <f>T1/T2</f>
        <v>5.3834188317061065</v>
      </c>
      <c r="AI23" s="418"/>
      <c r="AJ23" s="418"/>
      <c r="AK23" s="418"/>
      <c r="AL23" s="237"/>
      <c r="AM23" s="254">
        <f t="shared" si="4"/>
        <v>42570</v>
      </c>
      <c r="AN23" s="255" t="str">
        <f t="shared" si="0"/>
        <v>火</v>
      </c>
      <c r="AO23" s="169"/>
      <c r="AP23" s="45">
        <f>'売上表 (6)'!V23</f>
        <v>0</v>
      </c>
      <c r="AQ23" s="170">
        <f t="shared" si="1"/>
        <v>0</v>
      </c>
      <c r="AR23" s="47">
        <f t="shared" si="2"/>
        <v>0</v>
      </c>
      <c r="AT23" s="357"/>
      <c r="AU23" s="358" t="s">
        <v>113</v>
      </c>
      <c r="AV23" s="359"/>
      <c r="AW23" s="359"/>
      <c r="AX23" s="359"/>
      <c r="AY23" s="359"/>
      <c r="AZ23" s="359"/>
      <c r="BA23" s="359"/>
      <c r="BB23" s="360"/>
      <c r="BC23" s="361"/>
      <c r="BD23" s="362"/>
      <c r="BE23" s="361"/>
      <c r="BF23" s="362"/>
      <c r="BG23" s="361"/>
      <c r="BH23" s="363"/>
      <c r="BI23" s="362"/>
      <c r="BJ23" s="364"/>
      <c r="BK23" s="365"/>
      <c r="BL23" s="365"/>
      <c r="BM23" s="366"/>
      <c r="BN23" s="365"/>
      <c r="BO23" s="365"/>
      <c r="BP23" s="365"/>
      <c r="BQ23" s="365"/>
      <c r="BR23" s="365"/>
      <c r="BS23" s="365"/>
      <c r="BT23" s="365"/>
      <c r="BU23" s="365"/>
      <c r="BV23" s="365"/>
      <c r="BW23" s="365"/>
      <c r="BX23" s="365"/>
      <c r="BY23" s="365"/>
      <c r="BZ23" s="365"/>
      <c r="CA23" s="366"/>
      <c r="CB23" s="365"/>
      <c r="CC23" s="365"/>
      <c r="CD23" s="365"/>
      <c r="CE23" s="365"/>
      <c r="CF23" s="365"/>
      <c r="CG23" s="365"/>
      <c r="CH23" s="365"/>
      <c r="CI23" s="365"/>
      <c r="CJ23" s="365"/>
      <c r="CK23" s="365"/>
      <c r="CL23" s="365"/>
      <c r="CM23" s="365"/>
      <c r="CN23" s="367"/>
    </row>
    <row r="24" spans="14:92" ht="13.5" customHeight="1" thickBot="1">
      <c r="N24" s="155" t="s">
        <v>73</v>
      </c>
      <c r="O24" s="156">
        <v>686553</v>
      </c>
      <c r="P24" s="157">
        <v>8.7444521912172987E-2</v>
      </c>
      <c r="Q24" s="158">
        <v>640000</v>
      </c>
      <c r="R24" s="157">
        <v>8.4787622104200225E-2</v>
      </c>
      <c r="S24" s="158">
        <v>641479</v>
      </c>
      <c r="T24" s="157">
        <v>8.7238915569140707E-2</v>
      </c>
      <c r="U24" s="159">
        <v>803887</v>
      </c>
      <c r="V24" s="160">
        <v>0.11178596930598828</v>
      </c>
      <c r="W24" s="28"/>
      <c r="AI24" s="237"/>
      <c r="AJ24" s="237"/>
      <c r="AK24" s="237"/>
      <c r="AL24" s="237"/>
      <c r="AM24" s="254">
        <f t="shared" si="4"/>
        <v>42571</v>
      </c>
      <c r="AN24" s="255" t="str">
        <f t="shared" si="0"/>
        <v>水</v>
      </c>
      <c r="AO24" s="169"/>
      <c r="AP24" s="45">
        <f>'売上表 (6)'!V24</f>
        <v>0</v>
      </c>
      <c r="AQ24" s="170">
        <f t="shared" si="1"/>
        <v>0</v>
      </c>
      <c r="AR24" s="47">
        <f t="shared" si="2"/>
        <v>0</v>
      </c>
      <c r="AT24" s="281"/>
      <c r="AU24" s="288" t="s">
        <v>114</v>
      </c>
      <c r="AV24" s="289"/>
      <c r="AW24" s="289"/>
      <c r="AX24" s="289"/>
      <c r="AY24" s="289"/>
      <c r="AZ24" s="289"/>
      <c r="BA24" s="289"/>
      <c r="BB24" s="328"/>
      <c r="BC24" s="291"/>
      <c r="BD24" s="290"/>
      <c r="BE24" s="291"/>
      <c r="BF24" s="290"/>
      <c r="BG24" s="291"/>
      <c r="BH24" s="329"/>
      <c r="BI24" s="333"/>
      <c r="BJ24" s="330"/>
      <c r="BK24" s="331"/>
      <c r="BL24" s="331"/>
      <c r="BM24" s="331"/>
      <c r="BN24" s="331"/>
      <c r="BO24" s="331"/>
      <c r="BP24" s="331"/>
      <c r="BQ24" s="331"/>
      <c r="BR24" s="331"/>
      <c r="BS24" s="331"/>
      <c r="BT24" s="331"/>
      <c r="BU24" s="331"/>
      <c r="BV24" s="331"/>
      <c r="BW24" s="331"/>
      <c r="BX24" s="331"/>
      <c r="BY24" s="331"/>
      <c r="BZ24" s="331"/>
      <c r="CA24" s="331"/>
      <c r="CB24" s="331"/>
      <c r="CC24" s="331"/>
      <c r="CD24" s="331"/>
      <c r="CE24" s="331"/>
      <c r="CF24" s="331"/>
      <c r="CG24" s="331"/>
      <c r="CH24" s="331"/>
      <c r="CI24" s="331"/>
      <c r="CJ24" s="331"/>
      <c r="CK24" s="331"/>
      <c r="CL24" s="331"/>
      <c r="CM24" s="331"/>
      <c r="CN24" s="332"/>
    </row>
    <row r="25" spans="14:92" ht="13.5" customHeight="1">
      <c r="N25" s="163" t="s">
        <v>76</v>
      </c>
      <c r="O25" s="164">
        <v>5157</v>
      </c>
      <c r="P25" s="165">
        <v>6.5683406743700218E-4</v>
      </c>
      <c r="Q25" s="166">
        <v>1193</v>
      </c>
      <c r="R25" s="165">
        <v>1.5804942682861074E-4</v>
      </c>
      <c r="S25" s="166">
        <v>0</v>
      </c>
      <c r="T25" s="165">
        <v>0</v>
      </c>
      <c r="U25" s="167">
        <v>18415</v>
      </c>
      <c r="V25" s="168">
        <v>2.5607313276241237E-3</v>
      </c>
      <c r="W25" s="28"/>
      <c r="AE25" s="377" t="s">
        <v>125</v>
      </c>
      <c r="AF25" s="378"/>
      <c r="AI25" s="237"/>
      <c r="AJ25" s="237"/>
      <c r="AK25" s="237"/>
      <c r="AL25" s="237"/>
      <c r="AM25" s="254">
        <f t="shared" si="4"/>
        <v>42572</v>
      </c>
      <c r="AN25" s="255" t="str">
        <f t="shared" si="0"/>
        <v>木</v>
      </c>
      <c r="AO25" s="169"/>
      <c r="AP25" s="45">
        <f>'売上表 (6)'!V25</f>
        <v>0</v>
      </c>
      <c r="AQ25" s="170">
        <f t="shared" si="1"/>
        <v>0</v>
      </c>
      <c r="AR25" s="47">
        <f t="shared" si="2"/>
        <v>0</v>
      </c>
      <c r="AT25" s="281"/>
      <c r="AU25" s="288"/>
      <c r="AV25" s="289" t="s">
        <v>115</v>
      </c>
      <c r="AW25" s="289"/>
      <c r="AX25" s="289"/>
      <c r="AY25" s="425"/>
      <c r="AZ25" s="426"/>
      <c r="BA25" s="427"/>
      <c r="BB25" s="328"/>
      <c r="BC25" s="291"/>
      <c r="BD25" s="290"/>
      <c r="BE25" s="291"/>
      <c r="BF25" s="290"/>
      <c r="BG25" s="291"/>
      <c r="BH25" s="329"/>
      <c r="BI25" s="333"/>
      <c r="BJ25" s="330"/>
      <c r="BK25" s="331"/>
      <c r="BL25" s="331"/>
      <c r="BM25" s="331"/>
      <c r="BN25" s="331"/>
      <c r="BO25" s="331"/>
      <c r="BP25" s="331"/>
      <c r="BQ25" s="331"/>
      <c r="BR25" s="331"/>
      <c r="BS25" s="331"/>
      <c r="BT25" s="331"/>
      <c r="BU25" s="331"/>
      <c r="BV25" s="331"/>
      <c r="BW25" s="331"/>
      <c r="BX25" s="331"/>
      <c r="BY25" s="331"/>
      <c r="BZ25" s="331"/>
      <c r="CA25" s="331"/>
      <c r="CB25" s="331"/>
      <c r="CC25" s="331"/>
      <c r="CD25" s="331"/>
      <c r="CE25" s="331"/>
      <c r="CF25" s="331"/>
      <c r="CG25" s="331"/>
      <c r="CH25" s="331"/>
      <c r="CI25" s="331"/>
      <c r="CJ25" s="331"/>
      <c r="CK25" s="331"/>
      <c r="CL25" s="331"/>
      <c r="CM25" s="331"/>
      <c r="CN25" s="332"/>
    </row>
    <row r="26" spans="14:92" ht="13.5" customHeight="1">
      <c r="N26" s="171" t="s">
        <v>78</v>
      </c>
      <c r="O26" s="172">
        <v>0</v>
      </c>
      <c r="P26" s="173">
        <v>0</v>
      </c>
      <c r="Q26" s="174">
        <v>0</v>
      </c>
      <c r="R26" s="173">
        <v>0</v>
      </c>
      <c r="S26" s="174">
        <v>0</v>
      </c>
      <c r="T26" s="173">
        <v>0</v>
      </c>
      <c r="U26" s="175">
        <v>0</v>
      </c>
      <c r="V26" s="176">
        <v>0</v>
      </c>
      <c r="W26" s="28"/>
      <c r="AD26" s="4" t="s">
        <v>126</v>
      </c>
      <c r="AE26" s="379"/>
      <c r="AF26" s="380"/>
      <c r="AM26" s="254">
        <f t="shared" si="4"/>
        <v>42573</v>
      </c>
      <c r="AN26" s="255" t="str">
        <f t="shared" si="0"/>
        <v>金</v>
      </c>
      <c r="AO26" s="169"/>
      <c r="AP26" s="45">
        <f>'売上表 (6)'!V26</f>
        <v>0</v>
      </c>
      <c r="AQ26" s="170">
        <f t="shared" si="1"/>
        <v>0</v>
      </c>
      <c r="AR26" s="47">
        <f t="shared" si="2"/>
        <v>0</v>
      </c>
      <c r="AT26" s="281"/>
      <c r="AU26" s="288"/>
      <c r="AV26" s="289" t="s">
        <v>116</v>
      </c>
      <c r="AW26" s="289"/>
      <c r="AX26" s="289"/>
      <c r="AY26" s="425"/>
      <c r="AZ26" s="426"/>
      <c r="BA26" s="427"/>
      <c r="BB26" s="328"/>
      <c r="BC26" s="291"/>
      <c r="BD26" s="290"/>
      <c r="BE26" s="291"/>
      <c r="BF26" s="290"/>
      <c r="BG26" s="291"/>
      <c r="BH26" s="329"/>
      <c r="BI26" s="290"/>
      <c r="BJ26" s="330"/>
      <c r="BK26" s="331"/>
      <c r="BL26" s="331"/>
      <c r="BM26" s="331"/>
      <c r="BN26" s="331"/>
      <c r="BO26" s="331"/>
      <c r="BP26" s="331"/>
      <c r="BQ26" s="331"/>
      <c r="BR26" s="331"/>
      <c r="BS26" s="331"/>
      <c r="BT26" s="331"/>
      <c r="BU26" s="331"/>
      <c r="BV26" s="331"/>
      <c r="BW26" s="331"/>
      <c r="BX26" s="331"/>
      <c r="BY26" s="331"/>
      <c r="BZ26" s="331"/>
      <c r="CA26" s="331"/>
      <c r="CB26" s="331"/>
      <c r="CC26" s="331"/>
      <c r="CD26" s="331"/>
      <c r="CE26" s="331"/>
      <c r="CF26" s="331"/>
      <c r="CG26" s="331"/>
      <c r="CH26" s="331"/>
      <c r="CI26" s="331"/>
      <c r="CJ26" s="331"/>
      <c r="CK26" s="331"/>
      <c r="CL26" s="331"/>
      <c r="CM26" s="331"/>
      <c r="CN26" s="332"/>
    </row>
    <row r="27" spans="14:92" ht="13.5" customHeight="1">
      <c r="N27" s="73" t="s">
        <v>79</v>
      </c>
      <c r="O27" s="74">
        <v>830195</v>
      </c>
      <c r="P27" s="75">
        <v>0.10573984072442544</v>
      </c>
      <c r="Q27" s="76">
        <v>842145.41695246275</v>
      </c>
      <c r="R27" s="75">
        <v>0.11156798026460867</v>
      </c>
      <c r="S27" s="76">
        <v>910036</v>
      </c>
      <c r="T27" s="75">
        <v>0.1237617346302506</v>
      </c>
      <c r="U27" s="77">
        <v>1389688</v>
      </c>
      <c r="V27" s="78">
        <v>0.19324559311557499</v>
      </c>
      <c r="W27" s="28"/>
      <c r="AE27" s="371"/>
      <c r="AF27" s="372"/>
      <c r="AM27" s="254">
        <f t="shared" si="4"/>
        <v>42574</v>
      </c>
      <c r="AN27" s="255" t="str">
        <f t="shared" si="0"/>
        <v>土</v>
      </c>
      <c r="AO27" s="169"/>
      <c r="AP27" s="45">
        <f>'売上表 (6)'!V27</f>
        <v>0</v>
      </c>
      <c r="AQ27" s="170">
        <f t="shared" si="1"/>
        <v>0</v>
      </c>
      <c r="AR27" s="47">
        <f t="shared" si="2"/>
        <v>0</v>
      </c>
      <c r="AT27" s="281"/>
      <c r="AU27" s="288"/>
      <c r="AV27" s="289" t="s">
        <v>117</v>
      </c>
      <c r="AW27" s="289"/>
      <c r="AX27" s="289"/>
      <c r="AY27" s="426"/>
      <c r="AZ27" s="426"/>
      <c r="BA27" s="427"/>
      <c r="BB27" s="328"/>
      <c r="BC27" s="291"/>
      <c r="BD27" s="290"/>
      <c r="BE27" s="291"/>
      <c r="BF27" s="290"/>
      <c r="BG27" s="291"/>
      <c r="BH27" s="329"/>
      <c r="BI27" s="290"/>
      <c r="BJ27" s="330"/>
      <c r="BK27" s="331"/>
      <c r="BL27" s="331"/>
      <c r="BM27" s="331"/>
      <c r="BN27" s="331"/>
      <c r="BO27" s="331"/>
      <c r="BP27" s="331"/>
      <c r="BQ27" s="331"/>
      <c r="BR27" s="334"/>
      <c r="BS27" s="331"/>
      <c r="BT27" s="331"/>
      <c r="BU27" s="331"/>
      <c r="BV27" s="331"/>
      <c r="BW27" s="331"/>
      <c r="BX27" s="331"/>
      <c r="BY27" s="331"/>
      <c r="BZ27" s="331"/>
      <c r="CA27" s="331"/>
      <c r="CB27" s="331"/>
      <c r="CC27" s="331"/>
      <c r="CD27" s="331"/>
      <c r="CE27" s="331"/>
      <c r="CF27" s="331"/>
      <c r="CG27" s="331"/>
      <c r="CH27" s="331"/>
      <c r="CI27" s="331"/>
      <c r="CJ27" s="331"/>
      <c r="CK27" s="331"/>
      <c r="CL27" s="331"/>
      <c r="CM27" s="331"/>
      <c r="CN27" s="332"/>
    </row>
    <row r="28" spans="14:92" ht="13.5" customHeight="1">
      <c r="N28" s="84" t="s">
        <v>80</v>
      </c>
      <c r="O28" s="85">
        <v>0</v>
      </c>
      <c r="P28" s="86">
        <v>0</v>
      </c>
      <c r="Q28" s="87">
        <v>0</v>
      </c>
      <c r="R28" s="86">
        <v>0</v>
      </c>
      <c r="S28" s="87">
        <v>0</v>
      </c>
      <c r="T28" s="86">
        <v>0</v>
      </c>
      <c r="U28" s="88">
        <v>0</v>
      </c>
      <c r="V28" s="89">
        <v>0</v>
      </c>
      <c r="W28" s="28"/>
      <c r="AE28" s="371"/>
      <c r="AF28" s="372"/>
      <c r="AM28" s="254">
        <f>AM27+1</f>
        <v>42575</v>
      </c>
      <c r="AN28" s="255" t="str">
        <f t="shared" si="0"/>
        <v>日</v>
      </c>
      <c r="AO28" s="169"/>
      <c r="AP28" s="45">
        <f>'売上表 (6)'!V28</f>
        <v>0</v>
      </c>
      <c r="AQ28" s="170">
        <f t="shared" si="1"/>
        <v>0</v>
      </c>
      <c r="AR28" s="47">
        <f t="shared" si="2"/>
        <v>0</v>
      </c>
      <c r="AT28" s="281"/>
      <c r="AU28" s="288"/>
      <c r="AV28" s="289"/>
      <c r="AW28" s="289"/>
      <c r="AX28" s="289"/>
      <c r="AY28" s="289"/>
      <c r="AZ28" s="289"/>
      <c r="BA28" s="289"/>
      <c r="BB28" s="328"/>
      <c r="BC28" s="291"/>
      <c r="BD28" s="290"/>
      <c r="BE28" s="291"/>
      <c r="BF28" s="290"/>
      <c r="BG28" s="291"/>
      <c r="BH28" s="329"/>
      <c r="BI28" s="335"/>
      <c r="BJ28" s="330"/>
      <c r="BK28" s="331"/>
      <c r="BL28" s="331"/>
      <c r="BM28" s="331"/>
      <c r="BN28" s="331"/>
      <c r="BO28" s="331"/>
      <c r="BP28" s="331"/>
      <c r="BQ28" s="331"/>
      <c r="BR28" s="331"/>
      <c r="BS28" s="331"/>
      <c r="BT28" s="331"/>
      <c r="BU28" s="331"/>
      <c r="BV28" s="331"/>
      <c r="BW28" s="331"/>
      <c r="BX28" s="331"/>
      <c r="BY28" s="331"/>
      <c r="BZ28" s="331"/>
      <c r="CA28" s="331"/>
      <c r="CB28" s="331"/>
      <c r="CC28" s="331"/>
      <c r="CD28" s="331"/>
      <c r="CE28" s="331"/>
      <c r="CF28" s="331"/>
      <c r="CG28" s="331"/>
      <c r="CH28" s="331"/>
      <c r="CI28" s="331"/>
      <c r="CJ28" s="331"/>
      <c r="CK28" s="331"/>
      <c r="CL28" s="331"/>
      <c r="CM28" s="331"/>
      <c r="CN28" s="332"/>
    </row>
    <row r="29" spans="14:92" ht="13.5" customHeight="1">
      <c r="N29" s="177" t="s">
        <v>81</v>
      </c>
      <c r="O29" s="178">
        <v>340000</v>
      </c>
      <c r="P29" s="179">
        <v>4.3304941424972022E-2</v>
      </c>
      <c r="Q29" s="180">
        <v>340000</v>
      </c>
      <c r="R29" s="179">
        <v>4.5043424242856372E-2</v>
      </c>
      <c r="S29" s="180">
        <v>340000</v>
      </c>
      <c r="T29" s="179">
        <v>4.6238818875610641E-2</v>
      </c>
      <c r="U29" s="181">
        <v>340000</v>
      </c>
      <c r="V29" s="182">
        <v>4.7279318565962646E-2</v>
      </c>
      <c r="W29" s="28"/>
      <c r="AE29" s="371"/>
      <c r="AF29" s="372"/>
      <c r="AM29" s="254">
        <f t="shared" si="4"/>
        <v>42576</v>
      </c>
      <c r="AN29" s="255" t="str">
        <f t="shared" si="0"/>
        <v>月</v>
      </c>
      <c r="AO29" s="169"/>
      <c r="AP29" s="45">
        <f>'売上表 (6)'!V29</f>
        <v>0</v>
      </c>
      <c r="AQ29" s="170">
        <f t="shared" si="1"/>
        <v>0</v>
      </c>
      <c r="AR29" s="47">
        <f t="shared" si="2"/>
        <v>0</v>
      </c>
      <c r="AT29" s="281"/>
      <c r="AU29" s="288"/>
      <c r="AV29" s="289"/>
      <c r="AW29" s="289"/>
      <c r="AX29" s="289"/>
      <c r="AY29" s="289"/>
      <c r="AZ29" s="289"/>
      <c r="BA29" s="289"/>
      <c r="BB29" s="328"/>
      <c r="BC29" s="291"/>
      <c r="BD29" s="290"/>
      <c r="BE29" s="291"/>
      <c r="BF29" s="290"/>
      <c r="BG29" s="291"/>
      <c r="BH29" s="329"/>
      <c r="BI29" s="290"/>
      <c r="BJ29" s="330"/>
      <c r="BK29" s="331"/>
      <c r="BL29" s="331"/>
      <c r="BM29" s="331"/>
      <c r="BN29" s="331"/>
      <c r="BO29" s="331"/>
      <c r="BP29" s="331"/>
      <c r="BQ29" s="331"/>
      <c r="BR29" s="331"/>
      <c r="BS29" s="331"/>
      <c r="BT29" s="331"/>
      <c r="BU29" s="331"/>
      <c r="BV29" s="331"/>
      <c r="BW29" s="331"/>
      <c r="BX29" s="331"/>
      <c r="BY29" s="331"/>
      <c r="BZ29" s="331"/>
      <c r="CA29" s="331"/>
      <c r="CB29" s="331"/>
      <c r="CC29" s="331"/>
      <c r="CD29" s="331"/>
      <c r="CE29" s="331"/>
      <c r="CF29" s="331"/>
      <c r="CG29" s="331"/>
      <c r="CH29" s="331"/>
      <c r="CI29" s="331"/>
      <c r="CJ29" s="331"/>
      <c r="CK29" s="331"/>
      <c r="CL29" s="331"/>
      <c r="CM29" s="331"/>
      <c r="CN29" s="332"/>
    </row>
    <row r="30" spans="14:92" ht="13.5" customHeight="1">
      <c r="N30" s="177" t="s">
        <v>82</v>
      </c>
      <c r="O30" s="178">
        <v>84111</v>
      </c>
      <c r="P30" s="179">
        <v>1.0713005671164183E-2</v>
      </c>
      <c r="Q30" s="180">
        <v>83603</v>
      </c>
      <c r="R30" s="179">
        <v>1.1075780579339767E-2</v>
      </c>
      <c r="S30" s="180">
        <v>85987</v>
      </c>
      <c r="T30" s="179">
        <v>1.1693933290168036E-2</v>
      </c>
      <c r="U30" s="181">
        <v>64972</v>
      </c>
      <c r="V30" s="182">
        <v>9.034799664316839E-3</v>
      </c>
      <c r="W30" s="28"/>
      <c r="AE30" s="371"/>
      <c r="AF30" s="372"/>
      <c r="AM30" s="254">
        <f t="shared" si="4"/>
        <v>42577</v>
      </c>
      <c r="AN30" s="255" t="str">
        <f t="shared" si="0"/>
        <v>火</v>
      </c>
      <c r="AO30" s="169"/>
      <c r="AP30" s="45">
        <f>'売上表 (6)'!V30</f>
        <v>0</v>
      </c>
      <c r="AQ30" s="170">
        <f t="shared" si="1"/>
        <v>0</v>
      </c>
      <c r="AR30" s="47">
        <f t="shared" si="2"/>
        <v>0</v>
      </c>
      <c r="AT30" s="281"/>
      <c r="AU30" s="288"/>
      <c r="AV30" s="289"/>
      <c r="AW30" s="289"/>
      <c r="AX30" s="289"/>
      <c r="AY30" s="289"/>
      <c r="AZ30" s="289"/>
      <c r="BA30" s="289"/>
      <c r="BB30" s="328"/>
      <c r="BC30" s="291"/>
      <c r="BD30" s="290"/>
      <c r="BE30" s="291"/>
      <c r="BF30" s="290"/>
      <c r="BG30" s="291"/>
      <c r="BH30" s="329"/>
      <c r="BI30" s="290"/>
      <c r="BJ30" s="330"/>
      <c r="BK30" s="331"/>
      <c r="BL30" s="331"/>
      <c r="BM30" s="331"/>
      <c r="BN30" s="331"/>
      <c r="BO30" s="331"/>
      <c r="BP30" s="331"/>
      <c r="BQ30" s="331"/>
      <c r="BR30" s="331"/>
      <c r="BS30" s="331"/>
      <c r="BT30" s="331"/>
      <c r="BU30" s="331"/>
      <c r="BV30" s="331"/>
      <c r="BW30" s="331"/>
      <c r="BX30" s="331"/>
      <c r="BY30" s="331"/>
      <c r="BZ30" s="331"/>
      <c r="CA30" s="331"/>
      <c r="CB30" s="331"/>
      <c r="CC30" s="331"/>
      <c r="CD30" s="331"/>
      <c r="CE30" s="331"/>
      <c r="CF30" s="331"/>
      <c r="CG30" s="331"/>
      <c r="CH30" s="331"/>
      <c r="CI30" s="331"/>
      <c r="CJ30" s="331"/>
      <c r="CK30" s="331"/>
      <c r="CL30" s="331"/>
      <c r="CM30" s="331"/>
      <c r="CN30" s="332"/>
    </row>
    <row r="31" spans="14:92" ht="13.5" customHeight="1">
      <c r="N31" s="177" t="s">
        <v>49</v>
      </c>
      <c r="O31" s="178">
        <v>92425</v>
      </c>
      <c r="P31" s="179">
        <v>1.1771938856479527E-2</v>
      </c>
      <c r="Q31" s="180">
        <v>72000</v>
      </c>
      <c r="R31" s="179">
        <v>9.5386074867225262E-3</v>
      </c>
      <c r="S31" s="180">
        <v>77147</v>
      </c>
      <c r="T31" s="179">
        <v>1.049172399940216E-2</v>
      </c>
      <c r="U31" s="181">
        <v>93324</v>
      </c>
      <c r="V31" s="182">
        <v>1.2977338605440876E-2</v>
      </c>
      <c r="W31" s="28"/>
      <c r="AE31" s="375"/>
      <c r="AF31" s="376"/>
      <c r="AM31" s="254">
        <f t="shared" si="4"/>
        <v>42578</v>
      </c>
      <c r="AN31" s="255" t="str">
        <f t="shared" si="0"/>
        <v>水</v>
      </c>
      <c r="AO31" s="169"/>
      <c r="AP31" s="45">
        <f>'売上表 (6)'!V31</f>
        <v>0</v>
      </c>
      <c r="AQ31" s="170">
        <f t="shared" si="1"/>
        <v>0</v>
      </c>
      <c r="AR31" s="47">
        <f t="shared" si="2"/>
        <v>0</v>
      </c>
      <c r="AT31" s="281"/>
      <c r="AU31" s="288"/>
      <c r="AV31" s="289"/>
      <c r="AW31" s="289"/>
      <c r="AX31" s="289"/>
      <c r="AY31" s="289"/>
      <c r="AZ31" s="289"/>
      <c r="BA31" s="289"/>
      <c r="BB31" s="328"/>
      <c r="BC31" s="291"/>
      <c r="BD31" s="290"/>
      <c r="BE31" s="291"/>
      <c r="BF31" s="290"/>
      <c r="BG31" s="291"/>
      <c r="BH31" s="329"/>
      <c r="BI31" s="290"/>
      <c r="BJ31" s="330"/>
      <c r="BK31" s="331"/>
      <c r="BL31" s="331"/>
      <c r="BM31" s="331"/>
      <c r="BN31" s="331"/>
      <c r="BO31" s="331"/>
      <c r="BP31" s="331"/>
      <c r="BQ31" s="331"/>
      <c r="BR31" s="331"/>
      <c r="BS31" s="331"/>
      <c r="BT31" s="331"/>
      <c r="BU31" s="331"/>
      <c r="BV31" s="331"/>
      <c r="BW31" s="331"/>
      <c r="BX31" s="331"/>
      <c r="BY31" s="331"/>
      <c r="BZ31" s="331"/>
      <c r="CA31" s="331"/>
      <c r="CB31" s="331"/>
      <c r="CC31" s="331"/>
      <c r="CD31" s="331"/>
      <c r="CE31" s="331"/>
      <c r="CF31" s="331"/>
      <c r="CG31" s="331"/>
      <c r="CH31" s="331"/>
      <c r="CI31" s="331"/>
      <c r="CJ31" s="331"/>
      <c r="CK31" s="331"/>
      <c r="CL31" s="331"/>
      <c r="CM31" s="331"/>
      <c r="CN31" s="332"/>
    </row>
    <row r="32" spans="14:92" ht="13.5" customHeight="1">
      <c r="N32" s="177" t="s">
        <v>83</v>
      </c>
      <c r="O32" s="178">
        <v>19491</v>
      </c>
      <c r="P32" s="179">
        <v>2.4825194509239109E-3</v>
      </c>
      <c r="Q32" s="180">
        <v>19491</v>
      </c>
      <c r="R32" s="179">
        <v>2.5821805350515104E-3</v>
      </c>
      <c r="S32" s="180">
        <v>19491</v>
      </c>
      <c r="T32" s="179">
        <v>2.6507082903074325E-3</v>
      </c>
      <c r="U32" s="181">
        <v>21532</v>
      </c>
      <c r="V32" s="182">
        <v>2.9941714334185518E-3</v>
      </c>
      <c r="W32" s="28"/>
      <c r="AD32" s="4" t="s">
        <v>127</v>
      </c>
      <c r="AE32" s="379"/>
      <c r="AF32" s="380"/>
      <c r="AM32" s="254">
        <f t="shared" si="4"/>
        <v>42579</v>
      </c>
      <c r="AN32" s="255" t="str">
        <f t="shared" si="0"/>
        <v>木</v>
      </c>
      <c r="AO32" s="169"/>
      <c r="AP32" s="45">
        <f>'売上表 (6)'!V32</f>
        <v>0</v>
      </c>
      <c r="AQ32" s="170">
        <f t="shared" si="1"/>
        <v>0</v>
      </c>
      <c r="AR32" s="47">
        <f t="shared" si="2"/>
        <v>0</v>
      </c>
      <c r="AT32" s="281"/>
      <c r="AU32" s="288"/>
      <c r="AV32" s="289"/>
      <c r="AW32" s="289"/>
      <c r="AX32" s="289"/>
      <c r="AY32" s="289"/>
      <c r="AZ32" s="289"/>
      <c r="BA32" s="289"/>
      <c r="BB32" s="328"/>
      <c r="BC32" s="291"/>
      <c r="BD32" s="290"/>
      <c r="BE32" s="291"/>
      <c r="BF32" s="290"/>
      <c r="BG32" s="291"/>
      <c r="BH32" s="329"/>
      <c r="BI32" s="290"/>
      <c r="BJ32" s="330"/>
      <c r="BK32" s="331"/>
      <c r="BL32" s="331"/>
      <c r="BM32" s="331"/>
      <c r="BN32" s="331"/>
      <c r="BO32" s="331"/>
      <c r="BP32" s="331"/>
      <c r="BQ32" s="331"/>
      <c r="BR32" s="331"/>
      <c r="BS32" s="331"/>
      <c r="BT32" s="331"/>
      <c r="BU32" s="331"/>
      <c r="BV32" s="331"/>
      <c r="BW32" s="331"/>
      <c r="BX32" s="331"/>
      <c r="BY32" s="331"/>
      <c r="BZ32" s="331"/>
      <c r="CA32" s="331"/>
      <c r="CB32" s="331"/>
      <c r="CC32" s="331"/>
      <c r="CD32" s="331"/>
      <c r="CE32" s="331"/>
      <c r="CF32" s="331"/>
      <c r="CG32" s="331"/>
      <c r="CH32" s="331"/>
      <c r="CI32" s="331"/>
      <c r="CJ32" s="331"/>
      <c r="CK32" s="331"/>
      <c r="CL32" s="331"/>
      <c r="CM32" s="331"/>
      <c r="CN32" s="332"/>
    </row>
    <row r="33" spans="14:92" ht="13.5" customHeight="1">
      <c r="N33" s="177" t="s">
        <v>84</v>
      </c>
      <c r="O33" s="178">
        <v>34938</v>
      </c>
      <c r="P33" s="179">
        <v>4.4499648338402137E-3</v>
      </c>
      <c r="Q33" s="180">
        <v>30000</v>
      </c>
      <c r="R33" s="179">
        <v>3.9744197861343858E-3</v>
      </c>
      <c r="S33" s="180">
        <v>31066</v>
      </c>
      <c r="T33" s="179">
        <v>4.2248680799697649E-3</v>
      </c>
      <c r="U33" s="181">
        <v>0</v>
      </c>
      <c r="V33" s="182">
        <v>0</v>
      </c>
      <c r="W33" s="28"/>
      <c r="AE33" s="371"/>
      <c r="AF33" s="372"/>
      <c r="AM33" s="254">
        <f>AM32+1</f>
        <v>42580</v>
      </c>
      <c r="AN33" s="255" t="str">
        <f t="shared" si="0"/>
        <v>金</v>
      </c>
      <c r="AO33" s="169"/>
      <c r="AP33" s="45">
        <f>'売上表 (6)'!V33</f>
        <v>0</v>
      </c>
      <c r="AQ33" s="170">
        <f t="shared" si="1"/>
        <v>0</v>
      </c>
      <c r="AR33" s="47">
        <f t="shared" si="2"/>
        <v>0</v>
      </c>
      <c r="AT33" s="281"/>
      <c r="AU33" s="288"/>
      <c r="AV33" s="314"/>
      <c r="AW33" s="314"/>
      <c r="AX33" s="314"/>
      <c r="AY33" s="314"/>
      <c r="AZ33" s="314"/>
      <c r="BA33" s="314"/>
      <c r="BB33" s="328"/>
      <c r="BC33" s="291"/>
      <c r="BD33" s="290"/>
      <c r="BE33" s="291"/>
      <c r="BF33" s="290"/>
      <c r="BG33" s="291"/>
      <c r="BH33" s="329"/>
      <c r="BI33" s="290"/>
      <c r="BJ33" s="330"/>
      <c r="BK33" s="331"/>
      <c r="BL33" s="331"/>
      <c r="BM33" s="331"/>
      <c r="BN33" s="331"/>
      <c r="BO33" s="331"/>
      <c r="BP33" s="331"/>
      <c r="BQ33" s="331"/>
      <c r="BR33" s="331"/>
      <c r="BS33" s="331"/>
      <c r="BT33" s="331"/>
      <c r="BU33" s="331"/>
      <c r="BV33" s="331"/>
      <c r="BW33" s="331"/>
      <c r="BX33" s="331"/>
      <c r="BY33" s="331"/>
      <c r="BZ33" s="331"/>
      <c r="CA33" s="331"/>
      <c r="CB33" s="331"/>
      <c r="CC33" s="331"/>
      <c r="CD33" s="331"/>
      <c r="CE33" s="331"/>
      <c r="CF33" s="331"/>
      <c r="CG33" s="331"/>
      <c r="CH33" s="331"/>
      <c r="CI33" s="331"/>
      <c r="CJ33" s="331"/>
      <c r="CK33" s="331"/>
      <c r="CL33" s="331"/>
      <c r="CM33" s="331"/>
      <c r="CN33" s="332"/>
    </row>
    <row r="34" spans="14:92" ht="13.5" customHeight="1">
      <c r="N34" s="177" t="s">
        <v>85</v>
      </c>
      <c r="O34" s="178">
        <v>5367</v>
      </c>
      <c r="P34" s="179">
        <v>6.8358123714066133E-4</v>
      </c>
      <c r="Q34" s="180">
        <v>5963</v>
      </c>
      <c r="R34" s="179">
        <v>7.8998217282397806E-4</v>
      </c>
      <c r="S34" s="180">
        <v>5963</v>
      </c>
      <c r="T34" s="179">
        <v>8.1094728516254778E-4</v>
      </c>
      <c r="U34" s="181">
        <v>5963</v>
      </c>
      <c r="V34" s="182">
        <v>8.2919581355539776E-4</v>
      </c>
      <c r="W34" s="28"/>
      <c r="AE34" s="371"/>
      <c r="AF34" s="372"/>
      <c r="AM34" s="254">
        <f t="shared" si="4"/>
        <v>42581</v>
      </c>
      <c r="AN34" s="255" t="str">
        <f t="shared" si="0"/>
        <v>土</v>
      </c>
      <c r="AO34" s="169"/>
      <c r="AP34" s="45">
        <f>'売上表 (6)'!V34</f>
        <v>0</v>
      </c>
      <c r="AQ34" s="170">
        <f t="shared" si="1"/>
        <v>0</v>
      </c>
      <c r="AR34" s="47">
        <f t="shared" si="2"/>
        <v>0</v>
      </c>
      <c r="AT34" s="281"/>
      <c r="AU34" s="288" t="s">
        <v>123</v>
      </c>
      <c r="AV34" s="314"/>
      <c r="AW34" s="314"/>
      <c r="AX34" s="314"/>
      <c r="AY34" s="314"/>
      <c r="AZ34" s="314"/>
      <c r="BA34" s="314"/>
      <c r="BB34" s="328"/>
      <c r="BC34" s="291"/>
      <c r="BD34" s="290"/>
      <c r="BE34" s="291"/>
      <c r="BF34" s="290"/>
      <c r="BG34" s="291"/>
      <c r="BH34" s="329"/>
      <c r="BI34" s="290"/>
      <c r="BJ34" s="330"/>
      <c r="BK34" s="331"/>
      <c r="BL34" s="331"/>
      <c r="BM34" s="331"/>
      <c r="BN34" s="331"/>
      <c r="BO34" s="331"/>
      <c r="BP34" s="331"/>
      <c r="BQ34" s="331"/>
      <c r="BR34" s="331"/>
      <c r="BS34" s="331"/>
      <c r="BT34" s="331"/>
      <c r="BU34" s="331"/>
      <c r="BV34" s="331"/>
      <c r="BW34" s="331"/>
      <c r="BX34" s="331"/>
      <c r="BY34" s="331"/>
      <c r="BZ34" s="331"/>
      <c r="CA34" s="331"/>
      <c r="CB34" s="331"/>
      <c r="CC34" s="331"/>
      <c r="CD34" s="331"/>
      <c r="CE34" s="331"/>
      <c r="CF34" s="331"/>
      <c r="CG34" s="331"/>
      <c r="CH34" s="331"/>
      <c r="CI34" s="331"/>
      <c r="CJ34" s="331"/>
      <c r="CK34" s="331"/>
      <c r="CL34" s="331"/>
      <c r="CM34" s="331"/>
      <c r="CN34" s="332"/>
    </row>
    <row r="35" spans="14:92" ht="13.5" customHeight="1">
      <c r="N35" s="177" t="s">
        <v>86</v>
      </c>
      <c r="O35" s="178">
        <v>114024</v>
      </c>
      <c r="P35" s="179">
        <v>1.4522948944238265E-2</v>
      </c>
      <c r="Q35" s="180">
        <v>67719.741191705471</v>
      </c>
      <c r="R35" s="179">
        <v>8.9715559768071326E-3</v>
      </c>
      <c r="S35" s="180">
        <v>149618</v>
      </c>
      <c r="T35" s="179">
        <v>2.0347528242738569E-2</v>
      </c>
      <c r="U35" s="181">
        <v>41582</v>
      </c>
      <c r="V35" s="182">
        <v>5.7822606606172319E-3</v>
      </c>
      <c r="W35" s="28"/>
      <c r="AE35" s="371"/>
      <c r="AF35" s="372"/>
      <c r="AM35" s="254">
        <f t="shared" si="4"/>
        <v>42582</v>
      </c>
      <c r="AN35" s="255" t="str">
        <f t="shared" si="0"/>
        <v>日</v>
      </c>
      <c r="AO35" s="169"/>
      <c r="AP35" s="45">
        <f>'売上表 (6)'!V35</f>
        <v>0</v>
      </c>
      <c r="AQ35" s="170">
        <f t="shared" si="1"/>
        <v>0</v>
      </c>
      <c r="AR35" s="47">
        <f t="shared" si="2"/>
        <v>0</v>
      </c>
      <c r="AT35" s="281"/>
      <c r="AU35" s="288"/>
      <c r="AV35" s="289"/>
      <c r="AW35" s="289"/>
      <c r="AX35" s="289"/>
      <c r="AY35" s="289"/>
      <c r="AZ35" s="289"/>
      <c r="BA35" s="289"/>
      <c r="BB35" s="328"/>
      <c r="BC35" s="291"/>
      <c r="BD35" s="290"/>
      <c r="BE35" s="291"/>
      <c r="BF35" s="290"/>
      <c r="BG35" s="291"/>
      <c r="BH35" s="329"/>
      <c r="BI35" s="290"/>
      <c r="BJ35" s="330"/>
      <c r="BK35" s="331"/>
      <c r="BL35" s="331"/>
      <c r="BM35" s="331"/>
      <c r="BN35" s="331"/>
      <c r="BO35" s="331"/>
      <c r="BP35" s="331"/>
      <c r="BQ35" s="331"/>
      <c r="BR35" s="331"/>
      <c r="BS35" s="331"/>
      <c r="BT35" s="331"/>
      <c r="BU35" s="331"/>
      <c r="BV35" s="331"/>
      <c r="BW35" s="331"/>
      <c r="BX35" s="331"/>
      <c r="BY35" s="331"/>
      <c r="BZ35" s="331"/>
      <c r="CA35" s="331"/>
      <c r="CB35" s="331"/>
      <c r="CC35" s="331"/>
      <c r="CD35" s="331"/>
      <c r="CE35" s="331"/>
      <c r="CF35" s="331"/>
      <c r="CG35" s="331"/>
      <c r="CH35" s="331"/>
      <c r="CI35" s="331"/>
      <c r="CJ35" s="331"/>
      <c r="CK35" s="331"/>
      <c r="CL35" s="331"/>
      <c r="CM35" s="331"/>
      <c r="CN35" s="332"/>
    </row>
    <row r="36" spans="14:92" ht="13.5" customHeight="1" thickBot="1">
      <c r="N36" s="177" t="s">
        <v>87</v>
      </c>
      <c r="O36" s="178">
        <v>115</v>
      </c>
      <c r="P36" s="179">
        <v>1.4647259599622891E-5</v>
      </c>
      <c r="Q36" s="180">
        <v>60.500066579844074</v>
      </c>
      <c r="R36" s="179">
        <v>8.0150887225793325E-6</v>
      </c>
      <c r="S36" s="180">
        <v>0</v>
      </c>
      <c r="T36" s="179">
        <v>0</v>
      </c>
      <c r="U36" s="181">
        <v>0</v>
      </c>
      <c r="V36" s="182">
        <v>0</v>
      </c>
      <c r="W36" s="28"/>
      <c r="AE36" s="373"/>
      <c r="AF36" s="374"/>
      <c r="AM36" s="256"/>
      <c r="AN36" s="256"/>
      <c r="AO36" s="183">
        <f t="shared" ref="AO36:AQ36" si="7">SUM(AO5:AO35)</f>
        <v>140000</v>
      </c>
      <c r="AP36" s="183">
        <f t="shared" si="7"/>
        <v>299980</v>
      </c>
      <c r="AQ36" s="184">
        <f t="shared" si="7"/>
        <v>159980</v>
      </c>
      <c r="AR36" s="184">
        <f>SUM(AR5:AR35)</f>
        <v>15.998000000000001</v>
      </c>
      <c r="AT36" s="281"/>
      <c r="AU36" s="288"/>
      <c r="AV36" s="289"/>
      <c r="AW36" s="289"/>
      <c r="AX36" s="289"/>
      <c r="AY36" s="289"/>
      <c r="AZ36" s="289"/>
      <c r="BA36" s="289"/>
      <c r="BB36" s="328"/>
      <c r="BC36" s="291"/>
      <c r="BD36" s="290"/>
      <c r="BE36" s="291"/>
      <c r="BF36" s="290"/>
      <c r="BG36" s="291"/>
      <c r="BH36" s="329"/>
      <c r="BI36" s="290"/>
      <c r="BJ36" s="330"/>
      <c r="BK36" s="331"/>
      <c r="BL36" s="331"/>
      <c r="BM36" s="331"/>
      <c r="BN36" s="331"/>
      <c r="BO36" s="331"/>
      <c r="BP36" s="331"/>
      <c r="BQ36" s="331"/>
      <c r="BR36" s="331"/>
      <c r="BS36" s="331"/>
      <c r="BT36" s="331"/>
      <c r="BU36" s="331"/>
      <c r="BV36" s="331"/>
      <c r="BW36" s="331"/>
      <c r="BX36" s="331"/>
      <c r="BY36" s="331"/>
      <c r="BZ36" s="331"/>
      <c r="CA36" s="331"/>
      <c r="CB36" s="331"/>
      <c r="CC36" s="331"/>
      <c r="CD36" s="331"/>
      <c r="CE36" s="331"/>
      <c r="CF36" s="331"/>
      <c r="CG36" s="331"/>
      <c r="CH36" s="331"/>
      <c r="CI36" s="331"/>
      <c r="CJ36" s="331"/>
      <c r="CK36" s="331"/>
      <c r="CL36" s="331"/>
      <c r="CM36" s="331"/>
      <c r="CN36" s="332"/>
    </row>
    <row r="37" spans="14:92" ht="13.5" customHeight="1">
      <c r="N37" s="177" t="s">
        <v>88</v>
      </c>
      <c r="O37" s="178">
        <v>17367</v>
      </c>
      <c r="P37" s="179">
        <v>2.2119909344926153E-3</v>
      </c>
      <c r="Q37" s="180">
        <v>17367</v>
      </c>
      <c r="R37" s="179">
        <v>2.3007916141931958E-3</v>
      </c>
      <c r="S37" s="180">
        <v>17367</v>
      </c>
      <c r="T37" s="179">
        <v>2.3618516688609708E-3</v>
      </c>
      <c r="U37" s="181">
        <v>18708</v>
      </c>
      <c r="V37" s="182">
        <v>2.6014749756824388E-3</v>
      </c>
      <c r="W37" s="28"/>
      <c r="AT37" s="281"/>
      <c r="AU37" s="288"/>
      <c r="AV37" s="289"/>
      <c r="AW37" s="289"/>
      <c r="AX37" s="289"/>
      <c r="AY37" s="289"/>
      <c r="AZ37" s="289"/>
      <c r="BA37" s="289"/>
      <c r="BB37" s="328"/>
      <c r="BC37" s="305"/>
      <c r="BD37" s="290"/>
      <c r="BE37" s="291"/>
      <c r="BF37" s="290"/>
      <c r="BG37" s="291"/>
      <c r="BH37" s="329"/>
      <c r="BI37" s="290"/>
      <c r="BJ37" s="330"/>
      <c r="BK37" s="331"/>
      <c r="BL37" s="331"/>
      <c r="BM37" s="331"/>
      <c r="BN37" s="331"/>
      <c r="BO37" s="331"/>
      <c r="BP37" s="331"/>
      <c r="BQ37" s="331"/>
      <c r="BR37" s="331"/>
      <c r="BS37" s="331"/>
      <c r="BT37" s="331"/>
      <c r="BU37" s="331"/>
      <c r="BV37" s="331"/>
      <c r="BW37" s="331"/>
      <c r="BX37" s="331"/>
      <c r="BY37" s="331"/>
      <c r="BZ37" s="331"/>
      <c r="CA37" s="331"/>
      <c r="CB37" s="331"/>
      <c r="CC37" s="331"/>
      <c r="CD37" s="331"/>
      <c r="CE37" s="331"/>
      <c r="CF37" s="331"/>
      <c r="CG37" s="331"/>
      <c r="CH37" s="331"/>
      <c r="CI37" s="331"/>
      <c r="CJ37" s="331"/>
      <c r="CK37" s="331"/>
      <c r="CL37" s="331"/>
      <c r="CM37" s="331"/>
      <c r="CN37" s="332"/>
    </row>
    <row r="38" spans="14:92" ht="13.5" customHeight="1">
      <c r="N38" s="177" t="s">
        <v>89</v>
      </c>
      <c r="O38" s="178">
        <v>77170</v>
      </c>
      <c r="P38" s="179">
        <v>9.8289480287208561E-3</v>
      </c>
      <c r="Q38" s="180">
        <v>102420</v>
      </c>
      <c r="R38" s="179">
        <v>1.3568669149862793E-2</v>
      </c>
      <c r="S38" s="180">
        <v>91420</v>
      </c>
      <c r="T38" s="179">
        <v>1.2432802416495073E-2</v>
      </c>
      <c r="U38" s="181">
        <v>73920</v>
      </c>
      <c r="V38" s="182">
        <v>1.0279080083517526E-2</v>
      </c>
      <c r="W38" s="28"/>
      <c r="AT38" s="281"/>
      <c r="AU38" s="288"/>
      <c r="AV38" s="289"/>
      <c r="AW38" s="289"/>
      <c r="AX38" s="289"/>
      <c r="AY38" s="289"/>
      <c r="AZ38" s="289"/>
      <c r="BA38" s="289"/>
      <c r="BB38" s="328"/>
      <c r="BC38" s="305"/>
      <c r="BD38" s="290"/>
      <c r="BE38" s="291"/>
      <c r="BF38" s="290"/>
      <c r="BG38" s="291"/>
      <c r="BH38" s="329"/>
      <c r="BI38" s="290"/>
      <c r="BJ38" s="330"/>
      <c r="BK38" s="331"/>
      <c r="BL38" s="331"/>
      <c r="BM38" s="331"/>
      <c r="BN38" s="331"/>
      <c r="BO38" s="331"/>
      <c r="BP38" s="331"/>
      <c r="BQ38" s="331"/>
      <c r="BR38" s="331"/>
      <c r="BS38" s="331"/>
      <c r="BT38" s="331"/>
      <c r="BU38" s="331"/>
      <c r="BV38" s="331"/>
      <c r="BW38" s="331"/>
      <c r="BX38" s="331"/>
      <c r="BY38" s="331"/>
      <c r="BZ38" s="331"/>
      <c r="CA38" s="331"/>
      <c r="CB38" s="331"/>
      <c r="CC38" s="331"/>
      <c r="CD38" s="331"/>
      <c r="CE38" s="331"/>
      <c r="CF38" s="331"/>
      <c r="CG38" s="331"/>
      <c r="CH38" s="331"/>
      <c r="CI38" s="331"/>
      <c r="CJ38" s="331"/>
      <c r="CK38" s="331"/>
      <c r="CL38" s="331"/>
      <c r="CM38" s="331"/>
      <c r="CN38" s="332"/>
    </row>
    <row r="39" spans="14:92" ht="13.5" customHeight="1">
      <c r="N39" s="177" t="s">
        <v>90</v>
      </c>
      <c r="O39" s="178">
        <v>11302</v>
      </c>
      <c r="P39" s="179">
        <v>1.4395071999559817E-3</v>
      </c>
      <c r="Q39" s="180">
        <v>12304</v>
      </c>
      <c r="R39" s="179">
        <v>1.6300420349532494E-3</v>
      </c>
      <c r="S39" s="180">
        <v>25603</v>
      </c>
      <c r="T39" s="179">
        <v>3.481919057859586E-3</v>
      </c>
      <c r="U39" s="181">
        <v>25503</v>
      </c>
      <c r="V39" s="182">
        <v>3.5463660629051334E-3</v>
      </c>
      <c r="W39" s="28"/>
      <c r="AT39" s="281"/>
      <c r="AU39" s="316"/>
      <c r="AV39" s="314"/>
      <c r="AW39" s="314"/>
      <c r="AX39" s="314"/>
      <c r="AY39" s="314"/>
      <c r="AZ39" s="314"/>
      <c r="BA39" s="314"/>
      <c r="BB39" s="328"/>
      <c r="BC39" s="305"/>
      <c r="BD39" s="290"/>
      <c r="BE39" s="291"/>
      <c r="BF39" s="290"/>
      <c r="BG39" s="291"/>
      <c r="BH39" s="329"/>
      <c r="BI39" s="290"/>
      <c r="BJ39" s="330"/>
      <c r="BK39" s="331"/>
      <c r="BL39" s="331"/>
      <c r="BM39" s="331"/>
      <c r="BN39" s="331"/>
      <c r="BO39" s="331"/>
      <c r="BP39" s="331"/>
      <c r="BQ39" s="331"/>
      <c r="BR39" s="331"/>
      <c r="BS39" s="331"/>
      <c r="BT39" s="331"/>
      <c r="BU39" s="331"/>
      <c r="BV39" s="331"/>
      <c r="BW39" s="331"/>
      <c r="BX39" s="331"/>
      <c r="BY39" s="331"/>
      <c r="BZ39" s="331"/>
      <c r="CA39" s="331"/>
      <c r="CB39" s="331"/>
      <c r="CC39" s="331"/>
      <c r="CD39" s="331"/>
      <c r="CE39" s="331"/>
      <c r="CF39" s="331"/>
      <c r="CG39" s="331"/>
      <c r="CH39" s="331"/>
      <c r="CI39" s="331"/>
      <c r="CJ39" s="331"/>
      <c r="CK39" s="331"/>
      <c r="CL39" s="331"/>
      <c r="CM39" s="331"/>
      <c r="CN39" s="332"/>
    </row>
    <row r="40" spans="14:92" ht="13.5" customHeight="1" thickBot="1">
      <c r="N40" s="177" t="s">
        <v>91</v>
      </c>
      <c r="O40" s="178">
        <v>246912</v>
      </c>
      <c r="P40" s="179">
        <v>3.1448557932713804E-2</v>
      </c>
      <c r="Q40" s="180">
        <v>314689</v>
      </c>
      <c r="R40" s="179">
        <v>4.1690206269294788E-2</v>
      </c>
      <c r="S40" s="180">
        <v>259420</v>
      </c>
      <c r="T40" s="179">
        <v>3.5280218802090917E-2</v>
      </c>
      <c r="U40" s="181">
        <v>246340</v>
      </c>
      <c r="V40" s="182">
        <v>3.4255256869233051E-2</v>
      </c>
      <c r="AT40" s="326"/>
      <c r="AU40" s="337"/>
      <c r="AV40" s="338"/>
      <c r="AW40" s="338"/>
      <c r="AX40" s="338"/>
      <c r="AY40" s="338"/>
      <c r="AZ40" s="338"/>
      <c r="BA40" s="338"/>
      <c r="BB40" s="368"/>
      <c r="BC40" s="309"/>
      <c r="BD40" s="308"/>
      <c r="BE40" s="309"/>
      <c r="BF40" s="308"/>
      <c r="BG40" s="309"/>
      <c r="BH40" s="341"/>
      <c r="BI40" s="308"/>
      <c r="BJ40" s="342"/>
      <c r="BK40" s="343"/>
      <c r="BL40" s="343"/>
      <c r="BM40" s="343"/>
      <c r="BN40" s="343"/>
      <c r="BO40" s="343"/>
      <c r="BP40" s="343"/>
      <c r="BQ40" s="343"/>
      <c r="BR40" s="343"/>
      <c r="BS40" s="343"/>
      <c r="BT40" s="343"/>
      <c r="BU40" s="343"/>
      <c r="BV40" s="343"/>
      <c r="BW40" s="343"/>
      <c r="BX40" s="343"/>
      <c r="BY40" s="343"/>
      <c r="BZ40" s="343"/>
      <c r="CA40" s="343"/>
      <c r="CB40" s="343"/>
      <c r="CC40" s="343"/>
      <c r="CD40" s="343"/>
      <c r="CE40" s="343"/>
      <c r="CF40" s="343"/>
      <c r="CG40" s="343"/>
      <c r="CH40" s="343"/>
      <c r="CI40" s="343"/>
      <c r="CJ40" s="343"/>
      <c r="CK40" s="343"/>
      <c r="CL40" s="343"/>
      <c r="CM40" s="343"/>
      <c r="CN40" s="344"/>
    </row>
    <row r="41" spans="14:92" ht="13.5" customHeight="1">
      <c r="N41" s="171" t="s">
        <v>92</v>
      </c>
      <c r="O41" s="172">
        <v>7437</v>
      </c>
      <c r="P41" s="173">
        <v>9.4723190993387335E-4</v>
      </c>
      <c r="Q41" s="174">
        <v>7715.1989667058297</v>
      </c>
      <c r="R41" s="173">
        <v>1.0221146475746406E-3</v>
      </c>
      <c r="S41" s="174">
        <v>9784</v>
      </c>
      <c r="T41" s="173">
        <v>1.3305900114087485E-3</v>
      </c>
      <c r="U41" s="175">
        <v>6560</v>
      </c>
      <c r="V41" s="176">
        <v>9.1221273468445577E-4</v>
      </c>
      <c r="W41" s="28"/>
      <c r="AT41" s="322"/>
      <c r="AU41" s="412" t="s">
        <v>122</v>
      </c>
      <c r="AV41" s="413"/>
      <c r="AW41" s="413"/>
      <c r="AX41" s="413"/>
      <c r="AY41" s="413"/>
      <c r="AZ41" s="413"/>
      <c r="BA41" s="413"/>
      <c r="BB41" s="412" t="s">
        <v>110</v>
      </c>
      <c r="BC41" s="413"/>
      <c r="BD41" s="413"/>
      <c r="BE41" s="413"/>
      <c r="BF41" s="413"/>
      <c r="BG41" s="413"/>
      <c r="BH41" s="416"/>
      <c r="BI41" s="353"/>
      <c r="BJ41" s="354">
        <f>AT4</f>
        <v>45139</v>
      </c>
      <c r="BK41" s="355">
        <f t="shared" ref="BK41:CN41" si="8">BJ41+1</f>
        <v>45140</v>
      </c>
      <c r="BL41" s="355">
        <f t="shared" si="8"/>
        <v>45141</v>
      </c>
      <c r="BM41" s="355">
        <f t="shared" si="8"/>
        <v>45142</v>
      </c>
      <c r="BN41" s="355">
        <f t="shared" si="8"/>
        <v>45143</v>
      </c>
      <c r="BO41" s="355">
        <f t="shared" si="8"/>
        <v>45144</v>
      </c>
      <c r="BP41" s="355">
        <f t="shared" si="8"/>
        <v>45145</v>
      </c>
      <c r="BQ41" s="355">
        <f t="shared" si="8"/>
        <v>45146</v>
      </c>
      <c r="BR41" s="355">
        <f t="shared" si="8"/>
        <v>45147</v>
      </c>
      <c r="BS41" s="355">
        <f t="shared" si="8"/>
        <v>45148</v>
      </c>
      <c r="BT41" s="355">
        <f t="shared" si="8"/>
        <v>45149</v>
      </c>
      <c r="BU41" s="355">
        <f t="shared" si="8"/>
        <v>45150</v>
      </c>
      <c r="BV41" s="355">
        <f t="shared" si="8"/>
        <v>45151</v>
      </c>
      <c r="BW41" s="355">
        <f t="shared" si="8"/>
        <v>45152</v>
      </c>
      <c r="BX41" s="355">
        <f t="shared" si="8"/>
        <v>45153</v>
      </c>
      <c r="BY41" s="355">
        <f t="shared" si="8"/>
        <v>45154</v>
      </c>
      <c r="BZ41" s="355">
        <f t="shared" si="8"/>
        <v>45155</v>
      </c>
      <c r="CA41" s="355">
        <f t="shared" si="8"/>
        <v>45156</v>
      </c>
      <c r="CB41" s="355">
        <f t="shared" si="8"/>
        <v>45157</v>
      </c>
      <c r="CC41" s="355">
        <f t="shared" si="8"/>
        <v>45158</v>
      </c>
      <c r="CD41" s="355">
        <f t="shared" si="8"/>
        <v>45159</v>
      </c>
      <c r="CE41" s="355">
        <f t="shared" si="8"/>
        <v>45160</v>
      </c>
      <c r="CF41" s="355">
        <f t="shared" si="8"/>
        <v>45161</v>
      </c>
      <c r="CG41" s="355">
        <f t="shared" si="8"/>
        <v>45162</v>
      </c>
      <c r="CH41" s="355">
        <f t="shared" si="8"/>
        <v>45163</v>
      </c>
      <c r="CI41" s="355">
        <f t="shared" si="8"/>
        <v>45164</v>
      </c>
      <c r="CJ41" s="355">
        <f t="shared" si="8"/>
        <v>45165</v>
      </c>
      <c r="CK41" s="355">
        <f t="shared" si="8"/>
        <v>45166</v>
      </c>
      <c r="CL41" s="355">
        <f t="shared" si="8"/>
        <v>45167</v>
      </c>
      <c r="CM41" s="355">
        <f t="shared" si="8"/>
        <v>45168</v>
      </c>
      <c r="CN41" s="356">
        <f t="shared" si="8"/>
        <v>45169</v>
      </c>
    </row>
    <row r="42" spans="14:92" ht="13.5" customHeight="1" thickBot="1">
      <c r="N42" s="116" t="s">
        <v>93</v>
      </c>
      <c r="O42" s="117">
        <v>1050659</v>
      </c>
      <c r="P42" s="118">
        <v>0.13381978368417555</v>
      </c>
      <c r="Q42" s="119">
        <v>1073332.4402249914</v>
      </c>
      <c r="R42" s="118">
        <v>0.14219578958433696</v>
      </c>
      <c r="S42" s="119">
        <v>1112866</v>
      </c>
      <c r="T42" s="118">
        <v>0.15134591002007444</v>
      </c>
      <c r="U42" s="120">
        <v>938404</v>
      </c>
      <c r="V42" s="121">
        <v>0.13049147546933415</v>
      </c>
      <c r="W42" s="28"/>
      <c r="AT42" s="322"/>
      <c r="AU42" s="414"/>
      <c r="AV42" s="415"/>
      <c r="AW42" s="415"/>
      <c r="AX42" s="415"/>
      <c r="AY42" s="415"/>
      <c r="AZ42" s="415"/>
      <c r="BA42" s="415"/>
      <c r="BB42" s="414"/>
      <c r="BC42" s="415"/>
      <c r="BD42" s="415"/>
      <c r="BE42" s="415"/>
      <c r="BF42" s="415"/>
      <c r="BG42" s="415"/>
      <c r="BH42" s="417"/>
      <c r="BI42" s="349"/>
      <c r="BJ42" s="350">
        <f t="shared" ref="BJ42:CN42" si="9">BJ41</f>
        <v>45139</v>
      </c>
      <c r="BK42" s="351">
        <f t="shared" si="9"/>
        <v>45140</v>
      </c>
      <c r="BL42" s="351">
        <f t="shared" si="9"/>
        <v>45141</v>
      </c>
      <c r="BM42" s="351">
        <f t="shared" si="9"/>
        <v>45142</v>
      </c>
      <c r="BN42" s="351">
        <f t="shared" si="9"/>
        <v>45143</v>
      </c>
      <c r="BO42" s="351">
        <f t="shared" si="9"/>
        <v>45144</v>
      </c>
      <c r="BP42" s="351">
        <f t="shared" si="9"/>
        <v>45145</v>
      </c>
      <c r="BQ42" s="351">
        <f t="shared" si="9"/>
        <v>45146</v>
      </c>
      <c r="BR42" s="351">
        <f t="shared" si="9"/>
        <v>45147</v>
      </c>
      <c r="BS42" s="351">
        <f t="shared" si="9"/>
        <v>45148</v>
      </c>
      <c r="BT42" s="351">
        <f t="shared" si="9"/>
        <v>45149</v>
      </c>
      <c r="BU42" s="351">
        <f t="shared" si="9"/>
        <v>45150</v>
      </c>
      <c r="BV42" s="351">
        <f t="shared" si="9"/>
        <v>45151</v>
      </c>
      <c r="BW42" s="351">
        <f t="shared" si="9"/>
        <v>45152</v>
      </c>
      <c r="BX42" s="351">
        <f t="shared" si="9"/>
        <v>45153</v>
      </c>
      <c r="BY42" s="351">
        <f t="shared" si="9"/>
        <v>45154</v>
      </c>
      <c r="BZ42" s="351">
        <f t="shared" si="9"/>
        <v>45155</v>
      </c>
      <c r="CA42" s="351">
        <f t="shared" si="9"/>
        <v>45156</v>
      </c>
      <c r="CB42" s="351">
        <f t="shared" si="9"/>
        <v>45157</v>
      </c>
      <c r="CC42" s="351">
        <f t="shared" si="9"/>
        <v>45158</v>
      </c>
      <c r="CD42" s="351">
        <f t="shared" si="9"/>
        <v>45159</v>
      </c>
      <c r="CE42" s="351">
        <f t="shared" si="9"/>
        <v>45160</v>
      </c>
      <c r="CF42" s="351">
        <f t="shared" si="9"/>
        <v>45161</v>
      </c>
      <c r="CG42" s="351">
        <f t="shared" si="9"/>
        <v>45162</v>
      </c>
      <c r="CH42" s="351">
        <f t="shared" si="9"/>
        <v>45163</v>
      </c>
      <c r="CI42" s="351">
        <f t="shared" si="9"/>
        <v>45164</v>
      </c>
      <c r="CJ42" s="351">
        <f t="shared" si="9"/>
        <v>45165</v>
      </c>
      <c r="CK42" s="351">
        <f t="shared" si="9"/>
        <v>45166</v>
      </c>
      <c r="CL42" s="351">
        <f t="shared" si="9"/>
        <v>45167</v>
      </c>
      <c r="CM42" s="351">
        <f t="shared" si="9"/>
        <v>45168</v>
      </c>
      <c r="CN42" s="352">
        <f t="shared" si="9"/>
        <v>45169</v>
      </c>
    </row>
    <row r="43" spans="14:92" ht="13.5" customHeight="1">
      <c r="N43" s="185" t="s">
        <v>94</v>
      </c>
      <c r="O43" s="74">
        <v>4340598</v>
      </c>
      <c r="P43" s="75">
        <v>0.55285100629220796</v>
      </c>
      <c r="Q43" s="76">
        <v>4234579.1989555219</v>
      </c>
      <c r="R43" s="75">
        <v>0.56099984514273082</v>
      </c>
      <c r="S43" s="76">
        <v>4204396</v>
      </c>
      <c r="T43" s="75">
        <v>0.57178325036865263</v>
      </c>
      <c r="U43" s="77">
        <v>4775103</v>
      </c>
      <c r="V43" s="78">
        <v>0.66401063506554092</v>
      </c>
      <c r="AE43" s="3"/>
      <c r="AT43" s="357"/>
      <c r="AU43" s="358"/>
      <c r="AV43" s="359"/>
      <c r="AW43" s="359"/>
      <c r="AX43" s="359"/>
      <c r="AY43" s="359"/>
      <c r="AZ43" s="359"/>
      <c r="BA43" s="359"/>
      <c r="BB43" s="369"/>
      <c r="BC43" s="361"/>
      <c r="BD43" s="362"/>
      <c r="BE43" s="361"/>
      <c r="BF43" s="362"/>
      <c r="BG43" s="361"/>
      <c r="BH43" s="363"/>
      <c r="BI43" s="362"/>
      <c r="BJ43" s="364"/>
      <c r="BK43" s="365"/>
      <c r="BL43" s="365"/>
      <c r="BM43" s="365"/>
      <c r="BN43" s="365"/>
      <c r="BO43" s="365"/>
      <c r="BP43" s="365"/>
      <c r="BQ43" s="365"/>
      <c r="BR43" s="365"/>
      <c r="BS43" s="365"/>
      <c r="BT43" s="365"/>
      <c r="BU43" s="365"/>
      <c r="BV43" s="365"/>
      <c r="BW43" s="365"/>
      <c r="BX43" s="365"/>
      <c r="BY43" s="365"/>
      <c r="BZ43" s="365"/>
      <c r="CA43" s="365"/>
      <c r="CB43" s="365"/>
      <c r="CC43" s="365"/>
      <c r="CD43" s="365"/>
      <c r="CE43" s="365"/>
      <c r="CF43" s="365"/>
      <c r="CG43" s="365"/>
      <c r="CH43" s="365"/>
      <c r="CI43" s="365"/>
      <c r="CJ43" s="365"/>
      <c r="CK43" s="365"/>
      <c r="CL43" s="365"/>
      <c r="CM43" s="365"/>
      <c r="CN43" s="367"/>
    </row>
    <row r="44" spans="14:92" ht="13.5" customHeight="1">
      <c r="N44" s="84" t="s">
        <v>95</v>
      </c>
      <c r="O44" s="85">
        <v>146227</v>
      </c>
      <c r="P44" s="86">
        <v>1.8624563734557013E-2</v>
      </c>
      <c r="Q44" s="87">
        <v>118926.82599494694</v>
      </c>
      <c r="R44" s="86">
        <v>1.5755504344549275E-2</v>
      </c>
      <c r="S44" s="87">
        <v>109603</v>
      </c>
      <c r="T44" s="86">
        <v>1.490562725065751E-2</v>
      </c>
      <c r="U44" s="88">
        <v>207403</v>
      </c>
      <c r="V44" s="89">
        <v>2.8840801495695147E-2</v>
      </c>
      <c r="W44" s="186"/>
      <c r="AT44" s="281"/>
      <c r="AU44" s="288"/>
      <c r="AV44" s="289"/>
      <c r="AW44" s="289"/>
      <c r="AX44" s="289"/>
      <c r="AY44" s="289"/>
      <c r="AZ44" s="289"/>
      <c r="BA44" s="289"/>
      <c r="BB44" s="336"/>
      <c r="BC44" s="305"/>
      <c r="BD44" s="290"/>
      <c r="BE44" s="291"/>
      <c r="BF44" s="290"/>
      <c r="BG44" s="291"/>
      <c r="BH44" s="329"/>
      <c r="BI44" s="290"/>
      <c r="BJ44" s="330"/>
      <c r="BK44" s="331"/>
      <c r="BL44" s="331"/>
      <c r="BM44" s="331"/>
      <c r="BN44" s="331"/>
      <c r="BO44" s="331"/>
      <c r="BP44" s="331"/>
      <c r="BQ44" s="331"/>
      <c r="BR44" s="331"/>
      <c r="BS44" s="331"/>
      <c r="BT44" s="331"/>
      <c r="BU44" s="331"/>
      <c r="BV44" s="331"/>
      <c r="BW44" s="331"/>
      <c r="BX44" s="331"/>
      <c r="BY44" s="331"/>
      <c r="BZ44" s="331"/>
      <c r="CA44" s="331"/>
      <c r="CB44" s="331"/>
      <c r="CC44" s="331"/>
      <c r="CD44" s="331"/>
      <c r="CE44" s="331"/>
      <c r="CF44" s="331"/>
      <c r="CG44" s="331"/>
      <c r="CH44" s="331"/>
      <c r="CI44" s="331"/>
      <c r="CJ44" s="331"/>
      <c r="CK44" s="331"/>
      <c r="CL44" s="331"/>
      <c r="CM44" s="331"/>
      <c r="CN44" s="332"/>
    </row>
    <row r="45" spans="14:92" ht="13.5" customHeight="1">
      <c r="N45" s="187" t="s">
        <v>96</v>
      </c>
      <c r="O45" s="172">
        <v>576325</v>
      </c>
      <c r="P45" s="173">
        <v>7.3405059902197062E-2</v>
      </c>
      <c r="Q45" s="174">
        <v>503215.16003017174</v>
      </c>
      <c r="R45" s="173">
        <v>6.6666276290223189E-2</v>
      </c>
      <c r="S45" s="174">
        <v>520866</v>
      </c>
      <c r="T45" s="173">
        <v>7.0835966566070038E-2</v>
      </c>
      <c r="U45" s="175">
        <v>415908</v>
      </c>
      <c r="V45" s="176">
        <v>5.7834843606271738E-2</v>
      </c>
      <c r="W45" s="186"/>
      <c r="AE45" s="256" t="s">
        <v>26</v>
      </c>
      <c r="AF45" s="256" t="s">
        <v>33</v>
      </c>
      <c r="AT45" s="281"/>
      <c r="AU45" s="288"/>
      <c r="AV45" s="289"/>
      <c r="AW45" s="289"/>
      <c r="AX45" s="289"/>
      <c r="AY45" s="289"/>
      <c r="AZ45" s="289"/>
      <c r="BA45" s="289"/>
      <c r="BB45" s="336"/>
      <c r="BC45" s="305"/>
      <c r="BD45" s="290"/>
      <c r="BE45" s="291"/>
      <c r="BF45" s="290"/>
      <c r="BG45" s="291"/>
      <c r="BH45" s="329"/>
      <c r="BI45" s="290"/>
      <c r="BJ45" s="330"/>
      <c r="BK45" s="331"/>
      <c r="BL45" s="331"/>
      <c r="BM45" s="331"/>
      <c r="BN45" s="331"/>
      <c r="BO45" s="331"/>
      <c r="BP45" s="331"/>
      <c r="BQ45" s="331"/>
      <c r="BR45" s="331"/>
      <c r="BS45" s="331"/>
      <c r="BT45" s="331"/>
      <c r="BU45" s="331"/>
      <c r="BV45" s="331"/>
      <c r="BW45" s="331"/>
      <c r="BX45" s="331"/>
      <c r="BY45" s="331"/>
      <c r="BZ45" s="331"/>
      <c r="CA45" s="331"/>
      <c r="CB45" s="331"/>
      <c r="CC45" s="331"/>
      <c r="CD45" s="331"/>
      <c r="CE45" s="331"/>
      <c r="CF45" s="331"/>
      <c r="CG45" s="331"/>
      <c r="CH45" s="331"/>
      <c r="CI45" s="331"/>
      <c r="CJ45" s="331"/>
      <c r="CK45" s="331"/>
      <c r="CL45" s="331"/>
      <c r="CM45" s="331"/>
      <c r="CN45" s="332"/>
    </row>
    <row r="46" spans="14:92" ht="13.5" customHeight="1">
      <c r="N46" s="177" t="s">
        <v>97</v>
      </c>
      <c r="O46" s="178">
        <v>0</v>
      </c>
      <c r="P46" s="179">
        <v>0</v>
      </c>
      <c r="Q46" s="180">
        <v>0</v>
      </c>
      <c r="R46" s="179">
        <v>0</v>
      </c>
      <c r="S46" s="180">
        <v>0</v>
      </c>
      <c r="T46" s="179">
        <v>0</v>
      </c>
      <c r="U46" s="181">
        <v>0</v>
      </c>
      <c r="V46" s="182">
        <v>0</v>
      </c>
      <c r="W46" s="186"/>
      <c r="AE46" s="256"/>
      <c r="AF46" s="256"/>
      <c r="AT46" s="281"/>
      <c r="AU46" s="288"/>
      <c r="AV46" s="289"/>
      <c r="AW46" s="289"/>
      <c r="AX46" s="289"/>
      <c r="AY46" s="289"/>
      <c r="AZ46" s="289"/>
      <c r="BA46" s="289"/>
      <c r="BB46" s="336"/>
      <c r="BC46" s="305"/>
      <c r="BD46" s="290"/>
      <c r="BE46" s="291"/>
      <c r="BF46" s="290"/>
      <c r="BG46" s="291"/>
      <c r="BH46" s="329"/>
      <c r="BI46" s="290"/>
      <c r="BJ46" s="330"/>
      <c r="BK46" s="331"/>
      <c r="BL46" s="331"/>
      <c r="BM46" s="331"/>
      <c r="BN46" s="331"/>
      <c r="BO46" s="331"/>
      <c r="BP46" s="331"/>
      <c r="BQ46" s="331"/>
      <c r="BR46" s="331"/>
      <c r="BS46" s="331"/>
      <c r="BT46" s="331"/>
      <c r="BU46" s="331"/>
      <c r="BV46" s="331"/>
      <c r="BW46" s="331"/>
      <c r="BX46" s="331"/>
      <c r="BY46" s="331"/>
      <c r="BZ46" s="331"/>
      <c r="CA46" s="331"/>
      <c r="CB46" s="331"/>
      <c r="CC46" s="331"/>
      <c r="CD46" s="331"/>
      <c r="CE46" s="331"/>
      <c r="CF46" s="331"/>
      <c r="CG46" s="331"/>
      <c r="CH46" s="331"/>
      <c r="CI46" s="331"/>
      <c r="CJ46" s="331"/>
      <c r="CK46" s="331"/>
      <c r="CL46" s="331"/>
      <c r="CM46" s="331"/>
      <c r="CN46" s="332"/>
    </row>
    <row r="47" spans="14:92" ht="13.5" customHeight="1">
      <c r="N47" s="187" t="s">
        <v>98</v>
      </c>
      <c r="O47" s="172">
        <v>0</v>
      </c>
      <c r="P47" s="173">
        <v>0</v>
      </c>
      <c r="Q47" s="174">
        <v>0</v>
      </c>
      <c r="R47" s="173">
        <v>0</v>
      </c>
      <c r="S47" s="174">
        <v>0</v>
      </c>
      <c r="T47" s="173">
        <v>0</v>
      </c>
      <c r="U47" s="175">
        <v>0</v>
      </c>
      <c r="V47" s="176">
        <v>0</v>
      </c>
      <c r="W47" s="186"/>
      <c r="AF47" s="256" t="s">
        <v>142</v>
      </c>
      <c r="AT47" s="281"/>
      <c r="AU47" s="288" t="s">
        <v>118</v>
      </c>
      <c r="AV47" s="289"/>
      <c r="AW47" s="289"/>
      <c r="AX47" s="289"/>
      <c r="AY47" s="289"/>
      <c r="AZ47" s="289"/>
      <c r="BA47" s="289"/>
      <c r="BB47" s="336"/>
      <c r="BC47" s="305"/>
      <c r="BD47" s="290"/>
      <c r="BE47" s="291"/>
      <c r="BF47" s="290"/>
      <c r="BG47" s="291"/>
      <c r="BH47" s="329"/>
      <c r="BI47" s="290"/>
      <c r="BJ47" s="330"/>
      <c r="BK47" s="331"/>
      <c r="BL47" s="331"/>
      <c r="BM47" s="331"/>
      <c r="BN47" s="331"/>
      <c r="BO47" s="331"/>
      <c r="BP47" s="331"/>
      <c r="BQ47" s="331"/>
      <c r="BR47" s="331"/>
      <c r="BS47" s="331"/>
      <c r="BT47" s="331"/>
      <c r="BU47" s="331"/>
      <c r="BV47" s="331"/>
      <c r="BW47" s="331"/>
      <c r="BX47" s="331"/>
      <c r="BY47" s="331"/>
      <c r="BZ47" s="331"/>
      <c r="CA47" s="331"/>
      <c r="CB47" s="331"/>
      <c r="CC47" s="331"/>
      <c r="CD47" s="331"/>
      <c r="CE47" s="331"/>
      <c r="CF47" s="331"/>
      <c r="CG47" s="331"/>
      <c r="CH47" s="331"/>
      <c r="CI47" s="331"/>
      <c r="CJ47" s="331"/>
      <c r="CK47" s="331"/>
      <c r="CL47" s="331"/>
      <c r="CM47" s="331"/>
      <c r="CN47" s="332"/>
    </row>
    <row r="48" spans="14:92" ht="13.5" customHeight="1">
      <c r="N48" s="171" t="s">
        <v>99</v>
      </c>
      <c r="O48" s="188">
        <v>0</v>
      </c>
      <c r="P48" s="189">
        <v>0</v>
      </c>
      <c r="Q48" s="190">
        <v>0</v>
      </c>
      <c r="R48" s="189">
        <v>0</v>
      </c>
      <c r="S48" s="190">
        <v>0</v>
      </c>
      <c r="T48" s="189">
        <v>0</v>
      </c>
      <c r="U48" s="191">
        <v>0</v>
      </c>
      <c r="V48" s="192">
        <v>0</v>
      </c>
      <c r="W48" s="186"/>
      <c r="AF48" s="256"/>
      <c r="AT48" s="281"/>
      <c r="AU48" s="288"/>
      <c r="AV48" s="289"/>
      <c r="AW48" s="289"/>
      <c r="AX48" s="289"/>
      <c r="AY48" s="289"/>
      <c r="AZ48" s="289"/>
      <c r="BA48" s="289"/>
      <c r="BB48" s="336"/>
      <c r="BC48" s="305"/>
      <c r="BD48" s="290"/>
      <c r="BE48" s="291"/>
      <c r="BF48" s="290"/>
      <c r="BG48" s="291"/>
      <c r="BH48" s="329"/>
      <c r="BI48" s="290"/>
      <c r="BJ48" s="330"/>
      <c r="BK48" s="331"/>
      <c r="BL48" s="331"/>
      <c r="BM48" s="331"/>
      <c r="BN48" s="331"/>
      <c r="BO48" s="331"/>
      <c r="BP48" s="331"/>
      <c r="BQ48" s="331"/>
      <c r="BR48" s="331"/>
      <c r="BS48" s="331"/>
      <c r="BT48" s="331"/>
      <c r="BU48" s="331"/>
      <c r="BV48" s="331"/>
      <c r="BW48" s="331"/>
      <c r="BX48" s="331"/>
      <c r="BY48" s="331"/>
      <c r="BZ48" s="331"/>
      <c r="CA48" s="331"/>
      <c r="CB48" s="331"/>
      <c r="CC48" s="331"/>
      <c r="CD48" s="331"/>
      <c r="CE48" s="331"/>
      <c r="CF48" s="331"/>
      <c r="CG48" s="331"/>
      <c r="CH48" s="331"/>
      <c r="CI48" s="331"/>
      <c r="CJ48" s="331"/>
      <c r="CK48" s="331"/>
      <c r="CL48" s="331"/>
      <c r="CM48" s="331"/>
      <c r="CN48" s="332"/>
    </row>
    <row r="49" spans="14:92" ht="13.5" customHeight="1" thickBot="1">
      <c r="N49" s="193" t="s">
        <v>100</v>
      </c>
      <c r="O49" s="194">
        <v>752937</v>
      </c>
      <c r="P49" s="195">
        <v>9.5899684357924009E-2</v>
      </c>
      <c r="Q49" s="196">
        <v>744096.34256357467</v>
      </c>
      <c r="R49" s="195">
        <v>9.8578374222496698E-2</v>
      </c>
      <c r="S49" s="196">
        <v>621342</v>
      </c>
      <c r="T49" s="195">
        <v>8.4500353522969612E-2</v>
      </c>
      <c r="U49" s="197">
        <v>-12264</v>
      </c>
      <c r="V49" s="198">
        <v>-1.705392832038135E-3</v>
      </c>
      <c r="W49" s="186"/>
      <c r="AT49" s="281"/>
      <c r="AU49" s="316"/>
      <c r="AV49" s="289"/>
      <c r="AW49" s="314"/>
      <c r="AX49" s="314"/>
      <c r="AY49" s="314"/>
      <c r="AZ49" s="314"/>
      <c r="BA49" s="314"/>
      <c r="BB49" s="336"/>
      <c r="BC49" s="305"/>
      <c r="BD49" s="290"/>
      <c r="BE49" s="291"/>
      <c r="BF49" s="290"/>
      <c r="BG49" s="291"/>
      <c r="BH49" s="329"/>
      <c r="BI49" s="290"/>
      <c r="BJ49" s="330"/>
      <c r="BK49" s="331"/>
      <c r="BL49" s="331"/>
      <c r="BM49" s="331"/>
      <c r="BN49" s="331"/>
      <c r="BO49" s="331"/>
      <c r="BP49" s="331"/>
      <c r="BQ49" s="331"/>
      <c r="BR49" s="331"/>
      <c r="BS49" s="331"/>
      <c r="BT49" s="331"/>
      <c r="BU49" s="331"/>
      <c r="BV49" s="331"/>
      <c r="BW49" s="331"/>
      <c r="BX49" s="331"/>
      <c r="BY49" s="331"/>
      <c r="BZ49" s="331"/>
      <c r="CA49" s="331"/>
      <c r="CB49" s="331"/>
      <c r="CC49" s="331"/>
      <c r="CD49" s="331"/>
      <c r="CE49" s="331"/>
      <c r="CF49" s="331"/>
      <c r="CG49" s="331"/>
      <c r="CH49" s="331"/>
      <c r="CI49" s="331"/>
      <c r="CJ49" s="331"/>
      <c r="CK49" s="331"/>
      <c r="CL49" s="331"/>
      <c r="CM49" s="331"/>
      <c r="CN49" s="332"/>
    </row>
    <row r="50" spans="14:92" ht="13.5" customHeight="1" thickBot="1">
      <c r="N50" s="8" t="s">
        <v>59</v>
      </c>
      <c r="O50" s="28">
        <f>SUM(O49,O40)</f>
        <v>999849</v>
      </c>
      <c r="Q50" s="28">
        <f>SUM(Q49,Q40)</f>
        <v>1058785.3425635747</v>
      </c>
      <c r="S50" s="28">
        <f>SUM(S49,S40)</f>
        <v>880762</v>
      </c>
      <c r="U50" s="28">
        <f>SUM(U49,U40)</f>
        <v>234076</v>
      </c>
      <c r="AT50" s="326"/>
      <c r="AU50" s="337"/>
      <c r="AV50" s="307"/>
      <c r="AW50" s="338"/>
      <c r="AX50" s="338"/>
      <c r="AY50" s="338"/>
      <c r="AZ50" s="338"/>
      <c r="BA50" s="338"/>
      <c r="BB50" s="339"/>
      <c r="BC50" s="340"/>
      <c r="BD50" s="308"/>
      <c r="BE50" s="309"/>
      <c r="BF50" s="308"/>
      <c r="BG50" s="309"/>
      <c r="BH50" s="341"/>
      <c r="BI50" s="308"/>
      <c r="BJ50" s="342"/>
      <c r="BK50" s="343"/>
      <c r="BL50" s="343"/>
      <c r="BM50" s="343"/>
      <c r="BN50" s="343"/>
      <c r="BO50" s="343"/>
      <c r="BP50" s="343"/>
      <c r="BQ50" s="343"/>
      <c r="BR50" s="343"/>
      <c r="BS50" s="343"/>
      <c r="BT50" s="343"/>
      <c r="BU50" s="343"/>
      <c r="BV50" s="343"/>
      <c r="BW50" s="343"/>
      <c r="BX50" s="343"/>
      <c r="BY50" s="343"/>
      <c r="BZ50" s="343"/>
      <c r="CA50" s="343"/>
      <c r="CB50" s="343"/>
      <c r="CC50" s="343"/>
      <c r="CD50" s="343"/>
      <c r="CE50" s="343"/>
      <c r="CF50" s="343"/>
      <c r="CG50" s="343"/>
      <c r="CH50" s="343"/>
      <c r="CI50" s="343"/>
      <c r="CJ50" s="343"/>
      <c r="CK50" s="343"/>
      <c r="CL50" s="343"/>
      <c r="CM50" s="343"/>
      <c r="CN50" s="344"/>
    </row>
    <row r="51" spans="14:92" ht="13.5" customHeight="1">
      <c r="N51" s="8" t="s">
        <v>101</v>
      </c>
      <c r="O51" s="28">
        <f>SUM(O49,O44:O45,O40)</f>
        <v>1722401</v>
      </c>
      <c r="Q51" s="28">
        <f>SUM(Q49,Q44:Q45,Q40)</f>
        <v>1680927.3285886934</v>
      </c>
      <c r="S51" s="28">
        <f>SUM(S49,S44:S45,S40)</f>
        <v>1511231</v>
      </c>
      <c r="U51" s="28">
        <f>SUM(U49,U44:U45,U40)</f>
        <v>857387</v>
      </c>
      <c r="AE51" s="256" t="s">
        <v>6</v>
      </c>
      <c r="AF51" s="256" t="s">
        <v>40</v>
      </c>
    </row>
    <row r="52" spans="14:92" ht="13.5" customHeight="1">
      <c r="AE52" s="256"/>
      <c r="AF52" s="256"/>
    </row>
    <row r="53" spans="14:92" ht="13.5" customHeight="1">
      <c r="AF53" s="256" t="s">
        <v>43</v>
      </c>
    </row>
    <row r="54" spans="14:92" ht="13.5" customHeight="1">
      <c r="AF54" s="256"/>
    </row>
    <row r="55" spans="14:92" ht="13.5" customHeight="1">
      <c r="AF55" s="256" t="s">
        <v>51</v>
      </c>
    </row>
    <row r="56" spans="14:92" ht="13.5" customHeight="1">
      <c r="AF56" s="256"/>
    </row>
    <row r="57" spans="14:92" ht="13.5" customHeight="1">
      <c r="AF57" s="256" t="s">
        <v>49</v>
      </c>
    </row>
    <row r="58" spans="14:92" ht="13.5" customHeight="1">
      <c r="AF58" s="256"/>
    </row>
  </sheetData>
  <mergeCells count="18">
    <mergeCell ref="AU41:BA42"/>
    <mergeCell ref="BB41:BH42"/>
    <mergeCell ref="AI19:AK23"/>
    <mergeCell ref="AU21:BA22"/>
    <mergeCell ref="BB21:BH22"/>
    <mergeCell ref="AY25:BA25"/>
    <mergeCell ref="AY26:BA26"/>
    <mergeCell ref="AY27:BA27"/>
    <mergeCell ref="A2:B2"/>
    <mergeCell ref="D2:J2"/>
    <mergeCell ref="N4:N5"/>
    <mergeCell ref="AT4:CN4"/>
    <mergeCell ref="BB5:BE5"/>
    <mergeCell ref="BF5:BJ5"/>
    <mergeCell ref="BK5:BN5"/>
    <mergeCell ref="BO5:BR5"/>
    <mergeCell ref="BS5:BV5"/>
    <mergeCell ref="BW5:BZ5"/>
  </mergeCells>
  <phoneticPr fontId="2"/>
  <conditionalFormatting sqref="AN5:AN35">
    <cfRule type="expression" dxfId="1" priority="2">
      <formula>TEXT(AM5,"aaa")="日"</formula>
    </cfRule>
    <cfRule type="expression" priority="3">
      <formula>"TEXT(A６,""aaa"")"</formula>
    </cfRule>
  </conditionalFormatting>
  <conditionalFormatting sqref="AN5:AN35">
    <cfRule type="expression" dxfId="0" priority="1">
      <formula>TEXT(AM5,"aaa")="土"</formula>
    </cfRule>
  </conditionalFormatting>
  <dataValidations count="1">
    <dataValidation imeMode="off" allowBlank="1" showInputMessage="1" showErrorMessage="1" sqref="U4" xr:uid="{00000000-0002-0000-0500-000000000000}"/>
  </dataValidations>
  <printOptions horizontalCentered="1"/>
  <pageMargins left="0.19685039370078741" right="0.19685039370078741" top="0.19685039370078741" bottom="0.19685039370078741" header="0.11811023622047245" footer="0.11811023622047245"/>
  <pageSetup paperSize="8" scale="92" orientation="landscape" horizontalDpi="4294967293" r:id="rId1"/>
  <headerFooter alignWithMargins="0"/>
  <colBreaks count="2" manualBreakCount="2">
    <brk id="28" max="61" man="1"/>
    <brk id="45" max="61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1000000}">
          <x14:formula1>
            <xm:f>設定!$B$3:$B$16</xm:f>
          </x14:formula1>
          <xm:sqref>O4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C8A1F-0FEA-424D-9F02-4DB98BB33328}">
  <dimension ref="A1:V36"/>
  <sheetViews>
    <sheetView showGridLines="0" zoomScale="150" zoomScaleNormal="150" workbookViewId="0">
      <pane xSplit="1" ySplit="4" topLeftCell="B5" activePane="bottomRight" state="frozen"/>
      <selection activeCell="B4" sqref="B4:L4"/>
      <selection pane="topRight" activeCell="B4" sqref="B4:L4"/>
      <selection pane="bottomLeft" activeCell="B4" sqref="B4:L4"/>
      <selection pane="bottomRight" activeCell="B4" sqref="B4:L4"/>
    </sheetView>
  </sheetViews>
  <sheetFormatPr baseColWidth="10" defaultColWidth="8.83203125" defaultRowHeight="16" outlineLevelCol="1"/>
  <cols>
    <col min="1" max="1" width="4.33203125" style="381" customWidth="1"/>
    <col min="2" max="2" width="3.6640625" style="381" customWidth="1"/>
    <col min="3" max="3" width="8.83203125" style="381" customWidth="1"/>
    <col min="4" max="4" width="3.6640625" style="381" customWidth="1"/>
    <col min="5" max="5" width="8.83203125" style="381" customWidth="1"/>
    <col min="6" max="6" width="3.6640625" style="381" customWidth="1"/>
    <col min="7" max="7" width="8.83203125" style="381" customWidth="1"/>
    <col min="8" max="8" width="3.6640625" style="381" customWidth="1"/>
    <col min="9" max="9" width="8.83203125" style="381" customWidth="1"/>
    <col min="10" max="10" width="3.6640625" style="381" customWidth="1"/>
    <col min="11" max="11" width="8.83203125" style="381" customWidth="1"/>
    <col min="12" max="12" width="3.6640625" style="381" customWidth="1"/>
    <col min="13" max="13" width="8.83203125" style="381" hidden="1" customWidth="1" outlineLevel="1"/>
    <col min="14" max="14" width="3.6640625" style="381" hidden="1" customWidth="1" outlineLevel="1"/>
    <col min="15" max="15" width="8.83203125" style="381" hidden="1" customWidth="1" outlineLevel="1"/>
    <col min="16" max="16" width="3.6640625" style="381" hidden="1" customWidth="1" outlineLevel="1"/>
    <col min="17" max="17" width="8.83203125" style="381" hidden="1" customWidth="1" outlineLevel="1"/>
    <col min="18" max="18" width="3.6640625" style="381" hidden="1" customWidth="1" outlineLevel="1"/>
    <col min="19" max="19" width="8.83203125" style="381" hidden="1" customWidth="1" outlineLevel="1"/>
    <col min="20" max="20" width="3.6640625" style="381" hidden="1" customWidth="1" outlineLevel="1"/>
    <col min="21" max="21" width="8.83203125" style="381" hidden="1" customWidth="1" outlineLevel="1"/>
    <col min="22" max="22" width="10.83203125" style="381" customWidth="1" collapsed="1"/>
    <col min="23" max="256" width="8.83203125" style="381"/>
    <col min="257" max="257" width="4.33203125" style="381" customWidth="1"/>
    <col min="258" max="258" width="3.6640625" style="381" customWidth="1"/>
    <col min="259" max="259" width="8.83203125" style="381"/>
    <col min="260" max="260" width="3.6640625" style="381" customWidth="1"/>
    <col min="261" max="261" width="8.83203125" style="381"/>
    <col min="262" max="262" width="3.6640625" style="381" customWidth="1"/>
    <col min="263" max="263" width="8.83203125" style="381"/>
    <col min="264" max="264" width="3.6640625" style="381" customWidth="1"/>
    <col min="265" max="265" width="8.83203125" style="381"/>
    <col min="266" max="266" width="3.6640625" style="381" customWidth="1"/>
    <col min="267" max="267" width="8.83203125" style="381"/>
    <col min="268" max="268" width="3.6640625" style="381" customWidth="1"/>
    <col min="269" max="277" width="0" style="381" hidden="1" customWidth="1"/>
    <col min="278" max="278" width="10.83203125" style="381" customWidth="1"/>
    <col min="279" max="512" width="8.83203125" style="381"/>
    <col min="513" max="513" width="4.33203125" style="381" customWidth="1"/>
    <col min="514" max="514" width="3.6640625" style="381" customWidth="1"/>
    <col min="515" max="515" width="8.83203125" style="381"/>
    <col min="516" max="516" width="3.6640625" style="381" customWidth="1"/>
    <col min="517" max="517" width="8.83203125" style="381"/>
    <col min="518" max="518" width="3.6640625" style="381" customWidth="1"/>
    <col min="519" max="519" width="8.83203125" style="381"/>
    <col min="520" max="520" width="3.6640625" style="381" customWidth="1"/>
    <col min="521" max="521" width="8.83203125" style="381"/>
    <col min="522" max="522" width="3.6640625" style="381" customWidth="1"/>
    <col min="523" max="523" width="8.83203125" style="381"/>
    <col min="524" max="524" width="3.6640625" style="381" customWidth="1"/>
    <col min="525" max="533" width="0" style="381" hidden="1" customWidth="1"/>
    <col min="534" max="534" width="10.83203125" style="381" customWidth="1"/>
    <col min="535" max="768" width="8.83203125" style="381"/>
    <col min="769" max="769" width="4.33203125" style="381" customWidth="1"/>
    <col min="770" max="770" width="3.6640625" style="381" customWidth="1"/>
    <col min="771" max="771" width="8.83203125" style="381"/>
    <col min="772" max="772" width="3.6640625" style="381" customWidth="1"/>
    <col min="773" max="773" width="8.83203125" style="381"/>
    <col min="774" max="774" width="3.6640625" style="381" customWidth="1"/>
    <col min="775" max="775" width="8.83203125" style="381"/>
    <col min="776" max="776" width="3.6640625" style="381" customWidth="1"/>
    <col min="777" max="777" width="8.83203125" style="381"/>
    <col min="778" max="778" width="3.6640625" style="381" customWidth="1"/>
    <col min="779" max="779" width="8.83203125" style="381"/>
    <col min="780" max="780" width="3.6640625" style="381" customWidth="1"/>
    <col min="781" max="789" width="0" style="381" hidden="1" customWidth="1"/>
    <col min="790" max="790" width="10.83203125" style="381" customWidth="1"/>
    <col min="791" max="1024" width="8.83203125" style="381"/>
    <col min="1025" max="1025" width="4.33203125" style="381" customWidth="1"/>
    <col min="1026" max="1026" width="3.6640625" style="381" customWidth="1"/>
    <col min="1027" max="1027" width="8.83203125" style="381"/>
    <col min="1028" max="1028" width="3.6640625" style="381" customWidth="1"/>
    <col min="1029" max="1029" width="8.83203125" style="381"/>
    <col min="1030" max="1030" width="3.6640625" style="381" customWidth="1"/>
    <col min="1031" max="1031" width="8.83203125" style="381"/>
    <col min="1032" max="1032" width="3.6640625" style="381" customWidth="1"/>
    <col min="1033" max="1033" width="8.83203125" style="381"/>
    <col min="1034" max="1034" width="3.6640625" style="381" customWidth="1"/>
    <col min="1035" max="1035" width="8.83203125" style="381"/>
    <col min="1036" max="1036" width="3.6640625" style="381" customWidth="1"/>
    <col min="1037" max="1045" width="0" style="381" hidden="1" customWidth="1"/>
    <col min="1046" max="1046" width="10.83203125" style="381" customWidth="1"/>
    <col min="1047" max="1280" width="8.83203125" style="381"/>
    <col min="1281" max="1281" width="4.33203125" style="381" customWidth="1"/>
    <col min="1282" max="1282" width="3.6640625" style="381" customWidth="1"/>
    <col min="1283" max="1283" width="8.83203125" style="381"/>
    <col min="1284" max="1284" width="3.6640625" style="381" customWidth="1"/>
    <col min="1285" max="1285" width="8.83203125" style="381"/>
    <col min="1286" max="1286" width="3.6640625" style="381" customWidth="1"/>
    <col min="1287" max="1287" width="8.83203125" style="381"/>
    <col min="1288" max="1288" width="3.6640625" style="381" customWidth="1"/>
    <col min="1289" max="1289" width="8.83203125" style="381"/>
    <col min="1290" max="1290" width="3.6640625" style="381" customWidth="1"/>
    <col min="1291" max="1291" width="8.83203125" style="381"/>
    <col min="1292" max="1292" width="3.6640625" style="381" customWidth="1"/>
    <col min="1293" max="1301" width="0" style="381" hidden="1" customWidth="1"/>
    <col min="1302" max="1302" width="10.83203125" style="381" customWidth="1"/>
    <col min="1303" max="1536" width="8.83203125" style="381"/>
    <col min="1537" max="1537" width="4.33203125" style="381" customWidth="1"/>
    <col min="1538" max="1538" width="3.6640625" style="381" customWidth="1"/>
    <col min="1539" max="1539" width="8.83203125" style="381"/>
    <col min="1540" max="1540" width="3.6640625" style="381" customWidth="1"/>
    <col min="1541" max="1541" width="8.83203125" style="381"/>
    <col min="1542" max="1542" width="3.6640625" style="381" customWidth="1"/>
    <col min="1543" max="1543" width="8.83203125" style="381"/>
    <col min="1544" max="1544" width="3.6640625" style="381" customWidth="1"/>
    <col min="1545" max="1545" width="8.83203125" style="381"/>
    <col min="1546" max="1546" width="3.6640625" style="381" customWidth="1"/>
    <col min="1547" max="1547" width="8.83203125" style="381"/>
    <col min="1548" max="1548" width="3.6640625" style="381" customWidth="1"/>
    <col min="1549" max="1557" width="0" style="381" hidden="1" customWidth="1"/>
    <col min="1558" max="1558" width="10.83203125" style="381" customWidth="1"/>
    <col min="1559" max="1792" width="8.83203125" style="381"/>
    <col min="1793" max="1793" width="4.33203125" style="381" customWidth="1"/>
    <col min="1794" max="1794" width="3.6640625" style="381" customWidth="1"/>
    <col min="1795" max="1795" width="8.83203125" style="381"/>
    <col min="1796" max="1796" width="3.6640625" style="381" customWidth="1"/>
    <col min="1797" max="1797" width="8.83203125" style="381"/>
    <col min="1798" max="1798" width="3.6640625" style="381" customWidth="1"/>
    <col min="1799" max="1799" width="8.83203125" style="381"/>
    <col min="1800" max="1800" width="3.6640625" style="381" customWidth="1"/>
    <col min="1801" max="1801" width="8.83203125" style="381"/>
    <col min="1802" max="1802" width="3.6640625" style="381" customWidth="1"/>
    <col min="1803" max="1803" width="8.83203125" style="381"/>
    <col min="1804" max="1804" width="3.6640625" style="381" customWidth="1"/>
    <col min="1805" max="1813" width="0" style="381" hidden="1" customWidth="1"/>
    <col min="1814" max="1814" width="10.83203125" style="381" customWidth="1"/>
    <col min="1815" max="2048" width="8.83203125" style="381"/>
    <col min="2049" max="2049" width="4.33203125" style="381" customWidth="1"/>
    <col min="2050" max="2050" width="3.6640625" style="381" customWidth="1"/>
    <col min="2051" max="2051" width="8.83203125" style="381"/>
    <col min="2052" max="2052" width="3.6640625" style="381" customWidth="1"/>
    <col min="2053" max="2053" width="8.83203125" style="381"/>
    <col min="2054" max="2054" width="3.6640625" style="381" customWidth="1"/>
    <col min="2055" max="2055" width="8.83203125" style="381"/>
    <col min="2056" max="2056" width="3.6640625" style="381" customWidth="1"/>
    <col min="2057" max="2057" width="8.83203125" style="381"/>
    <col min="2058" max="2058" width="3.6640625" style="381" customWidth="1"/>
    <col min="2059" max="2059" width="8.83203125" style="381"/>
    <col min="2060" max="2060" width="3.6640625" style="381" customWidth="1"/>
    <col min="2061" max="2069" width="0" style="381" hidden="1" customWidth="1"/>
    <col min="2070" max="2070" width="10.83203125" style="381" customWidth="1"/>
    <col min="2071" max="2304" width="8.83203125" style="381"/>
    <col min="2305" max="2305" width="4.33203125" style="381" customWidth="1"/>
    <col min="2306" max="2306" width="3.6640625" style="381" customWidth="1"/>
    <col min="2307" max="2307" width="8.83203125" style="381"/>
    <col min="2308" max="2308" width="3.6640625" style="381" customWidth="1"/>
    <col min="2309" max="2309" width="8.83203125" style="381"/>
    <col min="2310" max="2310" width="3.6640625" style="381" customWidth="1"/>
    <col min="2311" max="2311" width="8.83203125" style="381"/>
    <col min="2312" max="2312" width="3.6640625" style="381" customWidth="1"/>
    <col min="2313" max="2313" width="8.83203125" style="381"/>
    <col min="2314" max="2314" width="3.6640625" style="381" customWidth="1"/>
    <col min="2315" max="2315" width="8.83203125" style="381"/>
    <col min="2316" max="2316" width="3.6640625" style="381" customWidth="1"/>
    <col min="2317" max="2325" width="0" style="381" hidden="1" customWidth="1"/>
    <col min="2326" max="2326" width="10.83203125" style="381" customWidth="1"/>
    <col min="2327" max="2560" width="8.83203125" style="381"/>
    <col min="2561" max="2561" width="4.33203125" style="381" customWidth="1"/>
    <col min="2562" max="2562" width="3.6640625" style="381" customWidth="1"/>
    <col min="2563" max="2563" width="8.83203125" style="381"/>
    <col min="2564" max="2564" width="3.6640625" style="381" customWidth="1"/>
    <col min="2565" max="2565" width="8.83203125" style="381"/>
    <col min="2566" max="2566" width="3.6640625" style="381" customWidth="1"/>
    <col min="2567" max="2567" width="8.83203125" style="381"/>
    <col min="2568" max="2568" width="3.6640625" style="381" customWidth="1"/>
    <col min="2569" max="2569" width="8.83203125" style="381"/>
    <col min="2570" max="2570" width="3.6640625" style="381" customWidth="1"/>
    <col min="2571" max="2571" width="8.83203125" style="381"/>
    <col min="2572" max="2572" width="3.6640625" style="381" customWidth="1"/>
    <col min="2573" max="2581" width="0" style="381" hidden="1" customWidth="1"/>
    <col min="2582" max="2582" width="10.83203125" style="381" customWidth="1"/>
    <col min="2583" max="2816" width="8.83203125" style="381"/>
    <col min="2817" max="2817" width="4.33203125" style="381" customWidth="1"/>
    <col min="2818" max="2818" width="3.6640625" style="381" customWidth="1"/>
    <col min="2819" max="2819" width="8.83203125" style="381"/>
    <col min="2820" max="2820" width="3.6640625" style="381" customWidth="1"/>
    <col min="2821" max="2821" width="8.83203125" style="381"/>
    <col min="2822" max="2822" width="3.6640625" style="381" customWidth="1"/>
    <col min="2823" max="2823" width="8.83203125" style="381"/>
    <col min="2824" max="2824" width="3.6640625" style="381" customWidth="1"/>
    <col min="2825" max="2825" width="8.83203125" style="381"/>
    <col min="2826" max="2826" width="3.6640625" style="381" customWidth="1"/>
    <col min="2827" max="2827" width="8.83203125" style="381"/>
    <col min="2828" max="2828" width="3.6640625" style="381" customWidth="1"/>
    <col min="2829" max="2837" width="0" style="381" hidden="1" customWidth="1"/>
    <col min="2838" max="2838" width="10.83203125" style="381" customWidth="1"/>
    <col min="2839" max="3072" width="8.83203125" style="381"/>
    <col min="3073" max="3073" width="4.33203125" style="381" customWidth="1"/>
    <col min="3074" max="3074" width="3.6640625" style="381" customWidth="1"/>
    <col min="3075" max="3075" width="8.83203125" style="381"/>
    <col min="3076" max="3076" width="3.6640625" style="381" customWidth="1"/>
    <col min="3077" max="3077" width="8.83203125" style="381"/>
    <col min="3078" max="3078" width="3.6640625" style="381" customWidth="1"/>
    <col min="3079" max="3079" width="8.83203125" style="381"/>
    <col min="3080" max="3080" width="3.6640625" style="381" customWidth="1"/>
    <col min="3081" max="3081" width="8.83203125" style="381"/>
    <col min="3082" max="3082" width="3.6640625" style="381" customWidth="1"/>
    <col min="3083" max="3083" width="8.83203125" style="381"/>
    <col min="3084" max="3084" width="3.6640625" style="381" customWidth="1"/>
    <col min="3085" max="3093" width="0" style="381" hidden="1" customWidth="1"/>
    <col min="3094" max="3094" width="10.83203125" style="381" customWidth="1"/>
    <col min="3095" max="3328" width="8.83203125" style="381"/>
    <col min="3329" max="3329" width="4.33203125" style="381" customWidth="1"/>
    <col min="3330" max="3330" width="3.6640625" style="381" customWidth="1"/>
    <col min="3331" max="3331" width="8.83203125" style="381"/>
    <col min="3332" max="3332" width="3.6640625" style="381" customWidth="1"/>
    <col min="3333" max="3333" width="8.83203125" style="381"/>
    <col min="3334" max="3334" width="3.6640625" style="381" customWidth="1"/>
    <col min="3335" max="3335" width="8.83203125" style="381"/>
    <col min="3336" max="3336" width="3.6640625" style="381" customWidth="1"/>
    <col min="3337" max="3337" width="8.83203125" style="381"/>
    <col min="3338" max="3338" width="3.6640625" style="381" customWidth="1"/>
    <col min="3339" max="3339" width="8.83203125" style="381"/>
    <col min="3340" max="3340" width="3.6640625" style="381" customWidth="1"/>
    <col min="3341" max="3349" width="0" style="381" hidden="1" customWidth="1"/>
    <col min="3350" max="3350" width="10.83203125" style="381" customWidth="1"/>
    <col min="3351" max="3584" width="8.83203125" style="381"/>
    <col min="3585" max="3585" width="4.33203125" style="381" customWidth="1"/>
    <col min="3586" max="3586" width="3.6640625" style="381" customWidth="1"/>
    <col min="3587" max="3587" width="8.83203125" style="381"/>
    <col min="3588" max="3588" width="3.6640625" style="381" customWidth="1"/>
    <col min="3589" max="3589" width="8.83203125" style="381"/>
    <col min="3590" max="3590" width="3.6640625" style="381" customWidth="1"/>
    <col min="3591" max="3591" width="8.83203125" style="381"/>
    <col min="3592" max="3592" width="3.6640625" style="381" customWidth="1"/>
    <col min="3593" max="3593" width="8.83203125" style="381"/>
    <col min="3594" max="3594" width="3.6640625" style="381" customWidth="1"/>
    <col min="3595" max="3595" width="8.83203125" style="381"/>
    <col min="3596" max="3596" width="3.6640625" style="381" customWidth="1"/>
    <col min="3597" max="3605" width="0" style="381" hidden="1" customWidth="1"/>
    <col min="3606" max="3606" width="10.83203125" style="381" customWidth="1"/>
    <col min="3607" max="3840" width="8.83203125" style="381"/>
    <col min="3841" max="3841" width="4.33203125" style="381" customWidth="1"/>
    <col min="3842" max="3842" width="3.6640625" style="381" customWidth="1"/>
    <col min="3843" max="3843" width="8.83203125" style="381"/>
    <col min="3844" max="3844" width="3.6640625" style="381" customWidth="1"/>
    <col min="3845" max="3845" width="8.83203125" style="381"/>
    <col min="3846" max="3846" width="3.6640625" style="381" customWidth="1"/>
    <col min="3847" max="3847" width="8.83203125" style="381"/>
    <col min="3848" max="3848" width="3.6640625" style="381" customWidth="1"/>
    <col min="3849" max="3849" width="8.83203125" style="381"/>
    <col min="3850" max="3850" width="3.6640625" style="381" customWidth="1"/>
    <col min="3851" max="3851" width="8.83203125" style="381"/>
    <col min="3852" max="3852" width="3.6640625" style="381" customWidth="1"/>
    <col min="3853" max="3861" width="0" style="381" hidden="1" customWidth="1"/>
    <col min="3862" max="3862" width="10.83203125" style="381" customWidth="1"/>
    <col min="3863" max="4096" width="8.83203125" style="381"/>
    <col min="4097" max="4097" width="4.33203125" style="381" customWidth="1"/>
    <col min="4098" max="4098" width="3.6640625" style="381" customWidth="1"/>
    <col min="4099" max="4099" width="8.83203125" style="381"/>
    <col min="4100" max="4100" width="3.6640625" style="381" customWidth="1"/>
    <col min="4101" max="4101" width="8.83203125" style="381"/>
    <col min="4102" max="4102" width="3.6640625" style="381" customWidth="1"/>
    <col min="4103" max="4103" width="8.83203125" style="381"/>
    <col min="4104" max="4104" width="3.6640625" style="381" customWidth="1"/>
    <col min="4105" max="4105" width="8.83203125" style="381"/>
    <col min="4106" max="4106" width="3.6640625" style="381" customWidth="1"/>
    <col min="4107" max="4107" width="8.83203125" style="381"/>
    <col min="4108" max="4108" width="3.6640625" style="381" customWidth="1"/>
    <col min="4109" max="4117" width="0" style="381" hidden="1" customWidth="1"/>
    <col min="4118" max="4118" width="10.83203125" style="381" customWidth="1"/>
    <col min="4119" max="4352" width="8.83203125" style="381"/>
    <col min="4353" max="4353" width="4.33203125" style="381" customWidth="1"/>
    <col min="4354" max="4354" width="3.6640625" style="381" customWidth="1"/>
    <col min="4355" max="4355" width="8.83203125" style="381"/>
    <col min="4356" max="4356" width="3.6640625" style="381" customWidth="1"/>
    <col min="4357" max="4357" width="8.83203125" style="381"/>
    <col min="4358" max="4358" width="3.6640625" style="381" customWidth="1"/>
    <col min="4359" max="4359" width="8.83203125" style="381"/>
    <col min="4360" max="4360" width="3.6640625" style="381" customWidth="1"/>
    <col min="4361" max="4361" width="8.83203125" style="381"/>
    <col min="4362" max="4362" width="3.6640625" style="381" customWidth="1"/>
    <col min="4363" max="4363" width="8.83203125" style="381"/>
    <col min="4364" max="4364" width="3.6640625" style="381" customWidth="1"/>
    <col min="4365" max="4373" width="0" style="381" hidden="1" customWidth="1"/>
    <col min="4374" max="4374" width="10.83203125" style="381" customWidth="1"/>
    <col min="4375" max="4608" width="8.83203125" style="381"/>
    <col min="4609" max="4609" width="4.33203125" style="381" customWidth="1"/>
    <col min="4610" max="4610" width="3.6640625" style="381" customWidth="1"/>
    <col min="4611" max="4611" width="8.83203125" style="381"/>
    <col min="4612" max="4612" width="3.6640625" style="381" customWidth="1"/>
    <col min="4613" max="4613" width="8.83203125" style="381"/>
    <col min="4614" max="4614" width="3.6640625" style="381" customWidth="1"/>
    <col min="4615" max="4615" width="8.83203125" style="381"/>
    <col min="4616" max="4616" width="3.6640625" style="381" customWidth="1"/>
    <col min="4617" max="4617" width="8.83203125" style="381"/>
    <col min="4618" max="4618" width="3.6640625" style="381" customWidth="1"/>
    <col min="4619" max="4619" width="8.83203125" style="381"/>
    <col min="4620" max="4620" width="3.6640625" style="381" customWidth="1"/>
    <col min="4621" max="4629" width="0" style="381" hidden="1" customWidth="1"/>
    <col min="4630" max="4630" width="10.83203125" style="381" customWidth="1"/>
    <col min="4631" max="4864" width="8.83203125" style="381"/>
    <col min="4865" max="4865" width="4.33203125" style="381" customWidth="1"/>
    <col min="4866" max="4866" width="3.6640625" style="381" customWidth="1"/>
    <col min="4867" max="4867" width="8.83203125" style="381"/>
    <col min="4868" max="4868" width="3.6640625" style="381" customWidth="1"/>
    <col min="4869" max="4869" width="8.83203125" style="381"/>
    <col min="4870" max="4870" width="3.6640625" style="381" customWidth="1"/>
    <col min="4871" max="4871" width="8.83203125" style="381"/>
    <col min="4872" max="4872" width="3.6640625" style="381" customWidth="1"/>
    <col min="4873" max="4873" width="8.83203125" style="381"/>
    <col min="4874" max="4874" width="3.6640625" style="381" customWidth="1"/>
    <col min="4875" max="4875" width="8.83203125" style="381"/>
    <col min="4876" max="4876" width="3.6640625" style="381" customWidth="1"/>
    <col min="4877" max="4885" width="0" style="381" hidden="1" customWidth="1"/>
    <col min="4886" max="4886" width="10.83203125" style="381" customWidth="1"/>
    <col min="4887" max="5120" width="8.83203125" style="381"/>
    <col min="5121" max="5121" width="4.33203125" style="381" customWidth="1"/>
    <col min="5122" max="5122" width="3.6640625" style="381" customWidth="1"/>
    <col min="5123" max="5123" width="8.83203125" style="381"/>
    <col min="5124" max="5124" width="3.6640625" style="381" customWidth="1"/>
    <col min="5125" max="5125" width="8.83203125" style="381"/>
    <col min="5126" max="5126" width="3.6640625" style="381" customWidth="1"/>
    <col min="5127" max="5127" width="8.83203125" style="381"/>
    <col min="5128" max="5128" width="3.6640625" style="381" customWidth="1"/>
    <col min="5129" max="5129" width="8.83203125" style="381"/>
    <col min="5130" max="5130" width="3.6640625" style="381" customWidth="1"/>
    <col min="5131" max="5131" width="8.83203125" style="381"/>
    <col min="5132" max="5132" width="3.6640625" style="381" customWidth="1"/>
    <col min="5133" max="5141" width="0" style="381" hidden="1" customWidth="1"/>
    <col min="5142" max="5142" width="10.83203125" style="381" customWidth="1"/>
    <col min="5143" max="5376" width="8.83203125" style="381"/>
    <col min="5377" max="5377" width="4.33203125" style="381" customWidth="1"/>
    <col min="5378" max="5378" width="3.6640625" style="381" customWidth="1"/>
    <col min="5379" max="5379" width="8.83203125" style="381"/>
    <col min="5380" max="5380" width="3.6640625" style="381" customWidth="1"/>
    <col min="5381" max="5381" width="8.83203125" style="381"/>
    <col min="5382" max="5382" width="3.6640625" style="381" customWidth="1"/>
    <col min="5383" max="5383" width="8.83203125" style="381"/>
    <col min="5384" max="5384" width="3.6640625" style="381" customWidth="1"/>
    <col min="5385" max="5385" width="8.83203125" style="381"/>
    <col min="5386" max="5386" width="3.6640625" style="381" customWidth="1"/>
    <col min="5387" max="5387" width="8.83203125" style="381"/>
    <col min="5388" max="5388" width="3.6640625" style="381" customWidth="1"/>
    <col min="5389" max="5397" width="0" style="381" hidden="1" customWidth="1"/>
    <col min="5398" max="5398" width="10.83203125" style="381" customWidth="1"/>
    <col min="5399" max="5632" width="8.83203125" style="381"/>
    <col min="5633" max="5633" width="4.33203125" style="381" customWidth="1"/>
    <col min="5634" max="5634" width="3.6640625" style="381" customWidth="1"/>
    <col min="5635" max="5635" width="8.83203125" style="381"/>
    <col min="5636" max="5636" width="3.6640625" style="381" customWidth="1"/>
    <col min="5637" max="5637" width="8.83203125" style="381"/>
    <col min="5638" max="5638" width="3.6640625" style="381" customWidth="1"/>
    <col min="5639" max="5639" width="8.83203125" style="381"/>
    <col min="5640" max="5640" width="3.6640625" style="381" customWidth="1"/>
    <col min="5641" max="5641" width="8.83203125" style="381"/>
    <col min="5642" max="5642" width="3.6640625" style="381" customWidth="1"/>
    <col min="5643" max="5643" width="8.83203125" style="381"/>
    <col min="5644" max="5644" width="3.6640625" style="381" customWidth="1"/>
    <col min="5645" max="5653" width="0" style="381" hidden="1" customWidth="1"/>
    <col min="5654" max="5654" width="10.83203125" style="381" customWidth="1"/>
    <col min="5655" max="5888" width="8.83203125" style="381"/>
    <col min="5889" max="5889" width="4.33203125" style="381" customWidth="1"/>
    <col min="5890" max="5890" width="3.6640625" style="381" customWidth="1"/>
    <col min="5891" max="5891" width="8.83203125" style="381"/>
    <col min="5892" max="5892" width="3.6640625" style="381" customWidth="1"/>
    <col min="5893" max="5893" width="8.83203125" style="381"/>
    <col min="5894" max="5894" width="3.6640625" style="381" customWidth="1"/>
    <col min="5895" max="5895" width="8.83203125" style="381"/>
    <col min="5896" max="5896" width="3.6640625" style="381" customWidth="1"/>
    <col min="5897" max="5897" width="8.83203125" style="381"/>
    <col min="5898" max="5898" width="3.6640625" style="381" customWidth="1"/>
    <col min="5899" max="5899" width="8.83203125" style="381"/>
    <col min="5900" max="5900" width="3.6640625" style="381" customWidth="1"/>
    <col min="5901" max="5909" width="0" style="381" hidden="1" customWidth="1"/>
    <col min="5910" max="5910" width="10.83203125" style="381" customWidth="1"/>
    <col min="5911" max="6144" width="8.83203125" style="381"/>
    <col min="6145" max="6145" width="4.33203125" style="381" customWidth="1"/>
    <col min="6146" max="6146" width="3.6640625" style="381" customWidth="1"/>
    <col min="6147" max="6147" width="8.83203125" style="381"/>
    <col min="6148" max="6148" width="3.6640625" style="381" customWidth="1"/>
    <col min="6149" max="6149" width="8.83203125" style="381"/>
    <col min="6150" max="6150" width="3.6640625" style="381" customWidth="1"/>
    <col min="6151" max="6151" width="8.83203125" style="381"/>
    <col min="6152" max="6152" width="3.6640625" style="381" customWidth="1"/>
    <col min="6153" max="6153" width="8.83203125" style="381"/>
    <col min="6154" max="6154" width="3.6640625" style="381" customWidth="1"/>
    <col min="6155" max="6155" width="8.83203125" style="381"/>
    <col min="6156" max="6156" width="3.6640625" style="381" customWidth="1"/>
    <col min="6157" max="6165" width="0" style="381" hidden="1" customWidth="1"/>
    <col min="6166" max="6166" width="10.83203125" style="381" customWidth="1"/>
    <col min="6167" max="6400" width="8.83203125" style="381"/>
    <col min="6401" max="6401" width="4.33203125" style="381" customWidth="1"/>
    <col min="6402" max="6402" width="3.6640625" style="381" customWidth="1"/>
    <col min="6403" max="6403" width="8.83203125" style="381"/>
    <col min="6404" max="6404" width="3.6640625" style="381" customWidth="1"/>
    <col min="6405" max="6405" width="8.83203125" style="381"/>
    <col min="6406" max="6406" width="3.6640625" style="381" customWidth="1"/>
    <col min="6407" max="6407" width="8.83203125" style="381"/>
    <col min="6408" max="6408" width="3.6640625" style="381" customWidth="1"/>
    <col min="6409" max="6409" width="8.83203125" style="381"/>
    <col min="6410" max="6410" width="3.6640625" style="381" customWidth="1"/>
    <col min="6411" max="6411" width="8.83203125" style="381"/>
    <col min="6412" max="6412" width="3.6640625" style="381" customWidth="1"/>
    <col min="6413" max="6421" width="0" style="381" hidden="1" customWidth="1"/>
    <col min="6422" max="6422" width="10.83203125" style="381" customWidth="1"/>
    <col min="6423" max="6656" width="8.83203125" style="381"/>
    <col min="6657" max="6657" width="4.33203125" style="381" customWidth="1"/>
    <col min="6658" max="6658" width="3.6640625" style="381" customWidth="1"/>
    <col min="6659" max="6659" width="8.83203125" style="381"/>
    <col min="6660" max="6660" width="3.6640625" style="381" customWidth="1"/>
    <col min="6661" max="6661" width="8.83203125" style="381"/>
    <col min="6662" max="6662" width="3.6640625" style="381" customWidth="1"/>
    <col min="6663" max="6663" width="8.83203125" style="381"/>
    <col min="6664" max="6664" width="3.6640625" style="381" customWidth="1"/>
    <col min="6665" max="6665" width="8.83203125" style="381"/>
    <col min="6666" max="6666" width="3.6640625" style="381" customWidth="1"/>
    <col min="6667" max="6667" width="8.83203125" style="381"/>
    <col min="6668" max="6668" width="3.6640625" style="381" customWidth="1"/>
    <col min="6669" max="6677" width="0" style="381" hidden="1" customWidth="1"/>
    <col min="6678" max="6678" width="10.83203125" style="381" customWidth="1"/>
    <col min="6679" max="6912" width="8.83203125" style="381"/>
    <col min="6913" max="6913" width="4.33203125" style="381" customWidth="1"/>
    <col min="6914" max="6914" width="3.6640625" style="381" customWidth="1"/>
    <col min="6915" max="6915" width="8.83203125" style="381"/>
    <col min="6916" max="6916" width="3.6640625" style="381" customWidth="1"/>
    <col min="6917" max="6917" width="8.83203125" style="381"/>
    <col min="6918" max="6918" width="3.6640625" style="381" customWidth="1"/>
    <col min="6919" max="6919" width="8.83203125" style="381"/>
    <col min="6920" max="6920" width="3.6640625" style="381" customWidth="1"/>
    <col min="6921" max="6921" width="8.83203125" style="381"/>
    <col min="6922" max="6922" width="3.6640625" style="381" customWidth="1"/>
    <col min="6923" max="6923" width="8.83203125" style="381"/>
    <col min="6924" max="6924" width="3.6640625" style="381" customWidth="1"/>
    <col min="6925" max="6933" width="0" style="381" hidden="1" customWidth="1"/>
    <col min="6934" max="6934" width="10.83203125" style="381" customWidth="1"/>
    <col min="6935" max="7168" width="8.83203125" style="381"/>
    <col min="7169" max="7169" width="4.33203125" style="381" customWidth="1"/>
    <col min="7170" max="7170" width="3.6640625" style="381" customWidth="1"/>
    <col min="7171" max="7171" width="8.83203125" style="381"/>
    <col min="7172" max="7172" width="3.6640625" style="381" customWidth="1"/>
    <col min="7173" max="7173" width="8.83203125" style="381"/>
    <col min="7174" max="7174" width="3.6640625" style="381" customWidth="1"/>
    <col min="7175" max="7175" width="8.83203125" style="381"/>
    <col min="7176" max="7176" width="3.6640625" style="381" customWidth="1"/>
    <col min="7177" max="7177" width="8.83203125" style="381"/>
    <col min="7178" max="7178" width="3.6640625" style="381" customWidth="1"/>
    <col min="7179" max="7179" width="8.83203125" style="381"/>
    <col min="7180" max="7180" width="3.6640625" style="381" customWidth="1"/>
    <col min="7181" max="7189" width="0" style="381" hidden="1" customWidth="1"/>
    <col min="7190" max="7190" width="10.83203125" style="381" customWidth="1"/>
    <col min="7191" max="7424" width="8.83203125" style="381"/>
    <col min="7425" max="7425" width="4.33203125" style="381" customWidth="1"/>
    <col min="7426" max="7426" width="3.6640625" style="381" customWidth="1"/>
    <col min="7427" max="7427" width="8.83203125" style="381"/>
    <col min="7428" max="7428" width="3.6640625" style="381" customWidth="1"/>
    <col min="7429" max="7429" width="8.83203125" style="381"/>
    <col min="7430" max="7430" width="3.6640625" style="381" customWidth="1"/>
    <col min="7431" max="7431" width="8.83203125" style="381"/>
    <col min="7432" max="7432" width="3.6640625" style="381" customWidth="1"/>
    <col min="7433" max="7433" width="8.83203125" style="381"/>
    <col min="7434" max="7434" width="3.6640625" style="381" customWidth="1"/>
    <col min="7435" max="7435" width="8.83203125" style="381"/>
    <col min="7436" max="7436" width="3.6640625" style="381" customWidth="1"/>
    <col min="7437" max="7445" width="0" style="381" hidden="1" customWidth="1"/>
    <col min="7446" max="7446" width="10.83203125" style="381" customWidth="1"/>
    <col min="7447" max="7680" width="8.83203125" style="381"/>
    <col min="7681" max="7681" width="4.33203125" style="381" customWidth="1"/>
    <col min="7682" max="7682" width="3.6640625" style="381" customWidth="1"/>
    <col min="7683" max="7683" width="8.83203125" style="381"/>
    <col min="7684" max="7684" width="3.6640625" style="381" customWidth="1"/>
    <col min="7685" max="7685" width="8.83203125" style="381"/>
    <col min="7686" max="7686" width="3.6640625" style="381" customWidth="1"/>
    <col min="7687" max="7687" width="8.83203125" style="381"/>
    <col min="7688" max="7688" width="3.6640625" style="381" customWidth="1"/>
    <col min="7689" max="7689" width="8.83203125" style="381"/>
    <col min="7690" max="7690" width="3.6640625" style="381" customWidth="1"/>
    <col min="7691" max="7691" width="8.83203125" style="381"/>
    <col min="7692" max="7692" width="3.6640625" style="381" customWidth="1"/>
    <col min="7693" max="7701" width="0" style="381" hidden="1" customWidth="1"/>
    <col min="7702" max="7702" width="10.83203125" style="381" customWidth="1"/>
    <col min="7703" max="7936" width="8.83203125" style="381"/>
    <col min="7937" max="7937" width="4.33203125" style="381" customWidth="1"/>
    <col min="7938" max="7938" width="3.6640625" style="381" customWidth="1"/>
    <col min="7939" max="7939" width="8.83203125" style="381"/>
    <col min="7940" max="7940" width="3.6640625" style="381" customWidth="1"/>
    <col min="7941" max="7941" width="8.83203125" style="381"/>
    <col min="7942" max="7942" width="3.6640625" style="381" customWidth="1"/>
    <col min="7943" max="7943" width="8.83203125" style="381"/>
    <col min="7944" max="7944" width="3.6640625" style="381" customWidth="1"/>
    <col min="7945" max="7945" width="8.83203125" style="381"/>
    <col min="7946" max="7946" width="3.6640625" style="381" customWidth="1"/>
    <col min="7947" max="7947" width="8.83203125" style="381"/>
    <col min="7948" max="7948" width="3.6640625" style="381" customWidth="1"/>
    <col min="7949" max="7957" width="0" style="381" hidden="1" customWidth="1"/>
    <col min="7958" max="7958" width="10.83203125" style="381" customWidth="1"/>
    <col min="7959" max="8192" width="8.83203125" style="381"/>
    <col min="8193" max="8193" width="4.33203125" style="381" customWidth="1"/>
    <col min="8194" max="8194" width="3.6640625" style="381" customWidth="1"/>
    <col min="8195" max="8195" width="8.83203125" style="381"/>
    <col min="8196" max="8196" width="3.6640625" style="381" customWidth="1"/>
    <col min="8197" max="8197" width="8.83203125" style="381"/>
    <col min="8198" max="8198" width="3.6640625" style="381" customWidth="1"/>
    <col min="8199" max="8199" width="8.83203125" style="381"/>
    <col min="8200" max="8200" width="3.6640625" style="381" customWidth="1"/>
    <col min="8201" max="8201" width="8.83203125" style="381"/>
    <col min="8202" max="8202" width="3.6640625" style="381" customWidth="1"/>
    <col min="8203" max="8203" width="8.83203125" style="381"/>
    <col min="8204" max="8204" width="3.6640625" style="381" customWidth="1"/>
    <col min="8205" max="8213" width="0" style="381" hidden="1" customWidth="1"/>
    <col min="8214" max="8214" width="10.83203125" style="381" customWidth="1"/>
    <col min="8215" max="8448" width="8.83203125" style="381"/>
    <col min="8449" max="8449" width="4.33203125" style="381" customWidth="1"/>
    <col min="8450" max="8450" width="3.6640625" style="381" customWidth="1"/>
    <col min="8451" max="8451" width="8.83203125" style="381"/>
    <col min="8452" max="8452" width="3.6640625" style="381" customWidth="1"/>
    <col min="8453" max="8453" width="8.83203125" style="381"/>
    <col min="8454" max="8454" width="3.6640625" style="381" customWidth="1"/>
    <col min="8455" max="8455" width="8.83203125" style="381"/>
    <col min="8456" max="8456" width="3.6640625" style="381" customWidth="1"/>
    <col min="8457" max="8457" width="8.83203125" style="381"/>
    <col min="8458" max="8458" width="3.6640625" style="381" customWidth="1"/>
    <col min="8459" max="8459" width="8.83203125" style="381"/>
    <col min="8460" max="8460" width="3.6640625" style="381" customWidth="1"/>
    <col min="8461" max="8469" width="0" style="381" hidden="1" customWidth="1"/>
    <col min="8470" max="8470" width="10.83203125" style="381" customWidth="1"/>
    <col min="8471" max="8704" width="8.83203125" style="381"/>
    <col min="8705" max="8705" width="4.33203125" style="381" customWidth="1"/>
    <col min="8706" max="8706" width="3.6640625" style="381" customWidth="1"/>
    <col min="8707" max="8707" width="8.83203125" style="381"/>
    <col min="8708" max="8708" width="3.6640625" style="381" customWidth="1"/>
    <col min="8709" max="8709" width="8.83203125" style="381"/>
    <col min="8710" max="8710" width="3.6640625" style="381" customWidth="1"/>
    <col min="8711" max="8711" width="8.83203125" style="381"/>
    <col min="8712" max="8712" width="3.6640625" style="381" customWidth="1"/>
    <col min="8713" max="8713" width="8.83203125" style="381"/>
    <col min="8714" max="8714" width="3.6640625" style="381" customWidth="1"/>
    <col min="8715" max="8715" width="8.83203125" style="381"/>
    <col min="8716" max="8716" width="3.6640625" style="381" customWidth="1"/>
    <col min="8717" max="8725" width="0" style="381" hidden="1" customWidth="1"/>
    <col min="8726" max="8726" width="10.83203125" style="381" customWidth="1"/>
    <col min="8727" max="8960" width="8.83203125" style="381"/>
    <col min="8961" max="8961" width="4.33203125" style="381" customWidth="1"/>
    <col min="8962" max="8962" width="3.6640625" style="381" customWidth="1"/>
    <col min="8963" max="8963" width="8.83203125" style="381"/>
    <col min="8964" max="8964" width="3.6640625" style="381" customWidth="1"/>
    <col min="8965" max="8965" width="8.83203125" style="381"/>
    <col min="8966" max="8966" width="3.6640625" style="381" customWidth="1"/>
    <col min="8967" max="8967" width="8.83203125" style="381"/>
    <col min="8968" max="8968" width="3.6640625" style="381" customWidth="1"/>
    <col min="8969" max="8969" width="8.83203125" style="381"/>
    <col min="8970" max="8970" width="3.6640625" style="381" customWidth="1"/>
    <col min="8971" max="8971" width="8.83203125" style="381"/>
    <col min="8972" max="8972" width="3.6640625" style="381" customWidth="1"/>
    <col min="8973" max="8981" width="0" style="381" hidden="1" customWidth="1"/>
    <col min="8982" max="8982" width="10.83203125" style="381" customWidth="1"/>
    <col min="8983" max="9216" width="8.83203125" style="381"/>
    <col min="9217" max="9217" width="4.33203125" style="381" customWidth="1"/>
    <col min="9218" max="9218" width="3.6640625" style="381" customWidth="1"/>
    <col min="9219" max="9219" width="8.83203125" style="381"/>
    <col min="9220" max="9220" width="3.6640625" style="381" customWidth="1"/>
    <col min="9221" max="9221" width="8.83203125" style="381"/>
    <col min="9222" max="9222" width="3.6640625" style="381" customWidth="1"/>
    <col min="9223" max="9223" width="8.83203125" style="381"/>
    <col min="9224" max="9224" width="3.6640625" style="381" customWidth="1"/>
    <col min="9225" max="9225" width="8.83203125" style="381"/>
    <col min="9226" max="9226" width="3.6640625" style="381" customWidth="1"/>
    <col min="9227" max="9227" width="8.83203125" style="381"/>
    <col min="9228" max="9228" width="3.6640625" style="381" customWidth="1"/>
    <col min="9229" max="9237" width="0" style="381" hidden="1" customWidth="1"/>
    <col min="9238" max="9238" width="10.83203125" style="381" customWidth="1"/>
    <col min="9239" max="9472" width="8.83203125" style="381"/>
    <col min="9473" max="9473" width="4.33203125" style="381" customWidth="1"/>
    <col min="9474" max="9474" width="3.6640625" style="381" customWidth="1"/>
    <col min="9475" max="9475" width="8.83203125" style="381"/>
    <col min="9476" max="9476" width="3.6640625" style="381" customWidth="1"/>
    <col min="9477" max="9477" width="8.83203125" style="381"/>
    <col min="9478" max="9478" width="3.6640625" style="381" customWidth="1"/>
    <col min="9479" max="9479" width="8.83203125" style="381"/>
    <col min="9480" max="9480" width="3.6640625" style="381" customWidth="1"/>
    <col min="9481" max="9481" width="8.83203125" style="381"/>
    <col min="9482" max="9482" width="3.6640625" style="381" customWidth="1"/>
    <col min="9483" max="9483" width="8.83203125" style="381"/>
    <col min="9484" max="9484" width="3.6640625" style="381" customWidth="1"/>
    <col min="9485" max="9493" width="0" style="381" hidden="1" customWidth="1"/>
    <col min="9494" max="9494" width="10.83203125" style="381" customWidth="1"/>
    <col min="9495" max="9728" width="8.83203125" style="381"/>
    <col min="9729" max="9729" width="4.33203125" style="381" customWidth="1"/>
    <col min="9730" max="9730" width="3.6640625" style="381" customWidth="1"/>
    <col min="9731" max="9731" width="8.83203125" style="381"/>
    <col min="9732" max="9732" width="3.6640625" style="381" customWidth="1"/>
    <col min="9733" max="9733" width="8.83203125" style="381"/>
    <col min="9734" max="9734" width="3.6640625" style="381" customWidth="1"/>
    <col min="9735" max="9735" width="8.83203125" style="381"/>
    <col min="9736" max="9736" width="3.6640625" style="381" customWidth="1"/>
    <col min="9737" max="9737" width="8.83203125" style="381"/>
    <col min="9738" max="9738" width="3.6640625" style="381" customWidth="1"/>
    <col min="9739" max="9739" width="8.83203125" style="381"/>
    <col min="9740" max="9740" width="3.6640625" style="381" customWidth="1"/>
    <col min="9741" max="9749" width="0" style="381" hidden="1" customWidth="1"/>
    <col min="9750" max="9750" width="10.83203125" style="381" customWidth="1"/>
    <col min="9751" max="9984" width="8.83203125" style="381"/>
    <col min="9985" max="9985" width="4.33203125" style="381" customWidth="1"/>
    <col min="9986" max="9986" width="3.6640625" style="381" customWidth="1"/>
    <col min="9987" max="9987" width="8.83203125" style="381"/>
    <col min="9988" max="9988" width="3.6640625" style="381" customWidth="1"/>
    <col min="9989" max="9989" width="8.83203125" style="381"/>
    <col min="9990" max="9990" width="3.6640625" style="381" customWidth="1"/>
    <col min="9991" max="9991" width="8.83203125" style="381"/>
    <col min="9992" max="9992" width="3.6640625" style="381" customWidth="1"/>
    <col min="9993" max="9993" width="8.83203125" style="381"/>
    <col min="9994" max="9994" width="3.6640625" style="381" customWidth="1"/>
    <col min="9995" max="9995" width="8.83203125" style="381"/>
    <col min="9996" max="9996" width="3.6640625" style="381" customWidth="1"/>
    <col min="9997" max="10005" width="0" style="381" hidden="1" customWidth="1"/>
    <col min="10006" max="10006" width="10.83203125" style="381" customWidth="1"/>
    <col min="10007" max="10240" width="8.83203125" style="381"/>
    <col min="10241" max="10241" width="4.33203125" style="381" customWidth="1"/>
    <col min="10242" max="10242" width="3.6640625" style="381" customWidth="1"/>
    <col min="10243" max="10243" width="8.83203125" style="381"/>
    <col min="10244" max="10244" width="3.6640625" style="381" customWidth="1"/>
    <col min="10245" max="10245" width="8.83203125" style="381"/>
    <col min="10246" max="10246" width="3.6640625" style="381" customWidth="1"/>
    <col min="10247" max="10247" width="8.83203125" style="381"/>
    <col min="10248" max="10248" width="3.6640625" style="381" customWidth="1"/>
    <col min="10249" max="10249" width="8.83203125" style="381"/>
    <col min="10250" max="10250" width="3.6640625" style="381" customWidth="1"/>
    <col min="10251" max="10251" width="8.83203125" style="381"/>
    <col min="10252" max="10252" width="3.6640625" style="381" customWidth="1"/>
    <col min="10253" max="10261" width="0" style="381" hidden="1" customWidth="1"/>
    <col min="10262" max="10262" width="10.83203125" style="381" customWidth="1"/>
    <col min="10263" max="10496" width="8.83203125" style="381"/>
    <col min="10497" max="10497" width="4.33203125" style="381" customWidth="1"/>
    <col min="10498" max="10498" width="3.6640625" style="381" customWidth="1"/>
    <col min="10499" max="10499" width="8.83203125" style="381"/>
    <col min="10500" max="10500" width="3.6640625" style="381" customWidth="1"/>
    <col min="10501" max="10501" width="8.83203125" style="381"/>
    <col min="10502" max="10502" width="3.6640625" style="381" customWidth="1"/>
    <col min="10503" max="10503" width="8.83203125" style="381"/>
    <col min="10504" max="10504" width="3.6640625" style="381" customWidth="1"/>
    <col min="10505" max="10505" width="8.83203125" style="381"/>
    <col min="10506" max="10506" width="3.6640625" style="381" customWidth="1"/>
    <col min="10507" max="10507" width="8.83203125" style="381"/>
    <col min="10508" max="10508" width="3.6640625" style="381" customWidth="1"/>
    <col min="10509" max="10517" width="0" style="381" hidden="1" customWidth="1"/>
    <col min="10518" max="10518" width="10.83203125" style="381" customWidth="1"/>
    <col min="10519" max="10752" width="8.83203125" style="381"/>
    <col min="10753" max="10753" width="4.33203125" style="381" customWidth="1"/>
    <col min="10754" max="10754" width="3.6640625" style="381" customWidth="1"/>
    <col min="10755" max="10755" width="8.83203125" style="381"/>
    <col min="10756" max="10756" width="3.6640625" style="381" customWidth="1"/>
    <col min="10757" max="10757" width="8.83203125" style="381"/>
    <col min="10758" max="10758" width="3.6640625" style="381" customWidth="1"/>
    <col min="10759" max="10759" width="8.83203125" style="381"/>
    <col min="10760" max="10760" width="3.6640625" style="381" customWidth="1"/>
    <col min="10761" max="10761" width="8.83203125" style="381"/>
    <col min="10762" max="10762" width="3.6640625" style="381" customWidth="1"/>
    <col min="10763" max="10763" width="8.83203125" style="381"/>
    <col min="10764" max="10764" width="3.6640625" style="381" customWidth="1"/>
    <col min="10765" max="10773" width="0" style="381" hidden="1" customWidth="1"/>
    <col min="10774" max="10774" width="10.83203125" style="381" customWidth="1"/>
    <col min="10775" max="11008" width="8.83203125" style="381"/>
    <col min="11009" max="11009" width="4.33203125" style="381" customWidth="1"/>
    <col min="11010" max="11010" width="3.6640625" style="381" customWidth="1"/>
    <col min="11011" max="11011" width="8.83203125" style="381"/>
    <col min="11012" max="11012" width="3.6640625" style="381" customWidth="1"/>
    <col min="11013" max="11013" width="8.83203125" style="381"/>
    <col min="11014" max="11014" width="3.6640625" style="381" customWidth="1"/>
    <col min="11015" max="11015" width="8.83203125" style="381"/>
    <col min="11016" max="11016" width="3.6640625" style="381" customWidth="1"/>
    <col min="11017" max="11017" width="8.83203125" style="381"/>
    <col min="11018" max="11018" width="3.6640625" style="381" customWidth="1"/>
    <col min="11019" max="11019" width="8.83203125" style="381"/>
    <col min="11020" max="11020" width="3.6640625" style="381" customWidth="1"/>
    <col min="11021" max="11029" width="0" style="381" hidden="1" customWidth="1"/>
    <col min="11030" max="11030" width="10.83203125" style="381" customWidth="1"/>
    <col min="11031" max="11264" width="8.83203125" style="381"/>
    <col min="11265" max="11265" width="4.33203125" style="381" customWidth="1"/>
    <col min="11266" max="11266" width="3.6640625" style="381" customWidth="1"/>
    <col min="11267" max="11267" width="8.83203125" style="381"/>
    <col min="11268" max="11268" width="3.6640625" style="381" customWidth="1"/>
    <col min="11269" max="11269" width="8.83203125" style="381"/>
    <col min="11270" max="11270" width="3.6640625" style="381" customWidth="1"/>
    <col min="11271" max="11271" width="8.83203125" style="381"/>
    <col min="11272" max="11272" width="3.6640625" style="381" customWidth="1"/>
    <col min="11273" max="11273" width="8.83203125" style="381"/>
    <col min="11274" max="11274" width="3.6640625" style="381" customWidth="1"/>
    <col min="11275" max="11275" width="8.83203125" style="381"/>
    <col min="11276" max="11276" width="3.6640625" style="381" customWidth="1"/>
    <col min="11277" max="11285" width="0" style="381" hidden="1" customWidth="1"/>
    <col min="11286" max="11286" width="10.83203125" style="381" customWidth="1"/>
    <col min="11287" max="11520" width="8.83203125" style="381"/>
    <col min="11521" max="11521" width="4.33203125" style="381" customWidth="1"/>
    <col min="11522" max="11522" width="3.6640625" style="381" customWidth="1"/>
    <col min="11523" max="11523" width="8.83203125" style="381"/>
    <col min="11524" max="11524" width="3.6640625" style="381" customWidth="1"/>
    <col min="11525" max="11525" width="8.83203125" style="381"/>
    <col min="11526" max="11526" width="3.6640625" style="381" customWidth="1"/>
    <col min="11527" max="11527" width="8.83203125" style="381"/>
    <col min="11528" max="11528" width="3.6640625" style="381" customWidth="1"/>
    <col min="11529" max="11529" width="8.83203125" style="381"/>
    <col min="11530" max="11530" width="3.6640625" style="381" customWidth="1"/>
    <col min="11531" max="11531" width="8.83203125" style="381"/>
    <col min="11532" max="11532" width="3.6640625" style="381" customWidth="1"/>
    <col min="11533" max="11541" width="0" style="381" hidden="1" customWidth="1"/>
    <col min="11542" max="11542" width="10.83203125" style="381" customWidth="1"/>
    <col min="11543" max="11776" width="8.83203125" style="381"/>
    <col min="11777" max="11777" width="4.33203125" style="381" customWidth="1"/>
    <col min="11778" max="11778" width="3.6640625" style="381" customWidth="1"/>
    <col min="11779" max="11779" width="8.83203125" style="381"/>
    <col min="11780" max="11780" width="3.6640625" style="381" customWidth="1"/>
    <col min="11781" max="11781" width="8.83203125" style="381"/>
    <col min="11782" max="11782" width="3.6640625" style="381" customWidth="1"/>
    <col min="11783" max="11783" width="8.83203125" style="381"/>
    <col min="11784" max="11784" width="3.6640625" style="381" customWidth="1"/>
    <col min="11785" max="11785" width="8.83203125" style="381"/>
    <col min="11786" max="11786" width="3.6640625" style="381" customWidth="1"/>
    <col min="11787" max="11787" width="8.83203125" style="381"/>
    <col min="11788" max="11788" width="3.6640625" style="381" customWidth="1"/>
    <col min="11789" max="11797" width="0" style="381" hidden="1" customWidth="1"/>
    <col min="11798" max="11798" width="10.83203125" style="381" customWidth="1"/>
    <col min="11799" max="12032" width="8.83203125" style="381"/>
    <col min="12033" max="12033" width="4.33203125" style="381" customWidth="1"/>
    <col min="12034" max="12034" width="3.6640625" style="381" customWidth="1"/>
    <col min="12035" max="12035" width="8.83203125" style="381"/>
    <col min="12036" max="12036" width="3.6640625" style="381" customWidth="1"/>
    <col min="12037" max="12037" width="8.83203125" style="381"/>
    <col min="12038" max="12038" width="3.6640625" style="381" customWidth="1"/>
    <col min="12039" max="12039" width="8.83203125" style="381"/>
    <col min="12040" max="12040" width="3.6640625" style="381" customWidth="1"/>
    <col min="12041" max="12041" width="8.83203125" style="381"/>
    <col min="12042" max="12042" width="3.6640625" style="381" customWidth="1"/>
    <col min="12043" max="12043" width="8.83203125" style="381"/>
    <col min="12044" max="12044" width="3.6640625" style="381" customWidth="1"/>
    <col min="12045" max="12053" width="0" style="381" hidden="1" customWidth="1"/>
    <col min="12054" max="12054" width="10.83203125" style="381" customWidth="1"/>
    <col min="12055" max="12288" width="8.83203125" style="381"/>
    <col min="12289" max="12289" width="4.33203125" style="381" customWidth="1"/>
    <col min="12290" max="12290" width="3.6640625" style="381" customWidth="1"/>
    <col min="12291" max="12291" width="8.83203125" style="381"/>
    <col min="12292" max="12292" width="3.6640625" style="381" customWidth="1"/>
    <col min="12293" max="12293" width="8.83203125" style="381"/>
    <col min="12294" max="12294" width="3.6640625" style="381" customWidth="1"/>
    <col min="12295" max="12295" width="8.83203125" style="381"/>
    <col min="12296" max="12296" width="3.6640625" style="381" customWidth="1"/>
    <col min="12297" max="12297" width="8.83203125" style="381"/>
    <col min="12298" max="12298" width="3.6640625" style="381" customWidth="1"/>
    <col min="12299" max="12299" width="8.83203125" style="381"/>
    <col min="12300" max="12300" width="3.6640625" style="381" customWidth="1"/>
    <col min="12301" max="12309" width="0" style="381" hidden="1" customWidth="1"/>
    <col min="12310" max="12310" width="10.83203125" style="381" customWidth="1"/>
    <col min="12311" max="12544" width="8.83203125" style="381"/>
    <col min="12545" max="12545" width="4.33203125" style="381" customWidth="1"/>
    <col min="12546" max="12546" width="3.6640625" style="381" customWidth="1"/>
    <col min="12547" max="12547" width="8.83203125" style="381"/>
    <col min="12548" max="12548" width="3.6640625" style="381" customWidth="1"/>
    <col min="12549" max="12549" width="8.83203125" style="381"/>
    <col min="12550" max="12550" width="3.6640625" style="381" customWidth="1"/>
    <col min="12551" max="12551" width="8.83203125" style="381"/>
    <col min="12552" max="12552" width="3.6640625" style="381" customWidth="1"/>
    <col min="12553" max="12553" width="8.83203125" style="381"/>
    <col min="12554" max="12554" width="3.6640625" style="381" customWidth="1"/>
    <col min="12555" max="12555" width="8.83203125" style="381"/>
    <col min="12556" max="12556" width="3.6640625" style="381" customWidth="1"/>
    <col min="12557" max="12565" width="0" style="381" hidden="1" customWidth="1"/>
    <col min="12566" max="12566" width="10.83203125" style="381" customWidth="1"/>
    <col min="12567" max="12800" width="8.83203125" style="381"/>
    <col min="12801" max="12801" width="4.33203125" style="381" customWidth="1"/>
    <col min="12802" max="12802" width="3.6640625" style="381" customWidth="1"/>
    <col min="12803" max="12803" width="8.83203125" style="381"/>
    <col min="12804" max="12804" width="3.6640625" style="381" customWidth="1"/>
    <col min="12805" max="12805" width="8.83203125" style="381"/>
    <col min="12806" max="12806" width="3.6640625" style="381" customWidth="1"/>
    <col min="12807" max="12807" width="8.83203125" style="381"/>
    <col min="12808" max="12808" width="3.6640625" style="381" customWidth="1"/>
    <col min="12809" max="12809" width="8.83203125" style="381"/>
    <col min="12810" max="12810" width="3.6640625" style="381" customWidth="1"/>
    <col min="12811" max="12811" width="8.83203125" style="381"/>
    <col min="12812" max="12812" width="3.6640625" style="381" customWidth="1"/>
    <col min="12813" max="12821" width="0" style="381" hidden="1" customWidth="1"/>
    <col min="12822" max="12822" width="10.83203125" style="381" customWidth="1"/>
    <col min="12823" max="13056" width="8.83203125" style="381"/>
    <col min="13057" max="13057" width="4.33203125" style="381" customWidth="1"/>
    <col min="13058" max="13058" width="3.6640625" style="381" customWidth="1"/>
    <col min="13059" max="13059" width="8.83203125" style="381"/>
    <col min="13060" max="13060" width="3.6640625" style="381" customWidth="1"/>
    <col min="13061" max="13061" width="8.83203125" style="381"/>
    <col min="13062" max="13062" width="3.6640625" style="381" customWidth="1"/>
    <col min="13063" max="13063" width="8.83203125" style="381"/>
    <col min="13064" max="13064" width="3.6640625" style="381" customWidth="1"/>
    <col min="13065" max="13065" width="8.83203125" style="381"/>
    <col min="13066" max="13066" width="3.6640625" style="381" customWidth="1"/>
    <col min="13067" max="13067" width="8.83203125" style="381"/>
    <col min="13068" max="13068" width="3.6640625" style="381" customWidth="1"/>
    <col min="13069" max="13077" width="0" style="381" hidden="1" customWidth="1"/>
    <col min="13078" max="13078" width="10.83203125" style="381" customWidth="1"/>
    <col min="13079" max="13312" width="8.83203125" style="381"/>
    <col min="13313" max="13313" width="4.33203125" style="381" customWidth="1"/>
    <col min="13314" max="13314" width="3.6640625" style="381" customWidth="1"/>
    <col min="13315" max="13315" width="8.83203125" style="381"/>
    <col min="13316" max="13316" width="3.6640625" style="381" customWidth="1"/>
    <col min="13317" max="13317" width="8.83203125" style="381"/>
    <col min="13318" max="13318" width="3.6640625" style="381" customWidth="1"/>
    <col min="13319" max="13319" width="8.83203125" style="381"/>
    <col min="13320" max="13320" width="3.6640625" style="381" customWidth="1"/>
    <col min="13321" max="13321" width="8.83203125" style="381"/>
    <col min="13322" max="13322" width="3.6640625" style="381" customWidth="1"/>
    <col min="13323" max="13323" width="8.83203125" style="381"/>
    <col min="13324" max="13324" width="3.6640625" style="381" customWidth="1"/>
    <col min="13325" max="13333" width="0" style="381" hidden="1" customWidth="1"/>
    <col min="13334" max="13334" width="10.83203125" style="381" customWidth="1"/>
    <col min="13335" max="13568" width="8.83203125" style="381"/>
    <col min="13569" max="13569" width="4.33203125" style="381" customWidth="1"/>
    <col min="13570" max="13570" width="3.6640625" style="381" customWidth="1"/>
    <col min="13571" max="13571" width="8.83203125" style="381"/>
    <col min="13572" max="13572" width="3.6640625" style="381" customWidth="1"/>
    <col min="13573" max="13573" width="8.83203125" style="381"/>
    <col min="13574" max="13574" width="3.6640625" style="381" customWidth="1"/>
    <col min="13575" max="13575" width="8.83203125" style="381"/>
    <col min="13576" max="13576" width="3.6640625" style="381" customWidth="1"/>
    <col min="13577" max="13577" width="8.83203125" style="381"/>
    <col min="13578" max="13578" width="3.6640625" style="381" customWidth="1"/>
    <col min="13579" max="13579" width="8.83203125" style="381"/>
    <col min="13580" max="13580" width="3.6640625" style="381" customWidth="1"/>
    <col min="13581" max="13589" width="0" style="381" hidden="1" customWidth="1"/>
    <col min="13590" max="13590" width="10.83203125" style="381" customWidth="1"/>
    <col min="13591" max="13824" width="8.83203125" style="381"/>
    <col min="13825" max="13825" width="4.33203125" style="381" customWidth="1"/>
    <col min="13826" max="13826" width="3.6640625" style="381" customWidth="1"/>
    <col min="13827" max="13827" width="8.83203125" style="381"/>
    <col min="13828" max="13828" width="3.6640625" style="381" customWidth="1"/>
    <col min="13829" max="13829" width="8.83203125" style="381"/>
    <col min="13830" max="13830" width="3.6640625" style="381" customWidth="1"/>
    <col min="13831" max="13831" width="8.83203125" style="381"/>
    <col min="13832" max="13832" width="3.6640625" style="381" customWidth="1"/>
    <col min="13833" max="13833" width="8.83203125" style="381"/>
    <col min="13834" max="13834" width="3.6640625" style="381" customWidth="1"/>
    <col min="13835" max="13835" width="8.83203125" style="381"/>
    <col min="13836" max="13836" width="3.6640625" style="381" customWidth="1"/>
    <col min="13837" max="13845" width="0" style="381" hidden="1" customWidth="1"/>
    <col min="13846" max="13846" width="10.83203125" style="381" customWidth="1"/>
    <col min="13847" max="14080" width="8.83203125" style="381"/>
    <col min="14081" max="14081" width="4.33203125" style="381" customWidth="1"/>
    <col min="14082" max="14082" width="3.6640625" style="381" customWidth="1"/>
    <col min="14083" max="14083" width="8.83203125" style="381"/>
    <col min="14084" max="14084" width="3.6640625" style="381" customWidth="1"/>
    <col min="14085" max="14085" width="8.83203125" style="381"/>
    <col min="14086" max="14086" width="3.6640625" style="381" customWidth="1"/>
    <col min="14087" max="14087" width="8.83203125" style="381"/>
    <col min="14088" max="14088" width="3.6640625" style="381" customWidth="1"/>
    <col min="14089" max="14089" width="8.83203125" style="381"/>
    <col min="14090" max="14090" width="3.6640625" style="381" customWidth="1"/>
    <col min="14091" max="14091" width="8.83203125" style="381"/>
    <col min="14092" max="14092" width="3.6640625" style="381" customWidth="1"/>
    <col min="14093" max="14101" width="0" style="381" hidden="1" customWidth="1"/>
    <col min="14102" max="14102" width="10.83203125" style="381" customWidth="1"/>
    <col min="14103" max="14336" width="8.83203125" style="381"/>
    <col min="14337" max="14337" width="4.33203125" style="381" customWidth="1"/>
    <col min="14338" max="14338" width="3.6640625" style="381" customWidth="1"/>
    <col min="14339" max="14339" width="8.83203125" style="381"/>
    <col min="14340" max="14340" width="3.6640625" style="381" customWidth="1"/>
    <col min="14341" max="14341" width="8.83203125" style="381"/>
    <col min="14342" max="14342" width="3.6640625" style="381" customWidth="1"/>
    <col min="14343" max="14343" width="8.83203125" style="381"/>
    <col min="14344" max="14344" width="3.6640625" style="381" customWidth="1"/>
    <col min="14345" max="14345" width="8.83203125" style="381"/>
    <col min="14346" max="14346" width="3.6640625" style="381" customWidth="1"/>
    <col min="14347" max="14347" width="8.83203125" style="381"/>
    <col min="14348" max="14348" width="3.6640625" style="381" customWidth="1"/>
    <col min="14349" max="14357" width="0" style="381" hidden="1" customWidth="1"/>
    <col min="14358" max="14358" width="10.83203125" style="381" customWidth="1"/>
    <col min="14359" max="14592" width="8.83203125" style="381"/>
    <col min="14593" max="14593" width="4.33203125" style="381" customWidth="1"/>
    <col min="14594" max="14594" width="3.6640625" style="381" customWidth="1"/>
    <col min="14595" max="14595" width="8.83203125" style="381"/>
    <col min="14596" max="14596" width="3.6640625" style="381" customWidth="1"/>
    <col min="14597" max="14597" width="8.83203125" style="381"/>
    <col min="14598" max="14598" width="3.6640625" style="381" customWidth="1"/>
    <col min="14599" max="14599" width="8.83203125" style="381"/>
    <col min="14600" max="14600" width="3.6640625" style="381" customWidth="1"/>
    <col min="14601" max="14601" width="8.83203125" style="381"/>
    <col min="14602" max="14602" width="3.6640625" style="381" customWidth="1"/>
    <col min="14603" max="14603" width="8.83203125" style="381"/>
    <col min="14604" max="14604" width="3.6640625" style="381" customWidth="1"/>
    <col min="14605" max="14613" width="0" style="381" hidden="1" customWidth="1"/>
    <col min="14614" max="14614" width="10.83203125" style="381" customWidth="1"/>
    <col min="14615" max="14848" width="8.83203125" style="381"/>
    <col min="14849" max="14849" width="4.33203125" style="381" customWidth="1"/>
    <col min="14850" max="14850" width="3.6640625" style="381" customWidth="1"/>
    <col min="14851" max="14851" width="8.83203125" style="381"/>
    <col min="14852" max="14852" width="3.6640625" style="381" customWidth="1"/>
    <col min="14853" max="14853" width="8.83203125" style="381"/>
    <col min="14854" max="14854" width="3.6640625" style="381" customWidth="1"/>
    <col min="14855" max="14855" width="8.83203125" style="381"/>
    <col min="14856" max="14856" width="3.6640625" style="381" customWidth="1"/>
    <col min="14857" max="14857" width="8.83203125" style="381"/>
    <col min="14858" max="14858" width="3.6640625" style="381" customWidth="1"/>
    <col min="14859" max="14859" width="8.83203125" style="381"/>
    <col min="14860" max="14860" width="3.6640625" style="381" customWidth="1"/>
    <col min="14861" max="14869" width="0" style="381" hidden="1" customWidth="1"/>
    <col min="14870" max="14870" width="10.83203125" style="381" customWidth="1"/>
    <col min="14871" max="15104" width="8.83203125" style="381"/>
    <col min="15105" max="15105" width="4.33203125" style="381" customWidth="1"/>
    <col min="15106" max="15106" width="3.6640625" style="381" customWidth="1"/>
    <col min="15107" max="15107" width="8.83203125" style="381"/>
    <col min="15108" max="15108" width="3.6640625" style="381" customWidth="1"/>
    <col min="15109" max="15109" width="8.83203125" style="381"/>
    <col min="15110" max="15110" width="3.6640625" style="381" customWidth="1"/>
    <col min="15111" max="15111" width="8.83203125" style="381"/>
    <col min="15112" max="15112" width="3.6640625" style="381" customWidth="1"/>
    <col min="15113" max="15113" width="8.83203125" style="381"/>
    <col min="15114" max="15114" width="3.6640625" style="381" customWidth="1"/>
    <col min="15115" max="15115" width="8.83203125" style="381"/>
    <col min="15116" max="15116" width="3.6640625" style="381" customWidth="1"/>
    <col min="15117" max="15125" width="0" style="381" hidden="1" customWidth="1"/>
    <col min="15126" max="15126" width="10.83203125" style="381" customWidth="1"/>
    <col min="15127" max="15360" width="8.83203125" style="381"/>
    <col min="15361" max="15361" width="4.33203125" style="381" customWidth="1"/>
    <col min="15362" max="15362" width="3.6640625" style="381" customWidth="1"/>
    <col min="15363" max="15363" width="8.83203125" style="381"/>
    <col min="15364" max="15364" width="3.6640625" style="381" customWidth="1"/>
    <col min="15365" max="15365" width="8.83203125" style="381"/>
    <col min="15366" max="15366" width="3.6640625" style="381" customWidth="1"/>
    <col min="15367" max="15367" width="8.83203125" style="381"/>
    <col min="15368" max="15368" width="3.6640625" style="381" customWidth="1"/>
    <col min="15369" max="15369" width="8.83203125" style="381"/>
    <col min="15370" max="15370" width="3.6640625" style="381" customWidth="1"/>
    <col min="15371" max="15371" width="8.83203125" style="381"/>
    <col min="15372" max="15372" width="3.6640625" style="381" customWidth="1"/>
    <col min="15373" max="15381" width="0" style="381" hidden="1" customWidth="1"/>
    <col min="15382" max="15382" width="10.83203125" style="381" customWidth="1"/>
    <col min="15383" max="15616" width="8.83203125" style="381"/>
    <col min="15617" max="15617" width="4.33203125" style="381" customWidth="1"/>
    <col min="15618" max="15618" width="3.6640625" style="381" customWidth="1"/>
    <col min="15619" max="15619" width="8.83203125" style="381"/>
    <col min="15620" max="15620" width="3.6640625" style="381" customWidth="1"/>
    <col min="15621" max="15621" width="8.83203125" style="381"/>
    <col min="15622" max="15622" width="3.6640625" style="381" customWidth="1"/>
    <col min="15623" max="15623" width="8.83203125" style="381"/>
    <col min="15624" max="15624" width="3.6640625" style="381" customWidth="1"/>
    <col min="15625" max="15625" width="8.83203125" style="381"/>
    <col min="15626" max="15626" width="3.6640625" style="381" customWidth="1"/>
    <col min="15627" max="15627" width="8.83203125" style="381"/>
    <col min="15628" max="15628" width="3.6640625" style="381" customWidth="1"/>
    <col min="15629" max="15637" width="0" style="381" hidden="1" customWidth="1"/>
    <col min="15638" max="15638" width="10.83203125" style="381" customWidth="1"/>
    <col min="15639" max="15872" width="8.83203125" style="381"/>
    <col min="15873" max="15873" width="4.33203125" style="381" customWidth="1"/>
    <col min="15874" max="15874" width="3.6640625" style="381" customWidth="1"/>
    <col min="15875" max="15875" width="8.83203125" style="381"/>
    <col min="15876" max="15876" width="3.6640625" style="381" customWidth="1"/>
    <col min="15877" max="15877" width="8.83203125" style="381"/>
    <col min="15878" max="15878" width="3.6640625" style="381" customWidth="1"/>
    <col min="15879" max="15879" width="8.83203125" style="381"/>
    <col min="15880" max="15880" width="3.6640625" style="381" customWidth="1"/>
    <col min="15881" max="15881" width="8.83203125" style="381"/>
    <col min="15882" max="15882" width="3.6640625" style="381" customWidth="1"/>
    <col min="15883" max="15883" width="8.83203125" style="381"/>
    <col min="15884" max="15884" width="3.6640625" style="381" customWidth="1"/>
    <col min="15885" max="15893" width="0" style="381" hidden="1" customWidth="1"/>
    <col min="15894" max="15894" width="10.83203125" style="381" customWidth="1"/>
    <col min="15895" max="16128" width="8.83203125" style="381"/>
    <col min="16129" max="16129" width="4.33203125" style="381" customWidth="1"/>
    <col min="16130" max="16130" width="3.6640625" style="381" customWidth="1"/>
    <col min="16131" max="16131" width="8.83203125" style="381"/>
    <col min="16132" max="16132" width="3.6640625" style="381" customWidth="1"/>
    <col min="16133" max="16133" width="8.83203125" style="381"/>
    <col min="16134" max="16134" width="3.6640625" style="381" customWidth="1"/>
    <col min="16135" max="16135" width="8.83203125" style="381"/>
    <col min="16136" max="16136" width="3.6640625" style="381" customWidth="1"/>
    <col min="16137" max="16137" width="8.83203125" style="381"/>
    <col min="16138" max="16138" width="3.6640625" style="381" customWidth="1"/>
    <col min="16139" max="16139" width="8.83203125" style="381"/>
    <col min="16140" max="16140" width="3.6640625" style="381" customWidth="1"/>
    <col min="16141" max="16149" width="0" style="381" hidden="1" customWidth="1"/>
    <col min="16150" max="16150" width="10.83203125" style="381" customWidth="1"/>
    <col min="16151" max="16384" width="8.83203125" style="381"/>
  </cols>
  <sheetData>
    <row r="1" spans="1:22">
      <c r="A1" s="436" t="s">
        <v>143</v>
      </c>
      <c r="B1" s="436"/>
      <c r="C1" s="436"/>
      <c r="D1" s="436"/>
      <c r="E1" s="436"/>
      <c r="F1" s="436"/>
      <c r="G1" s="436"/>
      <c r="H1" s="436"/>
      <c r="I1" s="436"/>
      <c r="K1" s="437">
        <v>38384</v>
      </c>
      <c r="L1" s="437"/>
    </row>
    <row r="3" spans="1:22">
      <c r="A3" s="435"/>
      <c r="B3" s="428" t="str">
        <f>金額設定!B4</f>
        <v>児童発達支援</v>
      </c>
      <c r="C3" s="428"/>
      <c r="D3" s="428" t="str">
        <f>金額設定!B5</f>
        <v>放課後デイサービス</v>
      </c>
      <c r="E3" s="428"/>
      <c r="F3" s="428" t="str">
        <f>金額設定!B6</f>
        <v>訪問デイサービス</v>
      </c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8"/>
      <c r="U3" s="428"/>
      <c r="V3" s="429" t="s">
        <v>144</v>
      </c>
    </row>
    <row r="4" spans="1:22">
      <c r="A4" s="435"/>
      <c r="B4" s="382" t="s">
        <v>195</v>
      </c>
      <c r="C4" s="382" t="s">
        <v>146</v>
      </c>
      <c r="D4" s="382" t="s">
        <v>195</v>
      </c>
      <c r="E4" s="382" t="s">
        <v>146</v>
      </c>
      <c r="F4" s="382" t="s">
        <v>195</v>
      </c>
      <c r="G4" s="382" t="s">
        <v>146</v>
      </c>
      <c r="H4" s="382" t="s">
        <v>195</v>
      </c>
      <c r="I4" s="382" t="s">
        <v>146</v>
      </c>
      <c r="J4" s="382" t="s">
        <v>195</v>
      </c>
      <c r="K4" s="382" t="s">
        <v>146</v>
      </c>
      <c r="L4" s="382" t="s">
        <v>195</v>
      </c>
      <c r="M4" s="382" t="s">
        <v>146</v>
      </c>
      <c r="N4" s="382" t="s">
        <v>145</v>
      </c>
      <c r="O4" s="382" t="s">
        <v>146</v>
      </c>
      <c r="P4" s="382" t="s">
        <v>145</v>
      </c>
      <c r="Q4" s="382" t="s">
        <v>146</v>
      </c>
      <c r="R4" s="382" t="s">
        <v>145</v>
      </c>
      <c r="S4" s="382" t="s">
        <v>146</v>
      </c>
      <c r="T4" s="382" t="s">
        <v>145</v>
      </c>
      <c r="U4" s="382" t="s">
        <v>146</v>
      </c>
      <c r="V4" s="430"/>
    </row>
    <row r="5" spans="1:22">
      <c r="A5" s="383" t="s">
        <v>147</v>
      </c>
      <c r="B5" s="384">
        <v>1</v>
      </c>
      <c r="C5" s="385">
        <f>B5*金額設定!$C$4</f>
        <v>10000</v>
      </c>
      <c r="D5" s="384">
        <v>1</v>
      </c>
      <c r="E5" s="386">
        <f>D5*金額設定!$C$5</f>
        <v>6190</v>
      </c>
      <c r="F5" s="384">
        <v>1</v>
      </c>
      <c r="G5" s="386">
        <f>F5*金額設定!$C$6</f>
        <v>17140</v>
      </c>
      <c r="H5" s="384"/>
      <c r="I5" s="386">
        <f>H5*金額設定!$C$7</f>
        <v>0</v>
      </c>
      <c r="J5" s="384"/>
      <c r="K5" s="386">
        <f>J5*金額設定!$C$8</f>
        <v>0</v>
      </c>
      <c r="L5" s="384"/>
      <c r="M5" s="386">
        <f>L5*金額設定!C9</f>
        <v>0</v>
      </c>
      <c r="N5" s="384"/>
      <c r="O5" s="386">
        <f>N5*金額設定!$C$10</f>
        <v>0</v>
      </c>
      <c r="P5" s="384"/>
      <c r="Q5" s="386">
        <f>P5*金額設定!$C$11</f>
        <v>0</v>
      </c>
      <c r="R5" s="384"/>
      <c r="S5" s="386">
        <f>R5*金額設定!$C$12</f>
        <v>0</v>
      </c>
      <c r="T5" s="384"/>
      <c r="U5" s="386">
        <f>T5*金額設定!$C$13</f>
        <v>0</v>
      </c>
      <c r="V5" s="385">
        <f>C5+E5+G5+I5+K5+M5+O5+Q5+S5+U5</f>
        <v>33330</v>
      </c>
    </row>
    <row r="6" spans="1:22">
      <c r="A6" s="383" t="s">
        <v>148</v>
      </c>
      <c r="B6" s="384">
        <v>2</v>
      </c>
      <c r="C6" s="385">
        <f>B6*金額設定!$C$4</f>
        <v>20000</v>
      </c>
      <c r="D6" s="384">
        <v>15</v>
      </c>
      <c r="E6" s="386">
        <f>D6*金額設定!$C$5</f>
        <v>92850</v>
      </c>
      <c r="F6" s="384"/>
      <c r="G6" s="386">
        <f>F6*金額設定!$C$6</f>
        <v>0</v>
      </c>
      <c r="H6" s="384"/>
      <c r="I6" s="386">
        <f>H6*金額設定!$C$7</f>
        <v>0</v>
      </c>
      <c r="J6" s="384"/>
      <c r="K6" s="386">
        <f>J6*金額設定!$C$8</f>
        <v>0</v>
      </c>
      <c r="L6" s="384"/>
      <c r="M6" s="386">
        <f>L6*金額設定!C10</f>
        <v>0</v>
      </c>
      <c r="N6" s="384"/>
      <c r="O6" s="386">
        <f>N6*金額設定!$C$10</f>
        <v>0</v>
      </c>
      <c r="P6" s="384"/>
      <c r="Q6" s="386">
        <f>P6*金額設定!$C$11</f>
        <v>0</v>
      </c>
      <c r="R6" s="384"/>
      <c r="S6" s="386">
        <f>R6*金額設定!$C$12</f>
        <v>0</v>
      </c>
      <c r="T6" s="384"/>
      <c r="U6" s="386">
        <f>T6*金額設定!$C$13</f>
        <v>0</v>
      </c>
      <c r="V6" s="385">
        <f t="shared" ref="V6:V36" si="0">C6+E6+G6+I6+K6+M6+O6+Q6+S6+U6</f>
        <v>112850</v>
      </c>
    </row>
    <row r="7" spans="1:22">
      <c r="A7" s="383" t="s">
        <v>149</v>
      </c>
      <c r="B7" s="384">
        <v>3</v>
      </c>
      <c r="C7" s="385">
        <f>B7*金額設定!$C$4</f>
        <v>30000</v>
      </c>
      <c r="D7" s="384">
        <v>20</v>
      </c>
      <c r="E7" s="386">
        <f>D7*金額設定!$C$5</f>
        <v>123800</v>
      </c>
      <c r="F7" s="384"/>
      <c r="G7" s="386">
        <f>F7*金額設定!$C$6</f>
        <v>0</v>
      </c>
      <c r="H7" s="384"/>
      <c r="I7" s="386">
        <f>H7*金額設定!$C$7</f>
        <v>0</v>
      </c>
      <c r="J7" s="384"/>
      <c r="K7" s="386">
        <f>J7*金額設定!$C$8</f>
        <v>0</v>
      </c>
      <c r="L7" s="384"/>
      <c r="M7" s="386">
        <f>L7*金額設定!C11</f>
        <v>0</v>
      </c>
      <c r="N7" s="384"/>
      <c r="O7" s="386">
        <f>N7*金額設定!$C$10</f>
        <v>0</v>
      </c>
      <c r="P7" s="384"/>
      <c r="Q7" s="386">
        <f>P7*金額設定!$C$11</f>
        <v>0</v>
      </c>
      <c r="R7" s="384"/>
      <c r="S7" s="386">
        <f>R7*金額設定!$C$12</f>
        <v>0</v>
      </c>
      <c r="T7" s="384"/>
      <c r="U7" s="386">
        <f>T7*金額設定!$C$13</f>
        <v>0</v>
      </c>
      <c r="V7" s="385">
        <f t="shared" si="0"/>
        <v>153800</v>
      </c>
    </row>
    <row r="8" spans="1:22">
      <c r="A8" s="383" t="s">
        <v>150</v>
      </c>
      <c r="B8" s="384"/>
      <c r="C8" s="385">
        <f>B8*金額設定!$C$4</f>
        <v>0</v>
      </c>
      <c r="D8" s="384"/>
      <c r="E8" s="386">
        <f>D8*金額設定!$C$5</f>
        <v>0</v>
      </c>
      <c r="F8" s="384"/>
      <c r="G8" s="386">
        <f>F8*金額設定!$C$6</f>
        <v>0</v>
      </c>
      <c r="H8" s="384"/>
      <c r="I8" s="386">
        <f>H8*金額設定!$C$7</f>
        <v>0</v>
      </c>
      <c r="J8" s="384"/>
      <c r="K8" s="386">
        <f>J8*金額設定!$C$8</f>
        <v>0</v>
      </c>
      <c r="L8" s="384"/>
      <c r="M8" s="386">
        <f>L8*金額設定!C12</f>
        <v>0</v>
      </c>
      <c r="N8" s="384"/>
      <c r="O8" s="386">
        <f>N8*金額設定!$C$10</f>
        <v>0</v>
      </c>
      <c r="P8" s="384"/>
      <c r="Q8" s="386">
        <f>P8*金額設定!$C$11</f>
        <v>0</v>
      </c>
      <c r="R8" s="384"/>
      <c r="S8" s="386">
        <f>R8*金額設定!$C$12</f>
        <v>0</v>
      </c>
      <c r="T8" s="384"/>
      <c r="U8" s="386">
        <f>T8*金額設定!$C$13</f>
        <v>0</v>
      </c>
      <c r="V8" s="385">
        <f t="shared" si="0"/>
        <v>0</v>
      </c>
    </row>
    <row r="9" spans="1:22">
      <c r="A9" s="383" t="s">
        <v>151</v>
      </c>
      <c r="B9" s="384"/>
      <c r="C9" s="385">
        <f>B9*金額設定!$C$4</f>
        <v>0</v>
      </c>
      <c r="D9" s="384"/>
      <c r="E9" s="386">
        <f>D9*金額設定!$C$5</f>
        <v>0</v>
      </c>
      <c r="F9" s="384"/>
      <c r="G9" s="386">
        <f>F9*金額設定!$C$6</f>
        <v>0</v>
      </c>
      <c r="H9" s="384"/>
      <c r="I9" s="386">
        <f>H9*金額設定!$C$7</f>
        <v>0</v>
      </c>
      <c r="J9" s="384"/>
      <c r="K9" s="386">
        <f>J9*金額設定!$C$8</f>
        <v>0</v>
      </c>
      <c r="L9" s="384"/>
      <c r="M9" s="386">
        <f>L9*金額設定!C13</f>
        <v>0</v>
      </c>
      <c r="N9" s="384"/>
      <c r="O9" s="386">
        <f>N9*金額設定!$C$10</f>
        <v>0</v>
      </c>
      <c r="P9" s="384"/>
      <c r="Q9" s="386">
        <f>P9*金額設定!$C$11</f>
        <v>0</v>
      </c>
      <c r="R9" s="384"/>
      <c r="S9" s="386">
        <f>R9*金額設定!$C$12</f>
        <v>0</v>
      </c>
      <c r="T9" s="384"/>
      <c r="U9" s="386">
        <f>T9*金額設定!$C$13</f>
        <v>0</v>
      </c>
      <c r="V9" s="385">
        <f t="shared" si="0"/>
        <v>0</v>
      </c>
    </row>
    <row r="10" spans="1:22">
      <c r="A10" s="383" t="s">
        <v>152</v>
      </c>
      <c r="B10" s="384"/>
      <c r="C10" s="385">
        <f>B10*金額設定!$C$4</f>
        <v>0</v>
      </c>
      <c r="D10" s="384"/>
      <c r="E10" s="386">
        <f>D10*金額設定!$C$5</f>
        <v>0</v>
      </c>
      <c r="F10" s="384"/>
      <c r="G10" s="386">
        <f>F10*金額設定!$C$6</f>
        <v>0</v>
      </c>
      <c r="H10" s="384"/>
      <c r="I10" s="386">
        <f>H10*金額設定!$C$7</f>
        <v>0</v>
      </c>
      <c r="J10" s="384"/>
      <c r="K10" s="386">
        <f>J10*金額設定!$C$8</f>
        <v>0</v>
      </c>
      <c r="L10" s="384"/>
      <c r="M10" s="386">
        <f>L10*金額設定!C14</f>
        <v>0</v>
      </c>
      <c r="N10" s="384"/>
      <c r="O10" s="386">
        <f>N10*金額設定!$C$10</f>
        <v>0</v>
      </c>
      <c r="P10" s="384"/>
      <c r="Q10" s="386">
        <f>P10*金額設定!$C$11</f>
        <v>0</v>
      </c>
      <c r="R10" s="384"/>
      <c r="S10" s="386">
        <f>R10*金額設定!$C$12</f>
        <v>0</v>
      </c>
      <c r="T10" s="384"/>
      <c r="U10" s="386">
        <f>T10*金額設定!$C$13</f>
        <v>0</v>
      </c>
      <c r="V10" s="385">
        <f t="shared" si="0"/>
        <v>0</v>
      </c>
    </row>
    <row r="11" spans="1:22">
      <c r="A11" s="383" t="s">
        <v>153</v>
      </c>
      <c r="B11" s="384"/>
      <c r="C11" s="385">
        <f>B11*金額設定!$C$4</f>
        <v>0</v>
      </c>
      <c r="D11" s="384"/>
      <c r="E11" s="386">
        <f>D11*金額設定!$C$5</f>
        <v>0</v>
      </c>
      <c r="F11" s="384"/>
      <c r="G11" s="386">
        <f>F11*金額設定!$C$6</f>
        <v>0</v>
      </c>
      <c r="H11" s="384"/>
      <c r="I11" s="386">
        <f>H11*金額設定!$C$7</f>
        <v>0</v>
      </c>
      <c r="J11" s="384"/>
      <c r="K11" s="386">
        <f>J11*金額設定!$C$8</f>
        <v>0</v>
      </c>
      <c r="L11" s="384"/>
      <c r="M11" s="386">
        <f>L11*金額設定!C15</f>
        <v>0</v>
      </c>
      <c r="N11" s="384"/>
      <c r="O11" s="386">
        <f>N11*金額設定!$C$10</f>
        <v>0</v>
      </c>
      <c r="P11" s="384"/>
      <c r="Q11" s="386">
        <f>P11*金額設定!$C$11</f>
        <v>0</v>
      </c>
      <c r="R11" s="384"/>
      <c r="S11" s="386">
        <f>R11*金額設定!$C$12</f>
        <v>0</v>
      </c>
      <c r="T11" s="384"/>
      <c r="U11" s="386">
        <f>T11*金額設定!$C$13</f>
        <v>0</v>
      </c>
      <c r="V11" s="385">
        <f t="shared" si="0"/>
        <v>0</v>
      </c>
    </row>
    <row r="12" spans="1:22">
      <c r="A12" s="383" t="s">
        <v>154</v>
      </c>
      <c r="B12" s="384"/>
      <c r="C12" s="385">
        <f>B12*金額設定!$C$4</f>
        <v>0</v>
      </c>
      <c r="D12" s="384"/>
      <c r="E12" s="386">
        <f>D12*金額設定!$C$5</f>
        <v>0</v>
      </c>
      <c r="F12" s="384"/>
      <c r="G12" s="386">
        <f>F12*金額設定!$C$6</f>
        <v>0</v>
      </c>
      <c r="H12" s="384"/>
      <c r="I12" s="386">
        <f>H12*金額設定!$C$7</f>
        <v>0</v>
      </c>
      <c r="J12" s="384"/>
      <c r="K12" s="386">
        <f>J12*金額設定!$C$8</f>
        <v>0</v>
      </c>
      <c r="L12" s="384"/>
      <c r="M12" s="386">
        <f>L12*金額設定!C16</f>
        <v>0</v>
      </c>
      <c r="N12" s="384"/>
      <c r="O12" s="386">
        <f>N12*金額設定!$C$10</f>
        <v>0</v>
      </c>
      <c r="P12" s="384"/>
      <c r="Q12" s="386">
        <f>P12*金額設定!$C$11</f>
        <v>0</v>
      </c>
      <c r="R12" s="384"/>
      <c r="S12" s="386">
        <f>R12*金額設定!$C$12</f>
        <v>0</v>
      </c>
      <c r="T12" s="384"/>
      <c r="U12" s="386">
        <f>T12*金額設定!$C$13</f>
        <v>0</v>
      </c>
      <c r="V12" s="385">
        <f t="shared" si="0"/>
        <v>0</v>
      </c>
    </row>
    <row r="13" spans="1:22">
      <c r="A13" s="383" t="s">
        <v>155</v>
      </c>
      <c r="B13" s="384"/>
      <c r="C13" s="385">
        <f>B13*金額設定!$C$4</f>
        <v>0</v>
      </c>
      <c r="D13" s="384"/>
      <c r="E13" s="386">
        <f>D13*金額設定!$C$5</f>
        <v>0</v>
      </c>
      <c r="F13" s="384"/>
      <c r="G13" s="386">
        <f>F13*金額設定!$C$6</f>
        <v>0</v>
      </c>
      <c r="H13" s="384"/>
      <c r="I13" s="386">
        <f>H13*金額設定!$C$7</f>
        <v>0</v>
      </c>
      <c r="J13" s="384"/>
      <c r="K13" s="386">
        <f>J13*金額設定!$C$8</f>
        <v>0</v>
      </c>
      <c r="L13" s="384"/>
      <c r="M13" s="386">
        <f>L13*金額設定!C17</f>
        <v>0</v>
      </c>
      <c r="N13" s="384"/>
      <c r="O13" s="386">
        <f>N13*金額設定!$C$10</f>
        <v>0</v>
      </c>
      <c r="P13" s="384"/>
      <c r="Q13" s="386">
        <f>P13*金額設定!$C$11</f>
        <v>0</v>
      </c>
      <c r="R13" s="384"/>
      <c r="S13" s="386">
        <f>R13*金額設定!$C$12</f>
        <v>0</v>
      </c>
      <c r="T13" s="384"/>
      <c r="U13" s="386">
        <f>T13*金額設定!$C$13</f>
        <v>0</v>
      </c>
      <c r="V13" s="385">
        <f t="shared" si="0"/>
        <v>0</v>
      </c>
    </row>
    <row r="14" spans="1:22">
      <c r="A14" s="383" t="s">
        <v>156</v>
      </c>
      <c r="B14" s="384"/>
      <c r="C14" s="385">
        <f>B14*金額設定!$C$4</f>
        <v>0</v>
      </c>
      <c r="D14" s="384"/>
      <c r="E14" s="386">
        <f>D14*金額設定!$C$5</f>
        <v>0</v>
      </c>
      <c r="F14" s="384"/>
      <c r="G14" s="386">
        <f>F14*金額設定!$C$6</f>
        <v>0</v>
      </c>
      <c r="H14" s="384"/>
      <c r="I14" s="386">
        <f>H14*金額設定!$C$7</f>
        <v>0</v>
      </c>
      <c r="J14" s="384"/>
      <c r="K14" s="386">
        <f>J14*金額設定!$C$8</f>
        <v>0</v>
      </c>
      <c r="L14" s="384"/>
      <c r="M14" s="386">
        <f>L14*金額設定!C18</f>
        <v>0</v>
      </c>
      <c r="N14" s="384"/>
      <c r="O14" s="386">
        <f>N14*金額設定!$C$10</f>
        <v>0</v>
      </c>
      <c r="P14" s="384"/>
      <c r="Q14" s="386">
        <f>P14*金額設定!$C$11</f>
        <v>0</v>
      </c>
      <c r="R14" s="384"/>
      <c r="S14" s="386">
        <f>R14*金額設定!$C$12</f>
        <v>0</v>
      </c>
      <c r="T14" s="384"/>
      <c r="U14" s="386">
        <f>T14*金額設定!$C$13</f>
        <v>0</v>
      </c>
      <c r="V14" s="385">
        <f t="shared" si="0"/>
        <v>0</v>
      </c>
    </row>
    <row r="15" spans="1:22">
      <c r="A15" s="383" t="s">
        <v>157</v>
      </c>
      <c r="B15" s="384"/>
      <c r="C15" s="385">
        <f>B15*金額設定!$C$4</f>
        <v>0</v>
      </c>
      <c r="D15" s="384"/>
      <c r="E15" s="386">
        <f>D15*金額設定!$C$5</f>
        <v>0</v>
      </c>
      <c r="F15" s="384"/>
      <c r="G15" s="386">
        <f>F15*金額設定!$C$6</f>
        <v>0</v>
      </c>
      <c r="H15" s="384"/>
      <c r="I15" s="386">
        <f>H15*金額設定!$C$7</f>
        <v>0</v>
      </c>
      <c r="J15" s="384"/>
      <c r="K15" s="386">
        <f>J15*金額設定!$C$8</f>
        <v>0</v>
      </c>
      <c r="L15" s="384"/>
      <c r="M15" s="386">
        <f>L15*金額設定!C19</f>
        <v>0</v>
      </c>
      <c r="N15" s="384"/>
      <c r="O15" s="386">
        <f>N15*金額設定!$C$10</f>
        <v>0</v>
      </c>
      <c r="P15" s="384"/>
      <c r="Q15" s="386">
        <f>P15*金額設定!$C$11</f>
        <v>0</v>
      </c>
      <c r="R15" s="384"/>
      <c r="S15" s="386">
        <f>R15*金額設定!$C$12</f>
        <v>0</v>
      </c>
      <c r="T15" s="384"/>
      <c r="U15" s="386">
        <f>T15*金額設定!$C$13</f>
        <v>0</v>
      </c>
      <c r="V15" s="385">
        <f t="shared" si="0"/>
        <v>0</v>
      </c>
    </row>
    <row r="16" spans="1:22">
      <c r="A16" s="383" t="s">
        <v>158</v>
      </c>
      <c r="B16" s="384"/>
      <c r="C16" s="385">
        <f>B16*金額設定!$C$4</f>
        <v>0</v>
      </c>
      <c r="D16" s="384"/>
      <c r="E16" s="386">
        <f>D16*金額設定!$C$5</f>
        <v>0</v>
      </c>
      <c r="F16" s="384"/>
      <c r="G16" s="386">
        <f>F16*金額設定!$C$6</f>
        <v>0</v>
      </c>
      <c r="H16" s="384"/>
      <c r="I16" s="386">
        <f>H16*金額設定!$C$7</f>
        <v>0</v>
      </c>
      <c r="J16" s="384"/>
      <c r="K16" s="386">
        <f>J16*金額設定!$C$8</f>
        <v>0</v>
      </c>
      <c r="L16" s="384"/>
      <c r="M16" s="386">
        <f>L16*金額設定!C20</f>
        <v>0</v>
      </c>
      <c r="N16" s="384"/>
      <c r="O16" s="386">
        <f>N16*金額設定!$C$10</f>
        <v>0</v>
      </c>
      <c r="P16" s="384"/>
      <c r="Q16" s="386">
        <f>P16*金額設定!$C$11</f>
        <v>0</v>
      </c>
      <c r="R16" s="384"/>
      <c r="S16" s="386">
        <f>R16*金額設定!$C$12</f>
        <v>0</v>
      </c>
      <c r="T16" s="384"/>
      <c r="U16" s="386">
        <f>T16*金額設定!$C$13</f>
        <v>0</v>
      </c>
      <c r="V16" s="385">
        <f t="shared" si="0"/>
        <v>0</v>
      </c>
    </row>
    <row r="17" spans="1:22">
      <c r="A17" s="383" t="s">
        <v>159</v>
      </c>
      <c r="B17" s="384"/>
      <c r="C17" s="385">
        <f>B17*金額設定!$C$4</f>
        <v>0</v>
      </c>
      <c r="D17" s="384"/>
      <c r="E17" s="386">
        <f>D17*金額設定!$C$5</f>
        <v>0</v>
      </c>
      <c r="F17" s="384"/>
      <c r="G17" s="386">
        <f>F17*金額設定!$C$6</f>
        <v>0</v>
      </c>
      <c r="H17" s="384"/>
      <c r="I17" s="386">
        <f>H17*金額設定!$C$7</f>
        <v>0</v>
      </c>
      <c r="J17" s="384"/>
      <c r="K17" s="386">
        <f>J17*金額設定!$C$8</f>
        <v>0</v>
      </c>
      <c r="L17" s="384"/>
      <c r="M17" s="386">
        <f>L17*金額設定!C21</f>
        <v>0</v>
      </c>
      <c r="N17" s="384"/>
      <c r="O17" s="386">
        <f>N17*金額設定!$C$10</f>
        <v>0</v>
      </c>
      <c r="P17" s="384"/>
      <c r="Q17" s="386">
        <f>P17*金額設定!$C$11</f>
        <v>0</v>
      </c>
      <c r="R17" s="384"/>
      <c r="S17" s="386">
        <f>R17*金額設定!$C$12</f>
        <v>0</v>
      </c>
      <c r="T17" s="384"/>
      <c r="U17" s="386">
        <f>T17*金額設定!$C$13</f>
        <v>0</v>
      </c>
      <c r="V17" s="385">
        <f t="shared" si="0"/>
        <v>0</v>
      </c>
    </row>
    <row r="18" spans="1:22">
      <c r="A18" s="383" t="s">
        <v>160</v>
      </c>
      <c r="B18" s="384"/>
      <c r="C18" s="385">
        <f>B18*金額設定!$C$4</f>
        <v>0</v>
      </c>
      <c r="D18" s="384"/>
      <c r="E18" s="386">
        <f>D18*金額設定!$C$5</f>
        <v>0</v>
      </c>
      <c r="F18" s="384"/>
      <c r="G18" s="386">
        <f>F18*金額設定!$C$6</f>
        <v>0</v>
      </c>
      <c r="H18" s="384"/>
      <c r="I18" s="386">
        <f>H18*金額設定!$C$7</f>
        <v>0</v>
      </c>
      <c r="J18" s="384"/>
      <c r="K18" s="386">
        <f>J18*金額設定!$C$8</f>
        <v>0</v>
      </c>
      <c r="L18" s="384"/>
      <c r="M18" s="386">
        <f>L18*金額設定!C22</f>
        <v>0</v>
      </c>
      <c r="N18" s="384"/>
      <c r="O18" s="386">
        <f>N18*金額設定!$C$10</f>
        <v>0</v>
      </c>
      <c r="P18" s="384"/>
      <c r="Q18" s="386">
        <f>P18*金額設定!$C$11</f>
        <v>0</v>
      </c>
      <c r="R18" s="384"/>
      <c r="S18" s="386">
        <f>R18*金額設定!$C$12</f>
        <v>0</v>
      </c>
      <c r="T18" s="384"/>
      <c r="U18" s="386">
        <f>T18*金額設定!$C$13</f>
        <v>0</v>
      </c>
      <c r="V18" s="385">
        <f t="shared" si="0"/>
        <v>0</v>
      </c>
    </row>
    <row r="19" spans="1:22">
      <c r="A19" s="383" t="s">
        <v>161</v>
      </c>
      <c r="B19" s="384"/>
      <c r="C19" s="385">
        <f>B19*金額設定!$C$4</f>
        <v>0</v>
      </c>
      <c r="D19" s="384"/>
      <c r="E19" s="386">
        <f>D19*金額設定!$C$5</f>
        <v>0</v>
      </c>
      <c r="F19" s="384"/>
      <c r="G19" s="386">
        <f>F19*金額設定!$C$6</f>
        <v>0</v>
      </c>
      <c r="H19" s="384"/>
      <c r="I19" s="386">
        <f>H19*金額設定!$C$7</f>
        <v>0</v>
      </c>
      <c r="J19" s="384"/>
      <c r="K19" s="386">
        <f>J19*金額設定!$C$8</f>
        <v>0</v>
      </c>
      <c r="L19" s="384"/>
      <c r="M19" s="386">
        <f>L19*金額設定!C23</f>
        <v>0</v>
      </c>
      <c r="N19" s="384"/>
      <c r="O19" s="386">
        <f>N19*金額設定!$C$10</f>
        <v>0</v>
      </c>
      <c r="P19" s="384"/>
      <c r="Q19" s="386">
        <f>P19*金額設定!$C$11</f>
        <v>0</v>
      </c>
      <c r="R19" s="384"/>
      <c r="S19" s="386">
        <f>R19*金額設定!$C$12</f>
        <v>0</v>
      </c>
      <c r="T19" s="384"/>
      <c r="U19" s="386">
        <f>T19*金額設定!$C$13</f>
        <v>0</v>
      </c>
      <c r="V19" s="385">
        <f t="shared" si="0"/>
        <v>0</v>
      </c>
    </row>
    <row r="20" spans="1:22">
      <c r="A20" s="383" t="s">
        <v>162</v>
      </c>
      <c r="B20" s="384"/>
      <c r="C20" s="385">
        <f>B20*金額設定!$C$4</f>
        <v>0</v>
      </c>
      <c r="D20" s="384"/>
      <c r="E20" s="386">
        <f>D20*金額設定!$C$5</f>
        <v>0</v>
      </c>
      <c r="F20" s="384"/>
      <c r="G20" s="386">
        <f>F20*金額設定!$C$6</f>
        <v>0</v>
      </c>
      <c r="H20" s="384"/>
      <c r="I20" s="386">
        <f>H20*金額設定!$C$7</f>
        <v>0</v>
      </c>
      <c r="J20" s="384"/>
      <c r="K20" s="386">
        <f>J20*金額設定!$C$8</f>
        <v>0</v>
      </c>
      <c r="L20" s="384"/>
      <c r="M20" s="386">
        <f>L20*金額設定!C24</f>
        <v>0</v>
      </c>
      <c r="N20" s="384"/>
      <c r="O20" s="386">
        <f>N20*金額設定!$C$10</f>
        <v>0</v>
      </c>
      <c r="P20" s="384"/>
      <c r="Q20" s="386">
        <f>P20*金額設定!$C$11</f>
        <v>0</v>
      </c>
      <c r="R20" s="384"/>
      <c r="S20" s="386">
        <f>R20*金額設定!$C$12</f>
        <v>0</v>
      </c>
      <c r="T20" s="384"/>
      <c r="U20" s="386">
        <f>T20*金額設定!$C$13</f>
        <v>0</v>
      </c>
      <c r="V20" s="385">
        <f t="shared" si="0"/>
        <v>0</v>
      </c>
    </row>
    <row r="21" spans="1:22">
      <c r="A21" s="383" t="s">
        <v>163</v>
      </c>
      <c r="B21" s="384"/>
      <c r="C21" s="385">
        <f>B21*金額設定!$C$4</f>
        <v>0</v>
      </c>
      <c r="D21" s="384"/>
      <c r="E21" s="386">
        <f>D21*金額設定!$C$5</f>
        <v>0</v>
      </c>
      <c r="F21" s="384"/>
      <c r="G21" s="386">
        <f>F21*金額設定!$C$6</f>
        <v>0</v>
      </c>
      <c r="H21" s="384"/>
      <c r="I21" s="386">
        <f>H21*金額設定!$C$7</f>
        <v>0</v>
      </c>
      <c r="J21" s="384"/>
      <c r="K21" s="386">
        <f>J21*金額設定!$C$8</f>
        <v>0</v>
      </c>
      <c r="L21" s="384"/>
      <c r="M21" s="386">
        <f>L21*金額設定!C25</f>
        <v>0</v>
      </c>
      <c r="N21" s="384"/>
      <c r="O21" s="386">
        <f>N21*金額設定!$C$10</f>
        <v>0</v>
      </c>
      <c r="P21" s="384"/>
      <c r="Q21" s="386">
        <f>P21*金額設定!$C$11</f>
        <v>0</v>
      </c>
      <c r="R21" s="384"/>
      <c r="S21" s="386">
        <f>R21*金額設定!$C$12</f>
        <v>0</v>
      </c>
      <c r="T21" s="384"/>
      <c r="U21" s="386">
        <f>T21*金額設定!$C$13</f>
        <v>0</v>
      </c>
      <c r="V21" s="385">
        <f t="shared" si="0"/>
        <v>0</v>
      </c>
    </row>
    <row r="22" spans="1:22">
      <c r="A22" s="383" t="s">
        <v>164</v>
      </c>
      <c r="B22" s="384"/>
      <c r="C22" s="385">
        <f>B22*金額設定!$C$4</f>
        <v>0</v>
      </c>
      <c r="D22" s="384"/>
      <c r="E22" s="386">
        <f>D22*金額設定!$C$5</f>
        <v>0</v>
      </c>
      <c r="F22" s="384"/>
      <c r="G22" s="386">
        <f>F22*金額設定!$C$6</f>
        <v>0</v>
      </c>
      <c r="H22" s="384"/>
      <c r="I22" s="386">
        <f>H22*金額設定!$C$7</f>
        <v>0</v>
      </c>
      <c r="J22" s="384"/>
      <c r="K22" s="386">
        <f>J22*金額設定!$C$8</f>
        <v>0</v>
      </c>
      <c r="L22" s="384"/>
      <c r="M22" s="386">
        <f>L22*金額設定!C26</f>
        <v>0</v>
      </c>
      <c r="N22" s="384"/>
      <c r="O22" s="386">
        <f>N22*金額設定!$C$10</f>
        <v>0</v>
      </c>
      <c r="P22" s="384"/>
      <c r="Q22" s="386">
        <f>P22*金額設定!$C$11</f>
        <v>0</v>
      </c>
      <c r="R22" s="384"/>
      <c r="S22" s="386">
        <f>R22*金額設定!$C$12</f>
        <v>0</v>
      </c>
      <c r="T22" s="384"/>
      <c r="U22" s="386">
        <f>T22*金額設定!$C$13</f>
        <v>0</v>
      </c>
      <c r="V22" s="385">
        <f t="shared" si="0"/>
        <v>0</v>
      </c>
    </row>
    <row r="23" spans="1:22">
      <c r="A23" s="383" t="s">
        <v>165</v>
      </c>
      <c r="B23" s="384"/>
      <c r="C23" s="385">
        <f>B23*金額設定!$C$4</f>
        <v>0</v>
      </c>
      <c r="D23" s="384"/>
      <c r="E23" s="386">
        <f>D23*金額設定!$C$5</f>
        <v>0</v>
      </c>
      <c r="F23" s="384"/>
      <c r="G23" s="386">
        <f>F23*金額設定!$C$6</f>
        <v>0</v>
      </c>
      <c r="H23" s="384"/>
      <c r="I23" s="386">
        <f>H23*金額設定!$C$7</f>
        <v>0</v>
      </c>
      <c r="J23" s="384"/>
      <c r="K23" s="386">
        <f>J23*金額設定!$C$8</f>
        <v>0</v>
      </c>
      <c r="L23" s="384"/>
      <c r="M23" s="386">
        <f>L23*金額設定!C27</f>
        <v>0</v>
      </c>
      <c r="N23" s="384"/>
      <c r="O23" s="386">
        <f>N23*金額設定!$C$10</f>
        <v>0</v>
      </c>
      <c r="P23" s="384"/>
      <c r="Q23" s="386">
        <f>P23*金額設定!$C$11</f>
        <v>0</v>
      </c>
      <c r="R23" s="384"/>
      <c r="S23" s="386">
        <f>R23*金額設定!$C$12</f>
        <v>0</v>
      </c>
      <c r="T23" s="384"/>
      <c r="U23" s="386">
        <f>T23*金額設定!$C$13</f>
        <v>0</v>
      </c>
      <c r="V23" s="385">
        <f t="shared" si="0"/>
        <v>0</v>
      </c>
    </row>
    <row r="24" spans="1:22">
      <c r="A24" s="383" t="s">
        <v>166</v>
      </c>
      <c r="B24" s="384"/>
      <c r="C24" s="385">
        <f>B24*金額設定!$C$4</f>
        <v>0</v>
      </c>
      <c r="D24" s="384"/>
      <c r="E24" s="386">
        <f>D24*金額設定!$C$5</f>
        <v>0</v>
      </c>
      <c r="F24" s="384"/>
      <c r="G24" s="386">
        <f>F24*金額設定!$C$6</f>
        <v>0</v>
      </c>
      <c r="H24" s="384"/>
      <c r="I24" s="386">
        <f>H24*金額設定!$C$7</f>
        <v>0</v>
      </c>
      <c r="J24" s="384"/>
      <c r="K24" s="386">
        <f>J24*金額設定!$C$8</f>
        <v>0</v>
      </c>
      <c r="L24" s="384"/>
      <c r="M24" s="386">
        <f>L24*金額設定!C28</f>
        <v>0</v>
      </c>
      <c r="N24" s="384"/>
      <c r="O24" s="386">
        <f>N24*金額設定!$C$10</f>
        <v>0</v>
      </c>
      <c r="P24" s="384"/>
      <c r="Q24" s="386">
        <f>P24*金額設定!$C$11</f>
        <v>0</v>
      </c>
      <c r="R24" s="384"/>
      <c r="S24" s="386">
        <f>R24*金額設定!$C$12</f>
        <v>0</v>
      </c>
      <c r="T24" s="384"/>
      <c r="U24" s="386">
        <f>T24*金額設定!$C$13</f>
        <v>0</v>
      </c>
      <c r="V24" s="385">
        <f t="shared" si="0"/>
        <v>0</v>
      </c>
    </row>
    <row r="25" spans="1:22">
      <c r="A25" s="383" t="s">
        <v>167</v>
      </c>
      <c r="B25" s="384"/>
      <c r="C25" s="385">
        <f>B25*金額設定!$C$4</f>
        <v>0</v>
      </c>
      <c r="D25" s="384"/>
      <c r="E25" s="386">
        <f>D25*金額設定!$C$5</f>
        <v>0</v>
      </c>
      <c r="F25" s="384"/>
      <c r="G25" s="386">
        <f>F25*金額設定!$C$6</f>
        <v>0</v>
      </c>
      <c r="H25" s="384"/>
      <c r="I25" s="386">
        <f>H25*金額設定!$C$7</f>
        <v>0</v>
      </c>
      <c r="J25" s="384"/>
      <c r="K25" s="386">
        <f>J25*金額設定!$C$8</f>
        <v>0</v>
      </c>
      <c r="L25" s="384"/>
      <c r="M25" s="386">
        <f>L25*金額設定!C29</f>
        <v>0</v>
      </c>
      <c r="N25" s="384"/>
      <c r="O25" s="386">
        <f>N25*金額設定!$C$10</f>
        <v>0</v>
      </c>
      <c r="P25" s="384"/>
      <c r="Q25" s="386">
        <f>P25*金額設定!$C$11</f>
        <v>0</v>
      </c>
      <c r="R25" s="384"/>
      <c r="S25" s="386">
        <f>R25*金額設定!$C$12</f>
        <v>0</v>
      </c>
      <c r="T25" s="384"/>
      <c r="U25" s="386">
        <f>T25*金額設定!$C$13</f>
        <v>0</v>
      </c>
      <c r="V25" s="385">
        <f t="shared" si="0"/>
        <v>0</v>
      </c>
    </row>
    <row r="26" spans="1:22">
      <c r="A26" s="383" t="s">
        <v>168</v>
      </c>
      <c r="B26" s="384"/>
      <c r="C26" s="385">
        <f>B26*金額設定!$C$4</f>
        <v>0</v>
      </c>
      <c r="D26" s="384"/>
      <c r="E26" s="386">
        <f>D26*金額設定!$C$5</f>
        <v>0</v>
      </c>
      <c r="F26" s="384"/>
      <c r="G26" s="386">
        <f>F26*金額設定!$C$6</f>
        <v>0</v>
      </c>
      <c r="H26" s="384"/>
      <c r="I26" s="386">
        <f>H26*金額設定!$C$7</f>
        <v>0</v>
      </c>
      <c r="J26" s="384"/>
      <c r="K26" s="386">
        <f>J26*金額設定!$C$8</f>
        <v>0</v>
      </c>
      <c r="L26" s="384"/>
      <c r="M26" s="386">
        <f>L26*金額設定!C30</f>
        <v>0</v>
      </c>
      <c r="N26" s="384"/>
      <c r="O26" s="386">
        <f>N26*金額設定!$C$10</f>
        <v>0</v>
      </c>
      <c r="P26" s="384"/>
      <c r="Q26" s="386">
        <f>P26*金額設定!$C$11</f>
        <v>0</v>
      </c>
      <c r="R26" s="384"/>
      <c r="S26" s="386">
        <f>R26*金額設定!$C$12</f>
        <v>0</v>
      </c>
      <c r="T26" s="384"/>
      <c r="U26" s="386">
        <f>T26*金額設定!$C$13</f>
        <v>0</v>
      </c>
      <c r="V26" s="385">
        <f t="shared" si="0"/>
        <v>0</v>
      </c>
    </row>
    <row r="27" spans="1:22">
      <c r="A27" s="383" t="s">
        <v>169</v>
      </c>
      <c r="B27" s="384"/>
      <c r="C27" s="385">
        <f>B27*金額設定!$C$4</f>
        <v>0</v>
      </c>
      <c r="D27" s="384"/>
      <c r="E27" s="386">
        <f>D27*金額設定!$C$5</f>
        <v>0</v>
      </c>
      <c r="F27" s="384"/>
      <c r="G27" s="386">
        <f>F27*金額設定!$C$6</f>
        <v>0</v>
      </c>
      <c r="H27" s="384"/>
      <c r="I27" s="386">
        <f>H27*金額設定!$C$7</f>
        <v>0</v>
      </c>
      <c r="J27" s="384"/>
      <c r="K27" s="386">
        <f>J27*金額設定!$C$8</f>
        <v>0</v>
      </c>
      <c r="L27" s="384"/>
      <c r="M27" s="386">
        <f>L27*金額設定!C31</f>
        <v>0</v>
      </c>
      <c r="N27" s="384"/>
      <c r="O27" s="386">
        <f>N27*金額設定!$C$10</f>
        <v>0</v>
      </c>
      <c r="P27" s="384"/>
      <c r="Q27" s="386">
        <f>P27*金額設定!$C$11</f>
        <v>0</v>
      </c>
      <c r="R27" s="384"/>
      <c r="S27" s="386">
        <f>R27*金額設定!$C$12</f>
        <v>0</v>
      </c>
      <c r="T27" s="384"/>
      <c r="U27" s="386">
        <f>T27*金額設定!$C$13</f>
        <v>0</v>
      </c>
      <c r="V27" s="385">
        <f t="shared" si="0"/>
        <v>0</v>
      </c>
    </row>
    <row r="28" spans="1:22">
      <c r="A28" s="383" t="s">
        <v>170</v>
      </c>
      <c r="B28" s="384"/>
      <c r="C28" s="385">
        <f>B28*金額設定!$C$4</f>
        <v>0</v>
      </c>
      <c r="D28" s="384"/>
      <c r="E28" s="386">
        <f>D28*金額設定!$C$5</f>
        <v>0</v>
      </c>
      <c r="F28" s="384"/>
      <c r="G28" s="386">
        <f>F28*金額設定!$C$6</f>
        <v>0</v>
      </c>
      <c r="H28" s="384"/>
      <c r="I28" s="386">
        <f>H28*金額設定!$C$7</f>
        <v>0</v>
      </c>
      <c r="J28" s="384"/>
      <c r="K28" s="386">
        <f>J28*金額設定!$C$8</f>
        <v>0</v>
      </c>
      <c r="L28" s="384"/>
      <c r="M28" s="386">
        <f>L28*金額設定!C32</f>
        <v>0</v>
      </c>
      <c r="N28" s="384"/>
      <c r="O28" s="386">
        <f>N28*金額設定!$C$10</f>
        <v>0</v>
      </c>
      <c r="P28" s="384"/>
      <c r="Q28" s="386">
        <f>P28*金額設定!$C$11</f>
        <v>0</v>
      </c>
      <c r="R28" s="384"/>
      <c r="S28" s="386">
        <f>R28*金額設定!$C$12</f>
        <v>0</v>
      </c>
      <c r="T28" s="384"/>
      <c r="U28" s="386">
        <f>T28*金額設定!$C$13</f>
        <v>0</v>
      </c>
      <c r="V28" s="385">
        <f t="shared" si="0"/>
        <v>0</v>
      </c>
    </row>
    <row r="29" spans="1:22">
      <c r="A29" s="383" t="s">
        <v>171</v>
      </c>
      <c r="B29" s="384"/>
      <c r="C29" s="385">
        <f>B29*金額設定!$C$4</f>
        <v>0</v>
      </c>
      <c r="D29" s="384"/>
      <c r="E29" s="386">
        <f>D29*金額設定!$C$5</f>
        <v>0</v>
      </c>
      <c r="F29" s="384"/>
      <c r="G29" s="386">
        <f>F29*金額設定!$C$6</f>
        <v>0</v>
      </c>
      <c r="H29" s="384"/>
      <c r="I29" s="386">
        <f>H29*金額設定!$C$7</f>
        <v>0</v>
      </c>
      <c r="J29" s="384"/>
      <c r="K29" s="386">
        <f>J29*金額設定!$C$8</f>
        <v>0</v>
      </c>
      <c r="L29" s="384"/>
      <c r="M29" s="386">
        <f>L29*金額設定!C33</f>
        <v>0</v>
      </c>
      <c r="N29" s="384"/>
      <c r="O29" s="386">
        <f>N29*金額設定!$C$10</f>
        <v>0</v>
      </c>
      <c r="P29" s="384"/>
      <c r="Q29" s="386">
        <f>P29*金額設定!$C$11</f>
        <v>0</v>
      </c>
      <c r="R29" s="384"/>
      <c r="S29" s="386">
        <f>R29*金額設定!$C$12</f>
        <v>0</v>
      </c>
      <c r="T29" s="384"/>
      <c r="U29" s="386">
        <f>T29*金額設定!$C$13</f>
        <v>0</v>
      </c>
      <c r="V29" s="385">
        <f t="shared" si="0"/>
        <v>0</v>
      </c>
    </row>
    <row r="30" spans="1:22">
      <c r="A30" s="383" t="s">
        <v>172</v>
      </c>
      <c r="B30" s="384"/>
      <c r="C30" s="385">
        <f>B30*金額設定!$C$4</f>
        <v>0</v>
      </c>
      <c r="D30" s="384"/>
      <c r="E30" s="386">
        <f>D30*金額設定!$C$5</f>
        <v>0</v>
      </c>
      <c r="F30" s="384"/>
      <c r="G30" s="386">
        <f>F30*金額設定!$C$6</f>
        <v>0</v>
      </c>
      <c r="H30" s="384"/>
      <c r="I30" s="386">
        <f>H30*金額設定!$C$7</f>
        <v>0</v>
      </c>
      <c r="J30" s="384"/>
      <c r="K30" s="386">
        <f>J30*金額設定!$C$8</f>
        <v>0</v>
      </c>
      <c r="L30" s="384"/>
      <c r="M30" s="386">
        <f>L30*金額設定!C34</f>
        <v>0</v>
      </c>
      <c r="N30" s="384"/>
      <c r="O30" s="386">
        <f>N30*金額設定!$C$10</f>
        <v>0</v>
      </c>
      <c r="P30" s="384"/>
      <c r="Q30" s="386">
        <f>P30*金額設定!$C$11</f>
        <v>0</v>
      </c>
      <c r="R30" s="384"/>
      <c r="S30" s="386">
        <f>R30*金額設定!$C$12</f>
        <v>0</v>
      </c>
      <c r="T30" s="384"/>
      <c r="U30" s="386">
        <f>T30*金額設定!$C$13</f>
        <v>0</v>
      </c>
      <c r="V30" s="385">
        <f t="shared" si="0"/>
        <v>0</v>
      </c>
    </row>
    <row r="31" spans="1:22">
      <c r="A31" s="383" t="s">
        <v>173</v>
      </c>
      <c r="B31" s="384"/>
      <c r="C31" s="385">
        <f>B31*金額設定!$C$4</f>
        <v>0</v>
      </c>
      <c r="D31" s="384"/>
      <c r="E31" s="386">
        <f>D31*金額設定!$C$5</f>
        <v>0</v>
      </c>
      <c r="F31" s="384"/>
      <c r="G31" s="386">
        <f>F31*金額設定!$C$6</f>
        <v>0</v>
      </c>
      <c r="H31" s="384"/>
      <c r="I31" s="386">
        <f>H31*金額設定!$C$7</f>
        <v>0</v>
      </c>
      <c r="J31" s="384"/>
      <c r="K31" s="386">
        <f>J31*金額設定!$C$8</f>
        <v>0</v>
      </c>
      <c r="L31" s="384"/>
      <c r="M31" s="386">
        <f>L31*金額設定!C35</f>
        <v>0</v>
      </c>
      <c r="N31" s="384"/>
      <c r="O31" s="386">
        <f>N31*金額設定!$C$10</f>
        <v>0</v>
      </c>
      <c r="P31" s="384"/>
      <c r="Q31" s="386">
        <f>P31*金額設定!$C$11</f>
        <v>0</v>
      </c>
      <c r="R31" s="384"/>
      <c r="S31" s="386">
        <f>R31*金額設定!$C$12</f>
        <v>0</v>
      </c>
      <c r="T31" s="384"/>
      <c r="U31" s="386">
        <f>T31*金額設定!$C$13</f>
        <v>0</v>
      </c>
      <c r="V31" s="385">
        <f t="shared" si="0"/>
        <v>0</v>
      </c>
    </row>
    <row r="32" spans="1:22">
      <c r="A32" s="383" t="s">
        <v>174</v>
      </c>
      <c r="B32" s="384"/>
      <c r="C32" s="385">
        <f>B32*金額設定!$C$4</f>
        <v>0</v>
      </c>
      <c r="D32" s="384"/>
      <c r="E32" s="386">
        <f>D32*金額設定!$C$5</f>
        <v>0</v>
      </c>
      <c r="F32" s="384"/>
      <c r="G32" s="386">
        <f>F32*金額設定!$C$6</f>
        <v>0</v>
      </c>
      <c r="H32" s="384"/>
      <c r="I32" s="386">
        <f>H32*金額設定!$C$7</f>
        <v>0</v>
      </c>
      <c r="J32" s="384"/>
      <c r="K32" s="386">
        <f>J32*金額設定!$C$8</f>
        <v>0</v>
      </c>
      <c r="L32" s="384"/>
      <c r="M32" s="386">
        <f>L32*金額設定!C36</f>
        <v>0</v>
      </c>
      <c r="N32" s="384"/>
      <c r="O32" s="386">
        <f>N32*金額設定!$C$10</f>
        <v>0</v>
      </c>
      <c r="P32" s="384"/>
      <c r="Q32" s="386">
        <f>P32*金額設定!$C$11</f>
        <v>0</v>
      </c>
      <c r="R32" s="384"/>
      <c r="S32" s="386">
        <f>R32*金額設定!$C$12</f>
        <v>0</v>
      </c>
      <c r="T32" s="384"/>
      <c r="U32" s="386">
        <f>T32*金額設定!$C$13</f>
        <v>0</v>
      </c>
      <c r="V32" s="385">
        <f t="shared" si="0"/>
        <v>0</v>
      </c>
    </row>
    <row r="33" spans="1:22">
      <c r="A33" s="383" t="s">
        <v>175</v>
      </c>
      <c r="B33" s="384"/>
      <c r="C33" s="385">
        <f>B33*金額設定!$C$4</f>
        <v>0</v>
      </c>
      <c r="D33" s="384"/>
      <c r="E33" s="386">
        <f>D33*金額設定!$C$5</f>
        <v>0</v>
      </c>
      <c r="F33" s="384"/>
      <c r="G33" s="386">
        <f>F33*金額設定!$C$6</f>
        <v>0</v>
      </c>
      <c r="H33" s="384"/>
      <c r="I33" s="386">
        <f>H33*金額設定!$C$7</f>
        <v>0</v>
      </c>
      <c r="J33" s="384"/>
      <c r="K33" s="386">
        <f>J33*金額設定!$C$8</f>
        <v>0</v>
      </c>
      <c r="L33" s="384"/>
      <c r="M33" s="386">
        <f>L33*金額設定!C37</f>
        <v>0</v>
      </c>
      <c r="N33" s="384"/>
      <c r="O33" s="386">
        <f>N33*金額設定!$C$10</f>
        <v>0</v>
      </c>
      <c r="P33" s="384"/>
      <c r="Q33" s="386">
        <f>P33*金額設定!$C$11</f>
        <v>0</v>
      </c>
      <c r="R33" s="384"/>
      <c r="S33" s="386">
        <f>R33*金額設定!$C$12</f>
        <v>0</v>
      </c>
      <c r="T33" s="384"/>
      <c r="U33" s="386">
        <f>T33*金額設定!$C$13</f>
        <v>0</v>
      </c>
      <c r="V33" s="385">
        <f t="shared" si="0"/>
        <v>0</v>
      </c>
    </row>
    <row r="34" spans="1:22">
      <c r="A34" s="383" t="s">
        <v>176</v>
      </c>
      <c r="B34" s="384"/>
      <c r="C34" s="385">
        <f>B34*金額設定!$C$4</f>
        <v>0</v>
      </c>
      <c r="D34" s="384"/>
      <c r="E34" s="386">
        <f>D34*金額設定!$C$5</f>
        <v>0</v>
      </c>
      <c r="F34" s="384"/>
      <c r="G34" s="386">
        <f>F34*金額設定!$C$6</f>
        <v>0</v>
      </c>
      <c r="H34" s="384"/>
      <c r="I34" s="386">
        <f>H34*金額設定!$C$7</f>
        <v>0</v>
      </c>
      <c r="J34" s="384"/>
      <c r="K34" s="386">
        <f>J34*金額設定!$C$8</f>
        <v>0</v>
      </c>
      <c r="L34" s="384"/>
      <c r="M34" s="386">
        <f>L34*金額設定!C38</f>
        <v>0</v>
      </c>
      <c r="N34" s="384"/>
      <c r="O34" s="386">
        <f>N34*金額設定!$C$10</f>
        <v>0</v>
      </c>
      <c r="P34" s="384"/>
      <c r="Q34" s="386">
        <f>P34*金額設定!$C$11</f>
        <v>0</v>
      </c>
      <c r="R34" s="384"/>
      <c r="S34" s="386">
        <f>R34*金額設定!$C$12</f>
        <v>0</v>
      </c>
      <c r="T34" s="384"/>
      <c r="U34" s="386">
        <f>T34*金額設定!$C$13</f>
        <v>0</v>
      </c>
      <c r="V34" s="385">
        <f t="shared" si="0"/>
        <v>0</v>
      </c>
    </row>
    <row r="35" spans="1:22">
      <c r="A35" s="383" t="s">
        <v>177</v>
      </c>
      <c r="B35" s="384"/>
      <c r="C35" s="385">
        <f>B35*金額設定!$C$4</f>
        <v>0</v>
      </c>
      <c r="D35" s="384"/>
      <c r="E35" s="386">
        <f>D35*金額設定!$C$5</f>
        <v>0</v>
      </c>
      <c r="F35" s="384"/>
      <c r="G35" s="386">
        <f>F35*金額設定!$C$6</f>
        <v>0</v>
      </c>
      <c r="H35" s="384"/>
      <c r="I35" s="386">
        <f>H35*金額設定!$C$7</f>
        <v>0</v>
      </c>
      <c r="J35" s="384"/>
      <c r="K35" s="386">
        <f>J35*金額設定!$C$8</f>
        <v>0</v>
      </c>
      <c r="L35" s="384"/>
      <c r="M35" s="386">
        <f>L35*金額設定!C39</f>
        <v>0</v>
      </c>
      <c r="N35" s="384"/>
      <c r="O35" s="386">
        <f>N35*金額設定!$C$10</f>
        <v>0</v>
      </c>
      <c r="P35" s="384"/>
      <c r="Q35" s="386">
        <f>P35*金額設定!$C$11</f>
        <v>0</v>
      </c>
      <c r="R35" s="384"/>
      <c r="S35" s="386">
        <f>R35*金額設定!$C$12</f>
        <v>0</v>
      </c>
      <c r="T35" s="384"/>
      <c r="U35" s="386">
        <f>T35*金額設定!$C$13</f>
        <v>0</v>
      </c>
      <c r="V35" s="385">
        <f t="shared" si="0"/>
        <v>0</v>
      </c>
    </row>
    <row r="36" spans="1:22">
      <c r="A36" s="431" t="s">
        <v>144</v>
      </c>
      <c r="B36" s="432"/>
      <c r="C36" s="387">
        <f>SUM(C5:C35)</f>
        <v>60000</v>
      </c>
      <c r="D36" s="388"/>
      <c r="E36" s="389">
        <f>SUM(E5:E35)</f>
        <v>222840</v>
      </c>
      <c r="F36" s="388"/>
      <c r="G36" s="389">
        <f>SUM(G5:G35)</f>
        <v>17140</v>
      </c>
      <c r="H36" s="388"/>
      <c r="I36" s="389">
        <f>SUM(I5:I35)</f>
        <v>0</v>
      </c>
      <c r="J36" s="388"/>
      <c r="K36" s="389">
        <f>SUM(K5:K35)</f>
        <v>0</v>
      </c>
      <c r="L36" s="388"/>
      <c r="M36" s="389">
        <f>SUM(M5:M35)</f>
        <v>0</v>
      </c>
      <c r="N36" s="388"/>
      <c r="O36" s="389">
        <f>SUM(O5:O35)</f>
        <v>0</v>
      </c>
      <c r="P36" s="388"/>
      <c r="Q36" s="389">
        <f>SUM(Q5:Q35)</f>
        <v>0</v>
      </c>
      <c r="R36" s="388"/>
      <c r="S36" s="389">
        <f>SUM(S5:S35)</f>
        <v>0</v>
      </c>
      <c r="T36" s="388"/>
      <c r="U36" s="389">
        <f>SUM(U5:U35)</f>
        <v>0</v>
      </c>
      <c r="V36" s="387">
        <f t="shared" si="0"/>
        <v>299980</v>
      </c>
    </row>
  </sheetData>
  <mergeCells count="15">
    <mergeCell ref="A36:B36"/>
    <mergeCell ref="A1:I1"/>
    <mergeCell ref="K1:L1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V4"/>
  </mergeCells>
  <phoneticPr fontId="2"/>
  <pageMargins left="0" right="0" top="0.98425196850393704" bottom="0.98425196850393704" header="0.51181102362204722" footer="0.51181102362204722"/>
  <pageSetup paperSize="9" orientation="landscape" horizontalDpi="0" verticalDpi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51"/>
  <sheetViews>
    <sheetView showGridLines="0" zoomScale="125" zoomScaleNormal="125" zoomScaleSheetLayoutView="75" workbookViewId="0">
      <selection activeCell="O6" sqref="O6"/>
    </sheetView>
  </sheetViews>
  <sheetFormatPr baseColWidth="10" defaultColWidth="9" defaultRowHeight="13.5" customHeight="1"/>
  <cols>
    <col min="1" max="1" width="15.33203125" style="257" customWidth="1"/>
    <col min="2" max="2" width="10.5" style="257" customWidth="1"/>
    <col min="3" max="3" width="1.6640625" style="257" customWidth="1"/>
    <col min="4" max="12" width="9.33203125" style="257" customWidth="1"/>
    <col min="13" max="13" width="9" style="257"/>
    <col min="14" max="14" width="16.1640625" style="4" customWidth="1"/>
    <col min="15" max="15" width="8.83203125" style="6" customWidth="1"/>
    <col min="16" max="16" width="8.83203125" style="7" customWidth="1"/>
    <col min="17" max="17" width="8.83203125" style="4" customWidth="1"/>
    <col min="18" max="18" width="8.83203125" style="7" customWidth="1"/>
    <col min="19" max="19" width="8.83203125" style="4" customWidth="1"/>
    <col min="20" max="20" width="8.83203125" style="7" customWidth="1"/>
    <col min="21" max="21" width="8.83203125" style="4" customWidth="1"/>
    <col min="22" max="22" width="8.83203125" style="7" customWidth="1"/>
    <col min="23" max="23" width="1.5" style="4" customWidth="1"/>
    <col min="24" max="30" width="8.83203125" style="4" customWidth="1"/>
    <col min="31" max="31" width="18.5" style="4" customWidth="1"/>
    <col min="32" max="32" width="18.1640625" style="4" customWidth="1"/>
    <col min="33" max="33" width="4" style="4" customWidth="1"/>
    <col min="34" max="38" width="9" style="4"/>
    <col min="39" max="45" width="3.83203125" style="257" customWidth="1"/>
    <col min="46" max="16384" width="9" style="257"/>
  </cols>
  <sheetData>
    <row r="1" spans="1:35" ht="13.5" customHeight="1">
      <c r="A1" s="370" t="s">
        <v>124</v>
      </c>
      <c r="N1" s="1"/>
      <c r="O1" s="1"/>
      <c r="P1" s="2"/>
      <c r="Q1" s="1"/>
      <c r="R1" s="2"/>
      <c r="S1" s="271" t="s">
        <v>13</v>
      </c>
      <c r="T1" s="271"/>
      <c r="U1" s="1"/>
      <c r="V1" s="2"/>
      <c r="W1" s="3"/>
      <c r="AE1" s="4" t="str">
        <f>A1</f>
        <v>大口店</v>
      </c>
    </row>
    <row r="2" spans="1:35" ht="13.5" customHeight="1">
      <c r="A2" s="402" t="s">
        <v>8</v>
      </c>
      <c r="B2" s="402"/>
      <c r="D2" s="403"/>
      <c r="E2" s="403"/>
      <c r="F2" s="403"/>
      <c r="G2" s="403"/>
      <c r="H2" s="403"/>
      <c r="I2" s="403"/>
      <c r="J2" s="403"/>
      <c r="N2" s="1"/>
      <c r="O2" s="1"/>
      <c r="P2" s="2"/>
      <c r="Q2" s="1"/>
      <c r="R2" s="2"/>
      <c r="S2" s="271" t="s">
        <v>14</v>
      </c>
      <c r="T2" s="271"/>
      <c r="U2" s="1"/>
      <c r="V2" s="2"/>
      <c r="W2" s="3"/>
    </row>
    <row r="3" spans="1:35" ht="13.5" customHeight="1" thickBot="1">
      <c r="D3" s="258" t="s">
        <v>11</v>
      </c>
      <c r="N3" s="5"/>
      <c r="V3" s="8" t="s">
        <v>15</v>
      </c>
      <c r="AG3" s="4" t="s">
        <v>105</v>
      </c>
    </row>
    <row r="4" spans="1:35" ht="13.5" customHeight="1" thickBot="1">
      <c r="A4" s="259"/>
      <c r="B4" s="260" t="s">
        <v>7</v>
      </c>
      <c r="D4" s="261"/>
      <c r="E4" s="262" t="s">
        <v>4</v>
      </c>
      <c r="F4" s="262" t="s">
        <v>2</v>
      </c>
      <c r="G4" s="262" t="s">
        <v>1</v>
      </c>
      <c r="H4" s="262" t="s">
        <v>9</v>
      </c>
      <c r="I4" s="262" t="s">
        <v>5</v>
      </c>
      <c r="J4" s="262" t="s">
        <v>10</v>
      </c>
      <c r="K4" s="262" t="s">
        <v>6</v>
      </c>
      <c r="L4" s="263" t="s">
        <v>12</v>
      </c>
      <c r="N4" s="404" t="s">
        <v>16</v>
      </c>
      <c r="O4" s="9" t="s">
        <v>140</v>
      </c>
      <c r="P4" s="10"/>
      <c r="Q4" s="10"/>
      <c r="R4" s="10"/>
      <c r="S4" s="10"/>
      <c r="T4" s="10"/>
      <c r="U4" s="11"/>
      <c r="V4" s="12"/>
      <c r="X4" s="20"/>
      <c r="Y4" s="21" t="s">
        <v>22</v>
      </c>
      <c r="Z4" s="21" t="s">
        <v>23</v>
      </c>
      <c r="AA4" s="21" t="s">
        <v>24</v>
      </c>
      <c r="AE4" s="199"/>
      <c r="AF4" s="200" t="s">
        <v>7</v>
      </c>
    </row>
    <row r="5" spans="1:35" ht="13.5" customHeight="1" thickTop="1">
      <c r="A5" s="269" t="s">
        <v>0</v>
      </c>
      <c r="B5" s="264">
        <v>0.54</v>
      </c>
      <c r="D5" s="265">
        <v>0</v>
      </c>
      <c r="E5" s="265">
        <f>B7</f>
        <v>34600</v>
      </c>
      <c r="F5" s="265">
        <v>0</v>
      </c>
      <c r="G5" s="265" t="e">
        <f>NA()</f>
        <v>#N/A</v>
      </c>
      <c r="H5" s="265" t="e">
        <f>NA()</f>
        <v>#N/A</v>
      </c>
      <c r="I5" s="265">
        <v>0</v>
      </c>
      <c r="J5" s="265">
        <f>E5</f>
        <v>34600</v>
      </c>
      <c r="K5" s="265">
        <v>0</v>
      </c>
      <c r="L5" s="265">
        <f>B7</f>
        <v>34600</v>
      </c>
      <c r="N5" s="405"/>
      <c r="O5" s="15" t="s">
        <v>18</v>
      </c>
      <c r="P5" s="16"/>
      <c r="Q5" s="17" t="s">
        <v>19</v>
      </c>
      <c r="R5" s="16"/>
      <c r="S5" s="17" t="s">
        <v>20</v>
      </c>
      <c r="T5" s="16"/>
      <c r="U5" s="18" t="s">
        <v>21</v>
      </c>
      <c r="V5" s="19"/>
      <c r="X5" s="29" t="s">
        <v>26</v>
      </c>
      <c r="Y5" s="30"/>
      <c r="Z5" s="31"/>
      <c r="AA5" s="32"/>
      <c r="AB5" s="8" t="e">
        <f>Z5/Y5</f>
        <v>#DIV/0!</v>
      </c>
      <c r="AE5" s="202" t="s">
        <v>31</v>
      </c>
      <c r="AF5" s="203">
        <f>SUM(S7,S15,S24,S31)</f>
        <v>16895397</v>
      </c>
    </row>
    <row r="6" spans="1:35" ht="13.5" customHeight="1">
      <c r="A6" s="269" t="s">
        <v>3</v>
      </c>
      <c r="B6" s="264">
        <f>1-B5</f>
        <v>0.45999999999999996</v>
      </c>
      <c r="D6" s="265">
        <f>B8</f>
        <v>75217.391304347839</v>
      </c>
      <c r="E6" s="265" t="e">
        <f>NA()</f>
        <v>#N/A</v>
      </c>
      <c r="F6" s="265" t="e">
        <f>NA()</f>
        <v>#N/A</v>
      </c>
      <c r="G6" s="265">
        <v>0</v>
      </c>
      <c r="H6" s="265" t="e">
        <f>NA()</f>
        <v>#N/A</v>
      </c>
      <c r="I6" s="265">
        <f>D6</f>
        <v>75217.391304347839</v>
      </c>
      <c r="J6" s="265">
        <v>0</v>
      </c>
      <c r="K6" s="265">
        <v>0</v>
      </c>
      <c r="L6" s="265" t="e">
        <f>NA()</f>
        <v>#N/A</v>
      </c>
      <c r="N6" s="22" t="s">
        <v>25</v>
      </c>
      <c r="O6" s="23">
        <f>SUM('8月'!O6,'9月'!O6,'10月'!O6,'11月'!O6,'12月'!O6,'1月'!O6)</f>
        <v>36959496</v>
      </c>
      <c r="P6" s="24"/>
      <c r="Q6" s="25">
        <f>SUM('8月'!Q6,'9月'!Q6,'10月'!Q6,'11月'!Q6,'12月'!Q6,'1月'!Q6)</f>
        <v>45189716.401855618</v>
      </c>
      <c r="R6" s="24"/>
      <c r="S6" s="25">
        <f>SUM('8月'!S6,'9月'!S6,'10月'!S6,'11月'!S6,'12月'!S6,'1月'!S6)</f>
        <v>33690294</v>
      </c>
      <c r="T6" s="24"/>
      <c r="U6" s="26">
        <f>SUM('8月'!U6,'9月'!U6,'10月'!U6,'11月'!U6,'12月'!U6,'1月'!U6)</f>
        <v>33833308</v>
      </c>
      <c r="V6" s="27"/>
      <c r="W6" s="28"/>
      <c r="X6" s="40" t="s">
        <v>6</v>
      </c>
      <c r="Y6" s="41"/>
      <c r="Z6" s="42"/>
      <c r="AA6" s="43"/>
      <c r="AB6" s="44">
        <f>Z6-Y6</f>
        <v>0</v>
      </c>
      <c r="AE6" s="205" t="s">
        <v>34</v>
      </c>
      <c r="AF6" s="206">
        <f>AF5/AF8</f>
        <v>0.50149152750047243</v>
      </c>
    </row>
    <row r="7" spans="1:35" ht="13.5" customHeight="1">
      <c r="A7" s="269" t="s">
        <v>102</v>
      </c>
      <c r="B7" s="266">
        <v>34600</v>
      </c>
      <c r="D7" s="265">
        <f>B8</f>
        <v>75217.391304347839</v>
      </c>
      <c r="E7" s="265" t="e">
        <f>NA()</f>
        <v>#N/A</v>
      </c>
      <c r="F7" s="265" t="e">
        <f>NA()</f>
        <v>#N/A</v>
      </c>
      <c r="G7" s="265">
        <f>D7</f>
        <v>75217.391304347839</v>
      </c>
      <c r="H7" s="265" t="e">
        <f>NA()</f>
        <v>#N/A</v>
      </c>
      <c r="I7" s="265">
        <f>D7</f>
        <v>75217.391304347839</v>
      </c>
      <c r="J7" s="265">
        <v>0</v>
      </c>
      <c r="K7" s="265">
        <v>0</v>
      </c>
      <c r="L7" s="265" t="e">
        <f>NA()</f>
        <v>#N/A</v>
      </c>
      <c r="N7" s="34" t="s">
        <v>30</v>
      </c>
      <c r="O7" s="35">
        <f>SUM('8月'!O7,'9月'!O7,'10月'!O7,'11月'!O7,'12月'!O7,'1月'!O7)</f>
        <v>9078997</v>
      </c>
      <c r="P7" s="36">
        <f>O7/$O$6</f>
        <v>0.24564720795976222</v>
      </c>
      <c r="Q7" s="37">
        <f>SUM('8月'!Q7,'9月'!Q7,'10月'!Q7,'11月'!Q7,'12月'!Q7,'1月'!Q7)</f>
        <v>8646865.2205863167</v>
      </c>
      <c r="R7" s="36">
        <f>Q7/$O$6</f>
        <v>0.23395517137426108</v>
      </c>
      <c r="S7" s="37">
        <f>SUM('8月'!S7,'9月'!S7,'10月'!S7,'11月'!S7,'12月'!S7,'1月'!S7)</f>
        <v>8377548</v>
      </c>
      <c r="T7" s="36">
        <f>S7/$O$6</f>
        <v>0.22666835067231436</v>
      </c>
      <c r="U7" s="38">
        <f>SUM('8月'!U7,'9月'!U7,'10月'!U7,'11月'!U7,'12月'!U7,'1月'!U7)</f>
        <v>8101488</v>
      </c>
      <c r="V7" s="39">
        <f>U7/$O$6</f>
        <v>0.21919909297464446</v>
      </c>
      <c r="X7" s="40" t="s">
        <v>33</v>
      </c>
      <c r="Y7" s="54"/>
      <c r="Z7" s="55"/>
      <c r="AA7" s="43"/>
      <c r="AB7" s="8" t="e">
        <f t="shared" ref="AB7:AB13" si="0">Z7/Y7</f>
        <v>#DIV/0!</v>
      </c>
      <c r="AE7" s="205" t="s">
        <v>37</v>
      </c>
      <c r="AF7" s="209">
        <f>SUM(S43,S44,S45)-S15-S24-S31</f>
        <v>14547014</v>
      </c>
      <c r="AH7" s="210" t="s">
        <v>38</v>
      </c>
    </row>
    <row r="8" spans="1:35" ht="13.5" customHeight="1">
      <c r="A8" s="269" t="s">
        <v>103</v>
      </c>
      <c r="B8" s="266">
        <f>B7/B6</f>
        <v>75217.391304347839</v>
      </c>
      <c r="D8" s="265">
        <f>INT(MAX(B8:B9)*1.2)</f>
        <v>117600</v>
      </c>
      <c r="E8" s="265">
        <f>B5*D8+B7</f>
        <v>98104</v>
      </c>
      <c r="F8" s="265">
        <f>D8</f>
        <v>117600</v>
      </c>
      <c r="G8" s="265" t="e">
        <f>NA()</f>
        <v>#N/A</v>
      </c>
      <c r="H8" s="265" t="e">
        <f>NA()</f>
        <v>#N/A</v>
      </c>
      <c r="I8" s="265">
        <f>E8</f>
        <v>98104</v>
      </c>
      <c r="J8" s="265">
        <v>0</v>
      </c>
      <c r="K8" s="265">
        <f>F8-E8</f>
        <v>19496</v>
      </c>
      <c r="L8" s="265">
        <f>B7</f>
        <v>34600</v>
      </c>
      <c r="N8" s="48" t="s">
        <v>32</v>
      </c>
      <c r="O8" s="49">
        <f>SUM('8月'!O8,'9月'!O8,'10月'!O8,'11月'!O8,'12月'!O8,'1月'!O8)</f>
        <v>0</v>
      </c>
      <c r="P8" s="50">
        <f t="shared" ref="P8:P49" si="1">O8/$O$6</f>
        <v>0</v>
      </c>
      <c r="Q8" s="51">
        <f>SUM('8月'!Q8,'9月'!Q8,'10月'!Q8,'11月'!Q8,'12月'!Q8,'1月'!Q8)</f>
        <v>0</v>
      </c>
      <c r="R8" s="50">
        <f t="shared" ref="R8" si="2">Q8/$O$6</f>
        <v>0</v>
      </c>
      <c r="S8" s="51">
        <f>SUM('8月'!S8,'9月'!S8,'10月'!S8,'11月'!S8,'12月'!S8,'1月'!S8)</f>
        <v>0</v>
      </c>
      <c r="T8" s="50">
        <f t="shared" ref="T8" si="3">S8/$O$6</f>
        <v>0</v>
      </c>
      <c r="U8" s="52">
        <f>SUM('8月'!U8,'9月'!U8,'10月'!U8,'11月'!U8,'12月'!U8,'1月'!U8)</f>
        <v>0</v>
      </c>
      <c r="V8" s="53">
        <f t="shared" ref="V8" si="4">U8/$O$6</f>
        <v>0</v>
      </c>
      <c r="X8" s="40" t="s">
        <v>36</v>
      </c>
      <c r="Y8" s="64"/>
      <c r="Z8" s="43"/>
      <c r="AA8" s="43"/>
      <c r="AB8" s="8" t="e">
        <f t="shared" si="0"/>
        <v>#DIV/0!</v>
      </c>
      <c r="AE8" s="205" t="s">
        <v>41</v>
      </c>
      <c r="AF8" s="209">
        <f>S6</f>
        <v>33690294</v>
      </c>
      <c r="AH8" s="211">
        <v>2000000</v>
      </c>
    </row>
    <row r="9" spans="1:35" ht="13.5" customHeight="1" thickBot="1">
      <c r="A9" s="270" t="s">
        <v>104</v>
      </c>
      <c r="B9" s="267">
        <v>98000</v>
      </c>
      <c r="D9" s="265">
        <f>B9</f>
        <v>98000</v>
      </c>
      <c r="E9" s="265" t="e">
        <f>NA()</f>
        <v>#N/A</v>
      </c>
      <c r="F9" s="265" t="e">
        <f>NA()</f>
        <v>#N/A</v>
      </c>
      <c r="G9" s="265" t="e">
        <f>NA()</f>
        <v>#N/A</v>
      </c>
      <c r="H9" s="265">
        <v>0</v>
      </c>
      <c r="I9" s="265">
        <f>D9*B5+B7</f>
        <v>87520</v>
      </c>
      <c r="J9" s="265">
        <v>0</v>
      </c>
      <c r="K9" s="265">
        <f>D9-I9</f>
        <v>10480</v>
      </c>
      <c r="L9" s="265" t="e">
        <f>NA()</f>
        <v>#N/A</v>
      </c>
      <c r="N9" s="58" t="s">
        <v>35</v>
      </c>
      <c r="O9" s="59">
        <f>SUM('8月'!O9,'9月'!O9,'10月'!O9,'11月'!O9,'12月'!O9,'1月'!O9)</f>
        <v>0</v>
      </c>
      <c r="P9" s="60">
        <f t="shared" si="1"/>
        <v>0</v>
      </c>
      <c r="Q9" s="61">
        <f>SUM('8月'!Q9,'9月'!Q9,'10月'!Q9,'11月'!Q9,'12月'!Q9,'1月'!Q9)</f>
        <v>0</v>
      </c>
      <c r="R9" s="60">
        <f t="shared" ref="R9" si="5">Q9/$O$6</f>
        <v>0</v>
      </c>
      <c r="S9" s="61">
        <f>SUM('8月'!S9,'9月'!S9,'10月'!S9,'11月'!S9,'12月'!S9,'1月'!S9)</f>
        <v>0</v>
      </c>
      <c r="T9" s="60">
        <f t="shared" ref="T9" si="6">S9/$O$6</f>
        <v>0</v>
      </c>
      <c r="U9" s="62">
        <f>SUM('8月'!U9,'9月'!U9,'10月'!U9,'11月'!U9,'12月'!U9,'1月'!U9)</f>
        <v>0</v>
      </c>
      <c r="V9" s="63">
        <f t="shared" ref="V9" si="7">U9/$O$6</f>
        <v>0</v>
      </c>
      <c r="X9" s="40" t="s">
        <v>40</v>
      </c>
      <c r="Y9" s="65"/>
      <c r="Z9" s="66"/>
      <c r="AA9" s="43"/>
      <c r="AB9" s="8" t="e">
        <f t="shared" si="0"/>
        <v>#DIV/0!</v>
      </c>
      <c r="AE9" s="205" t="s">
        <v>3</v>
      </c>
      <c r="AF9" s="212">
        <f>1-AF6</f>
        <v>0.49850847249952757</v>
      </c>
    </row>
    <row r="10" spans="1:35" ht="13.5" customHeight="1">
      <c r="D10" s="265">
        <f>B9</f>
        <v>98000</v>
      </c>
      <c r="E10" s="265" t="e">
        <f>NA()</f>
        <v>#N/A</v>
      </c>
      <c r="F10" s="265" t="e">
        <f>NA()</f>
        <v>#N/A</v>
      </c>
      <c r="G10" s="265" t="e">
        <f>NA()</f>
        <v>#N/A</v>
      </c>
      <c r="H10" s="265">
        <f>D10</f>
        <v>98000</v>
      </c>
      <c r="I10" s="265">
        <f>I9</f>
        <v>87520</v>
      </c>
      <c r="J10" s="265">
        <v>0</v>
      </c>
      <c r="K10" s="265">
        <f>D10-I10</f>
        <v>10480</v>
      </c>
      <c r="L10" s="265" t="e">
        <f>NA()</f>
        <v>#N/A</v>
      </c>
      <c r="N10" s="58" t="s">
        <v>39</v>
      </c>
      <c r="O10" s="59">
        <f>SUM('8月'!O10,'9月'!O10,'10月'!O10,'11月'!O10,'12月'!O10,'1月'!O10)</f>
        <v>0</v>
      </c>
      <c r="P10" s="60">
        <f t="shared" si="1"/>
        <v>0</v>
      </c>
      <c r="Q10" s="61">
        <f>SUM('8月'!Q10,'9月'!Q10,'10月'!Q10,'11月'!Q10,'12月'!Q10,'1月'!Q10)</f>
        <v>0</v>
      </c>
      <c r="R10" s="60">
        <f t="shared" ref="R10" si="8">Q10/$O$6</f>
        <v>0</v>
      </c>
      <c r="S10" s="61">
        <f>SUM('8月'!S10,'9月'!S10,'10月'!S10,'11月'!S10,'12月'!S10,'1月'!S10)</f>
        <v>12544</v>
      </c>
      <c r="T10" s="60">
        <f t="shared" ref="T10" si="9">S10/$O$6</f>
        <v>3.3939856755622427E-4</v>
      </c>
      <c r="U10" s="62">
        <f>SUM('8月'!U10,'9月'!U10,'10月'!U10,'11月'!U10,'12月'!U10,'1月'!U10)</f>
        <v>11911</v>
      </c>
      <c r="V10" s="63">
        <f t="shared" ref="V10" si="10">U10/$O$6</f>
        <v>3.2227171063155193E-4</v>
      </c>
      <c r="X10" s="40" t="s">
        <v>43</v>
      </c>
      <c r="Y10" s="65"/>
      <c r="Z10" s="66"/>
      <c r="AA10" s="43"/>
      <c r="AB10" s="8" t="e">
        <f t="shared" si="0"/>
        <v>#DIV/0!</v>
      </c>
      <c r="AE10" s="205" t="s">
        <v>46</v>
      </c>
      <c r="AF10" s="213">
        <f>AF7/AF9</f>
        <v>29181076.756952785</v>
      </c>
      <c r="AH10" s="210" t="s">
        <v>47</v>
      </c>
      <c r="AI10" s="211">
        <f>SUM(AF7,AH8)/AF9</f>
        <v>33193044.677923065</v>
      </c>
    </row>
    <row r="11" spans="1:35" ht="13.5" customHeight="1">
      <c r="N11" s="67" t="s">
        <v>42</v>
      </c>
      <c r="O11" s="68">
        <f>SUM('8月'!O11,'9月'!O11,'10月'!O11,'11月'!O11,'12月'!O11,'1月'!O11)</f>
        <v>263357</v>
      </c>
      <c r="P11" s="69">
        <f t="shared" si="1"/>
        <v>7.125557123398003E-3</v>
      </c>
      <c r="Q11" s="70">
        <f>SUM('8月'!Q11,'9月'!Q11,'10月'!Q11,'11月'!Q11,'12月'!Q11,'1月'!Q11)</f>
        <v>396435.91910023708</v>
      </c>
      <c r="R11" s="69">
        <f t="shared" ref="R11" si="11">Q11/$O$6</f>
        <v>1.0726226328958519E-2</v>
      </c>
      <c r="S11" s="70">
        <f>SUM('8月'!S11,'9月'!S11,'10月'!S11,'11月'!S11,'12月'!S11,'1月'!S11)</f>
        <v>276360</v>
      </c>
      <c r="T11" s="69">
        <f t="shared" ref="T11" si="12">S11/$O$6</f>
        <v>7.4773746914730656E-3</v>
      </c>
      <c r="U11" s="71">
        <f>SUM('8月'!U11,'9月'!U11,'10月'!U11,'11月'!U11,'12月'!U11,'1月'!U11)</f>
        <v>289131</v>
      </c>
      <c r="V11" s="72">
        <f t="shared" ref="V11" si="13">U11/$O$6</f>
        <v>7.822915117673683E-3</v>
      </c>
      <c r="W11" s="28"/>
      <c r="X11" s="40" t="s">
        <v>45</v>
      </c>
      <c r="Y11" s="41"/>
      <c r="Z11" s="42"/>
      <c r="AA11" s="43"/>
      <c r="AB11" s="8" t="e">
        <f t="shared" si="0"/>
        <v>#DIV/0!</v>
      </c>
      <c r="AE11" s="205" t="s">
        <v>6</v>
      </c>
      <c r="AF11" s="213">
        <f>AF8-AF7-AF6*AF8</f>
        <v>2247883</v>
      </c>
    </row>
    <row r="12" spans="1:35" ht="13.5" customHeight="1">
      <c r="N12" s="73" t="s">
        <v>44</v>
      </c>
      <c r="O12" s="74">
        <f>SUM('8月'!O12,'9月'!O12,'10月'!O12,'11月'!O12,'12月'!O12,'1月'!O12)</f>
        <v>9342354</v>
      </c>
      <c r="P12" s="75">
        <f t="shared" si="1"/>
        <v>0.25277276508316021</v>
      </c>
      <c r="Q12" s="76">
        <f>SUM('8月'!Q12,'9月'!Q12,'10月'!Q12,'11月'!Q12,'12月'!Q12,'1月'!Q12)</f>
        <v>9043301.1396865547</v>
      </c>
      <c r="R12" s="75">
        <f t="shared" ref="R12" si="14">Q12/$O$6</f>
        <v>0.24468139770321962</v>
      </c>
      <c r="S12" s="76">
        <f>SUM('8月'!S12,'9月'!S12,'10月'!S12,'11月'!S12,'12月'!S12,'1月'!S12)</f>
        <v>8666452</v>
      </c>
      <c r="T12" s="75">
        <f t="shared" ref="T12" si="15">S12/$O$6</f>
        <v>0.23448512393134366</v>
      </c>
      <c r="U12" s="77">
        <f>SUM('8月'!U12,'9月'!U12,'10月'!U12,'11月'!U12,'12月'!U12,'1月'!U12)</f>
        <v>8402530</v>
      </c>
      <c r="V12" s="78">
        <f t="shared" ref="V12" si="16">U12/$O$6</f>
        <v>0.22734427980294969</v>
      </c>
      <c r="W12" s="28"/>
      <c r="X12" s="40" t="s">
        <v>49</v>
      </c>
      <c r="Y12" s="65"/>
      <c r="Z12" s="66"/>
      <c r="AA12" s="43"/>
      <c r="AB12" s="8" t="e">
        <f t="shared" si="0"/>
        <v>#DIV/0!</v>
      </c>
      <c r="AE12" s="214" t="s">
        <v>52</v>
      </c>
      <c r="AF12" s="215">
        <f>(AF8-AF10)/AF8</f>
        <v>0.13384321440018349</v>
      </c>
    </row>
    <row r="13" spans="1:35" ht="13.5" customHeight="1">
      <c r="N13" s="73" t="s">
        <v>48</v>
      </c>
      <c r="O13" s="79">
        <f>SUM('8月'!O13,'9月'!O13,'10月'!O13,'11月'!O13,'12月'!O13,'1月'!O13)</f>
        <v>27617142</v>
      </c>
      <c r="P13" s="80">
        <f t="shared" si="1"/>
        <v>0.74722723491683973</v>
      </c>
      <c r="Q13" s="81">
        <f>SUM('8月'!Q13,'9月'!Q13,'10月'!Q13,'11月'!Q13,'12月'!Q13,'1月'!Q13)</f>
        <v>26179920.770337142</v>
      </c>
      <c r="R13" s="80">
        <f t="shared" ref="R13" si="17">Q13/$O$6</f>
        <v>0.70834084886701765</v>
      </c>
      <c r="S13" s="81">
        <f>SUM('8月'!S13,'9月'!S13,'10月'!S13,'11月'!S13,'12月'!S13,'1月'!S13)</f>
        <v>25023842</v>
      </c>
      <c r="T13" s="80">
        <f t="shared" ref="T13" si="18">S13/$O$6</f>
        <v>0.67706123481770419</v>
      </c>
      <c r="U13" s="82">
        <f>SUM('8月'!U13,'9月'!U13,'10月'!U13,'11月'!U13,'12月'!U13,'1月'!U13)</f>
        <v>25430778</v>
      </c>
      <c r="V13" s="83">
        <f t="shared" ref="V13" si="19">U13/$O$6</f>
        <v>0.68807155811864962</v>
      </c>
      <c r="X13" s="90" t="s">
        <v>51</v>
      </c>
      <c r="Y13" s="91"/>
      <c r="Z13" s="92"/>
      <c r="AA13" s="93"/>
      <c r="AB13" s="8" t="e">
        <f t="shared" si="0"/>
        <v>#DIV/0!</v>
      </c>
      <c r="AE13" s="218" t="s">
        <v>54</v>
      </c>
      <c r="AF13" s="219">
        <f>AF10/AF8</f>
        <v>0.86615678559981657</v>
      </c>
    </row>
    <row r="14" spans="1:35" ht="13.5" customHeight="1">
      <c r="N14" s="84" t="s">
        <v>50</v>
      </c>
      <c r="O14" s="85">
        <f>SUM('8月'!O14,'9月'!O14,'10月'!O14,'11月'!O14,'12月'!O14,'1月'!O14)</f>
        <v>5202641</v>
      </c>
      <c r="P14" s="86">
        <f t="shared" si="1"/>
        <v>0.14076601585692619</v>
      </c>
      <c r="Q14" s="87">
        <f>SUM('8月'!Q14,'9月'!Q14,'10月'!Q14,'11月'!Q14,'12月'!Q14,'1月'!Q14)</f>
        <v>4957747.1112941233</v>
      </c>
      <c r="R14" s="86">
        <f t="shared" ref="R14" si="20">Q14/$O$6</f>
        <v>0.1341400086000665</v>
      </c>
      <c r="S14" s="87">
        <f>SUM('8月'!S14,'9月'!S14,'10月'!S14,'11月'!S14,'12月'!S14,'1月'!S14)</f>
        <v>4417684</v>
      </c>
      <c r="T14" s="86">
        <f t="shared" ref="T14" si="21">S14/$O$6</f>
        <v>0.11952771217443009</v>
      </c>
      <c r="U14" s="88">
        <f>SUM('8月'!U14,'9月'!U14,'10月'!U14,'11月'!U14,'12月'!U14,'1月'!U14)</f>
        <v>5517652</v>
      </c>
      <c r="V14" s="89">
        <f t="shared" ref="V14" si="22">U14/$O$6</f>
        <v>0.14928915697335265</v>
      </c>
      <c r="W14" s="28"/>
      <c r="AE14" s="222" t="s">
        <v>56</v>
      </c>
      <c r="AF14" s="223">
        <f>AF10/AF8</f>
        <v>0.86615678559981657</v>
      </c>
      <c r="AG14" s="4" t="s">
        <v>57</v>
      </c>
    </row>
    <row r="15" spans="1:35" ht="13.5" customHeight="1">
      <c r="E15" s="268"/>
      <c r="F15" s="268"/>
      <c r="G15" s="268"/>
      <c r="N15" s="96" t="s">
        <v>53</v>
      </c>
      <c r="O15" s="97">
        <f>SUM('8月'!O15,'9月'!O15,'10月'!O15,'11月'!O15,'12月'!O15,'1月'!O15)</f>
        <v>6266164</v>
      </c>
      <c r="P15" s="98">
        <f t="shared" si="1"/>
        <v>0.16954138119199461</v>
      </c>
      <c r="Q15" s="99">
        <f>SUM('8月'!Q15,'9月'!Q15,'10月'!Q15,'11月'!Q15,'12月'!Q15,'1月'!Q15)</f>
        <v>5734082.8604817353</v>
      </c>
      <c r="R15" s="98">
        <f t="shared" ref="R15" si="23">Q15/$O$6</f>
        <v>0.15514505015116373</v>
      </c>
      <c r="S15" s="99">
        <f>SUM('8月'!S15,'9月'!S15,'10月'!S15,'11月'!S15,'12月'!S15,'1月'!S15)</f>
        <v>5123441</v>
      </c>
      <c r="T15" s="98">
        <f t="shared" ref="T15" si="24">S15/$O$6</f>
        <v>0.13862312949289135</v>
      </c>
      <c r="U15" s="100">
        <f>SUM('8月'!U15,'9月'!U15,'10月'!U15,'11月'!U15,'12月'!U15,'1月'!U15)</f>
        <v>5766863</v>
      </c>
      <c r="V15" s="101">
        <f t="shared" ref="V15" si="25">U15/$O$6</f>
        <v>0.15603197078228556</v>
      </c>
      <c r="W15" s="28"/>
      <c r="AE15" s="226" t="s">
        <v>59</v>
      </c>
      <c r="AF15" s="227">
        <f>S50</f>
        <v>3291002</v>
      </c>
    </row>
    <row r="16" spans="1:35" ht="13.5" customHeight="1">
      <c r="D16" s="268"/>
      <c r="E16" s="268"/>
      <c r="F16" s="268"/>
      <c r="G16" s="268"/>
      <c r="N16" s="104" t="s">
        <v>55</v>
      </c>
      <c r="O16" s="105">
        <f>SUM('8月'!O16,'9月'!O16,'10月'!O16,'11月'!O16,'12月'!O16,'1月'!O16)</f>
        <v>1184244</v>
      </c>
      <c r="P16" s="106">
        <f t="shared" si="1"/>
        <v>3.2041670698106921E-2</v>
      </c>
      <c r="Q16" s="107">
        <f>SUM('8月'!Q16,'9月'!Q16,'10月'!Q16,'11月'!Q16,'12月'!Q16,'1月'!Q16)</f>
        <v>1537894.8999130293</v>
      </c>
      <c r="R16" s="106">
        <f t="shared" ref="R16" si="26">Q16/$O$6</f>
        <v>4.1610277908362962E-2</v>
      </c>
      <c r="S16" s="107">
        <f>SUM('8月'!S16,'9月'!S16,'10月'!S16,'11月'!S16,'12月'!S16,'1月'!S16)</f>
        <v>755382</v>
      </c>
      <c r="T16" s="106">
        <f t="shared" ref="T16" si="27">S16/$O$6</f>
        <v>2.0438103376734358E-2</v>
      </c>
      <c r="U16" s="108">
        <f>SUM('8月'!U16,'9月'!U16,'10月'!U16,'11月'!U16,'12月'!U16,'1月'!U16)</f>
        <v>1156960</v>
      </c>
      <c r="V16" s="109">
        <f t="shared" ref="V16" si="28">U16/$O$6</f>
        <v>3.1303457168355329E-2</v>
      </c>
      <c r="W16" s="28"/>
      <c r="AE16" s="226" t="s">
        <v>61</v>
      </c>
      <c r="AF16" s="227">
        <f>S13/7</f>
        <v>3574834.5714285714</v>
      </c>
    </row>
    <row r="17" spans="14:38" ht="13.5" customHeight="1">
      <c r="N17" s="112" t="s">
        <v>58</v>
      </c>
      <c r="O17" s="59">
        <f>SUM('8月'!O17,'9月'!O17,'10月'!O17,'11月'!O17,'12月'!O17,'1月'!O17)</f>
        <v>13638</v>
      </c>
      <c r="P17" s="60">
        <f t="shared" si="1"/>
        <v>3.6899853829175594E-4</v>
      </c>
      <c r="Q17" s="113">
        <f>SUM('8月'!Q17,'9月'!Q17,'10月'!Q17,'11月'!Q17,'12月'!Q17,'1月'!Q17)</f>
        <v>0</v>
      </c>
      <c r="R17" s="60">
        <f t="shared" ref="R17" si="29">Q17/$O$6</f>
        <v>0</v>
      </c>
      <c r="S17" s="113">
        <f>SUM('8月'!S17,'9月'!S17,'10月'!S17,'11月'!S17,'12月'!S17,'1月'!S17)</f>
        <v>6806</v>
      </c>
      <c r="T17" s="60">
        <f t="shared" ref="T17" si="30">S17/$O$6</f>
        <v>1.8414753274774093E-4</v>
      </c>
      <c r="U17" s="62">
        <f>SUM('8月'!U17,'9月'!U17,'10月'!U17,'11月'!U17,'12月'!U17,'1月'!U17)</f>
        <v>2592</v>
      </c>
      <c r="V17" s="63">
        <f t="shared" ref="V17" si="31">U17/$O$6</f>
        <v>7.0130826459321844E-5</v>
      </c>
      <c r="W17" s="28"/>
      <c r="AE17" s="226" t="s">
        <v>62</v>
      </c>
      <c r="AF17" s="230">
        <f>AF7/S6</f>
        <v>0.43178649613446529</v>
      </c>
    </row>
    <row r="18" spans="14:38" ht="13.5" customHeight="1">
      <c r="N18" s="116" t="s">
        <v>60</v>
      </c>
      <c r="O18" s="117">
        <f>SUM('8月'!O18,'9月'!O18,'10月'!O18,'11月'!O18,'12月'!O18,'1月'!O18)</f>
        <v>12666687</v>
      </c>
      <c r="P18" s="118">
        <f t="shared" si="1"/>
        <v>0.34271806628531948</v>
      </c>
      <c r="Q18" s="119">
        <f>SUM('8月'!Q18,'9月'!Q18,'10月'!Q18,'11月'!Q18,'12月'!Q18,'1月'!Q18)</f>
        <v>12229724.871688886</v>
      </c>
      <c r="R18" s="118">
        <f t="shared" ref="R18" si="32">Q18/$O$6</f>
        <v>0.33089533665959314</v>
      </c>
      <c r="S18" s="119">
        <f>SUM('8月'!S18,'9月'!S18,'10月'!S18,'11月'!S18,'12月'!S18,'1月'!S18)</f>
        <v>10303313</v>
      </c>
      <c r="T18" s="118">
        <f t="shared" ref="T18" si="33">S18/$O$6</f>
        <v>0.27877309257680355</v>
      </c>
      <c r="U18" s="120">
        <f>SUM('8月'!U18,'9月'!U18,'10月'!U18,'11月'!U18,'12月'!U18,'1月'!U18)</f>
        <v>12444067</v>
      </c>
      <c r="V18" s="121">
        <f t="shared" ref="V18" si="34">U18/$O$6</f>
        <v>0.3366947157504529</v>
      </c>
      <c r="W18" s="28"/>
      <c r="AE18" s="231" t="s">
        <v>64</v>
      </c>
      <c r="AF18" s="232">
        <f>S13</f>
        <v>25023842</v>
      </c>
    </row>
    <row r="19" spans="14:38" ht="13.5" customHeight="1">
      <c r="N19" s="34" t="s">
        <v>45</v>
      </c>
      <c r="O19" s="35">
        <f>SUM('8月'!O19,'9月'!O19,'10月'!O19,'11月'!O19,'12月'!O19,'1月'!O19)</f>
        <v>128455</v>
      </c>
      <c r="P19" s="36">
        <f t="shared" si="1"/>
        <v>3.475561463284023E-3</v>
      </c>
      <c r="Q19" s="122">
        <f>SUM('8月'!Q19,'9月'!Q19,'10月'!Q19,'11月'!Q19,'12月'!Q19,'1月'!Q19)</f>
        <v>277000</v>
      </c>
      <c r="R19" s="36">
        <f t="shared" ref="R19" si="35">Q19/$O$6</f>
        <v>7.4946909449198117E-3</v>
      </c>
      <c r="S19" s="122">
        <f>SUM('8月'!S19,'9月'!S19,'10月'!S19,'11月'!S19,'12月'!S19,'1月'!S19)</f>
        <v>379736</v>
      </c>
      <c r="T19" s="36">
        <f t="shared" ref="T19" si="36">S19/$O$6</f>
        <v>1.0274382529458736E-2</v>
      </c>
      <c r="U19" s="38">
        <f>SUM('8月'!U19,'9月'!U19,'10月'!U19,'11月'!U19,'12月'!U19,'1月'!U19)</f>
        <v>245480</v>
      </c>
      <c r="V19" s="39">
        <f t="shared" ref="V19" si="37">U19/$O$6</f>
        <v>6.6418654626675643E-3</v>
      </c>
      <c r="W19" s="28"/>
      <c r="AE19" s="235" t="s">
        <v>66</v>
      </c>
      <c r="AF19" s="236">
        <f>S18/S13</f>
        <v>0.41173985193800378</v>
      </c>
      <c r="AG19" s="4" t="s">
        <v>67</v>
      </c>
      <c r="AI19" s="418" t="s">
        <v>68</v>
      </c>
      <c r="AJ19" s="418"/>
      <c r="AK19" s="418"/>
      <c r="AL19" s="237"/>
    </row>
    <row r="20" spans="14:38" ht="13.5" customHeight="1">
      <c r="N20" s="123" t="s">
        <v>63</v>
      </c>
      <c r="O20" s="124">
        <f>SUM('8月'!O20,'9月'!O20,'10月'!O20,'11月'!O20,'12月'!O20,'1月'!O20)</f>
        <v>329756</v>
      </c>
      <c r="P20" s="125">
        <f t="shared" si="1"/>
        <v>8.9220913618519044E-3</v>
      </c>
      <c r="Q20" s="126">
        <f>SUM('8月'!Q20,'9月'!Q20,'10月'!Q20,'11月'!Q20,'12月'!Q20,'1月'!Q20)</f>
        <v>412909.50761777326</v>
      </c>
      <c r="R20" s="125">
        <f t="shared" ref="R20" si="38">Q20/$O$6</f>
        <v>1.1171946382000806E-2</v>
      </c>
      <c r="S20" s="126">
        <f>SUM('8月'!S20,'9月'!S20,'10月'!S20,'11月'!S20,'12月'!S20,'1月'!S20)</f>
        <v>389753</v>
      </c>
      <c r="T20" s="125">
        <f t="shared" ref="T20" si="39">S20/$O$6</f>
        <v>1.0545408952546322E-2</v>
      </c>
      <c r="U20" s="127">
        <f>SUM('8月'!U20,'9月'!U20,'10月'!U20,'11月'!U20,'12月'!U20,'1月'!U20)</f>
        <v>245333</v>
      </c>
      <c r="V20" s="128">
        <f t="shared" ref="V20" si="40">U20/$O$6</f>
        <v>6.6378881357040146E-3</v>
      </c>
      <c r="W20" s="28"/>
      <c r="AE20" s="240" t="s">
        <v>70</v>
      </c>
      <c r="AF20" s="241" t="e">
        <f>S13/T2</f>
        <v>#DIV/0!</v>
      </c>
      <c r="AI20" s="418"/>
      <c r="AJ20" s="418"/>
      <c r="AK20" s="418"/>
      <c r="AL20" s="237"/>
    </row>
    <row r="21" spans="14:38" ht="13.5" customHeight="1">
      <c r="N21" s="131" t="s">
        <v>65</v>
      </c>
      <c r="O21" s="132">
        <f>SUM('8月'!O21,'9月'!O21,'10月'!O21,'11月'!O21,'12月'!O21,'1月'!O21)</f>
        <v>236330</v>
      </c>
      <c r="P21" s="133">
        <f t="shared" si="1"/>
        <v>6.3942971516711159E-3</v>
      </c>
      <c r="Q21" s="134">
        <f>SUM('8月'!Q21,'9月'!Q21,'10月'!Q21,'11月'!Q21,'12月'!Q21,'1月'!Q21)</f>
        <v>289308</v>
      </c>
      <c r="R21" s="133">
        <f t="shared" ref="R21" si="41">Q21/$O$6</f>
        <v>7.8277041440175475E-3</v>
      </c>
      <c r="S21" s="134">
        <f>SUM('8月'!S21,'9月'!S21,'10月'!S21,'11月'!S21,'12月'!S21,'1月'!S21)</f>
        <v>354764</v>
      </c>
      <c r="T21" s="133">
        <f t="shared" ref="T21" si="42">S21/$O$6</f>
        <v>9.5987239652835094E-3</v>
      </c>
      <c r="U21" s="135">
        <f>SUM('8月'!U21,'9月'!U21,'10月'!U21,'11月'!U21,'12月'!U21,'1月'!U21)</f>
        <v>1869775</v>
      </c>
      <c r="V21" s="136">
        <f t="shared" ref="V21" si="43">U21/$O$6</f>
        <v>5.0589840294358993E-2</v>
      </c>
      <c r="W21" s="28"/>
      <c r="AE21" s="244" t="s">
        <v>72</v>
      </c>
      <c r="AF21" s="245" t="e">
        <f>S6/T2</f>
        <v>#DIV/0!</v>
      </c>
      <c r="AI21" s="418"/>
      <c r="AJ21" s="418"/>
      <c r="AK21" s="418"/>
      <c r="AL21" s="237"/>
    </row>
    <row r="22" spans="14:38" ht="13.5" customHeight="1">
      <c r="N22" s="139" t="s">
        <v>69</v>
      </c>
      <c r="O22" s="140">
        <f>SUM('8月'!O22,'9月'!O22,'10月'!O22,'11月'!O22,'12月'!O22,'1月'!O22)</f>
        <v>38076</v>
      </c>
      <c r="P22" s="141">
        <f t="shared" si="1"/>
        <v>1.030208853497353E-3</v>
      </c>
      <c r="Q22" s="142">
        <f>SUM('8月'!Q22,'9月'!Q22,'10月'!Q22,'11月'!Q22,'12月'!Q22,'1月'!Q22)</f>
        <v>40581</v>
      </c>
      <c r="R22" s="141">
        <f t="shared" ref="R22" si="44">Q22/$O$6</f>
        <v>1.0979857517537577E-3</v>
      </c>
      <c r="S22" s="142">
        <f>SUM('8月'!S22,'9月'!S22,'10月'!S22,'11月'!S22,'12月'!S22,'1月'!S22)</f>
        <v>39380</v>
      </c>
      <c r="T22" s="141">
        <f t="shared" ref="T22" si="45">S22/$O$6</f>
        <v>1.0654907198950981E-3</v>
      </c>
      <c r="U22" s="143">
        <f>SUM('8月'!U22,'9月'!U22,'10月'!U22,'11月'!U22,'12月'!U22,'1月'!U22)</f>
        <v>36980</v>
      </c>
      <c r="V22" s="144">
        <f t="shared" ref="V22" si="46">U22/$O$6</f>
        <v>1.0005547694698002E-3</v>
      </c>
      <c r="W22" s="28"/>
      <c r="AE22" s="248" t="s">
        <v>74</v>
      </c>
      <c r="AF22" s="249">
        <f>T18</f>
        <v>0.27877309257680355</v>
      </c>
      <c r="AG22" s="4" t="s">
        <v>75</v>
      </c>
      <c r="AI22" s="418"/>
      <c r="AJ22" s="418"/>
      <c r="AK22" s="418"/>
      <c r="AL22" s="237"/>
    </row>
    <row r="23" spans="14:38" ht="13.5" customHeight="1" thickBot="1">
      <c r="N23" s="147" t="s">
        <v>71</v>
      </c>
      <c r="O23" s="148">
        <f>SUM('8月'!O23,'9月'!O23,'10月'!O23,'11月'!O23,'12月'!O23,'1月'!O23)</f>
        <v>0</v>
      </c>
      <c r="P23" s="149">
        <f t="shared" si="1"/>
        <v>0</v>
      </c>
      <c r="Q23" s="150">
        <f>SUM('8月'!Q23,'9月'!Q23,'10月'!Q23,'11月'!Q23,'12月'!Q23,'1月'!Q23)</f>
        <v>0</v>
      </c>
      <c r="R23" s="149">
        <f t="shared" ref="R23" si="47">Q23/$O$6</f>
        <v>0</v>
      </c>
      <c r="S23" s="150">
        <f>SUM('8月'!S23,'9月'!S23,'10月'!S23,'11月'!S23,'12月'!S23,'1月'!S23)</f>
        <v>0</v>
      </c>
      <c r="T23" s="149">
        <f t="shared" ref="T23" si="48">S23/$O$6</f>
        <v>0</v>
      </c>
      <c r="U23" s="151">
        <f>SUM('8月'!U23,'9月'!U23,'10月'!U23,'11月'!U23,'12月'!U23,'1月'!U23)</f>
        <v>0</v>
      </c>
      <c r="V23" s="152">
        <f t="shared" ref="V23" si="49">U23/$O$6</f>
        <v>0</v>
      </c>
      <c r="W23" s="28"/>
      <c r="AE23" s="252" t="s">
        <v>77</v>
      </c>
      <c r="AF23" s="253" t="e">
        <f>T1/T2</f>
        <v>#DIV/0!</v>
      </c>
      <c r="AI23" s="418"/>
      <c r="AJ23" s="418"/>
      <c r="AK23" s="418"/>
      <c r="AL23" s="237"/>
    </row>
    <row r="24" spans="14:38" ht="13.5" customHeight="1" thickBot="1">
      <c r="N24" s="155" t="s">
        <v>73</v>
      </c>
      <c r="O24" s="156">
        <f>SUM('8月'!O24,'9月'!O24,'10月'!O24,'11月'!O24,'12月'!O24,'1月'!O24)</f>
        <v>3271552</v>
      </c>
      <c r="P24" s="157">
        <f t="shared" si="1"/>
        <v>8.85172243690769E-2</v>
      </c>
      <c r="Q24" s="158">
        <f>SUM('8月'!Q24,'9月'!Q24,'10月'!Q24,'11月'!Q24,'12月'!Q24,'1月'!Q24)</f>
        <v>3069000</v>
      </c>
      <c r="R24" s="157">
        <f t="shared" ref="R24" si="50">Q24/$O$6</f>
        <v>8.3036846606349829E-2</v>
      </c>
      <c r="S24" s="158">
        <f>SUM('8月'!S24,'9月'!S24,'10月'!S24,'11月'!S24,'12月'!S24,'1月'!S24)</f>
        <v>3030713</v>
      </c>
      <c r="T24" s="157">
        <f t="shared" ref="T24" si="51">S24/$O$6</f>
        <v>8.2000928800544257E-2</v>
      </c>
      <c r="U24" s="159">
        <f>SUM('8月'!U24,'9月'!U24,'10月'!U24,'11月'!U24,'12月'!U24,'1月'!U24)</f>
        <v>3752607</v>
      </c>
      <c r="V24" s="160">
        <f t="shared" ref="V24" si="52">U24/$O$6</f>
        <v>0.10153295921567762</v>
      </c>
      <c r="W24" s="28"/>
      <c r="AI24" s="237"/>
      <c r="AJ24" s="237"/>
      <c r="AK24" s="237"/>
      <c r="AL24" s="237"/>
    </row>
    <row r="25" spans="14:38" ht="13.5" customHeight="1">
      <c r="N25" s="163" t="s">
        <v>76</v>
      </c>
      <c r="O25" s="164">
        <f>SUM('8月'!O25,'9月'!O25,'10月'!O25,'11月'!O25,'12月'!O25,'1月'!O25)</f>
        <v>44252</v>
      </c>
      <c r="P25" s="165">
        <f t="shared" si="1"/>
        <v>1.197310699258453E-3</v>
      </c>
      <c r="Q25" s="166">
        <f>SUM('8月'!Q25,'9月'!Q25,'10月'!Q25,'11月'!Q25,'12月'!Q25,'1月'!Q25)</f>
        <v>22722</v>
      </c>
      <c r="R25" s="165">
        <f t="shared" ref="R25" si="53">Q25/$O$6</f>
        <v>6.1478111065150891E-4</v>
      </c>
      <c r="S25" s="166">
        <f>SUM('8月'!S25,'9月'!S25,'10月'!S25,'11月'!S25,'12月'!S25,'1月'!S25)</f>
        <v>0</v>
      </c>
      <c r="T25" s="165">
        <f t="shared" ref="T25" si="54">S25/$O$6</f>
        <v>0</v>
      </c>
      <c r="U25" s="167">
        <f>SUM('8月'!U25,'9月'!U25,'10月'!U25,'11月'!U25,'12月'!U25,'1月'!U25)</f>
        <v>91610</v>
      </c>
      <c r="V25" s="168">
        <f t="shared" ref="V25" si="55">U25/$O$6</f>
        <v>2.4786593410256459E-3</v>
      </c>
      <c r="W25" s="28"/>
      <c r="AE25" s="377" t="s">
        <v>125</v>
      </c>
      <c r="AF25" s="378"/>
      <c r="AI25" s="237"/>
      <c r="AJ25" s="237"/>
      <c r="AK25" s="237"/>
      <c r="AL25" s="237"/>
    </row>
    <row r="26" spans="14:38" ht="13.5" customHeight="1">
      <c r="N26" s="171" t="s">
        <v>78</v>
      </c>
      <c r="O26" s="172">
        <f>SUM('8月'!O26,'9月'!O26,'10月'!O26,'11月'!O26,'12月'!O26,'1月'!O26)</f>
        <v>3000</v>
      </c>
      <c r="P26" s="173">
        <f t="shared" si="1"/>
        <v>8.1169938031622505E-5</v>
      </c>
      <c r="Q26" s="174">
        <f>SUM('8月'!Q26,'9月'!Q26,'10月'!Q26,'11月'!Q26,'12月'!Q26,'1月'!Q26)</f>
        <v>3000</v>
      </c>
      <c r="R26" s="173">
        <f t="shared" ref="R26" si="56">Q26/$O$6</f>
        <v>8.1169938031622505E-5</v>
      </c>
      <c r="S26" s="174">
        <f>SUM('8月'!S26,'9月'!S26,'10月'!S26,'11月'!S26,'12月'!S26,'1月'!S26)</f>
        <v>12000</v>
      </c>
      <c r="T26" s="173">
        <f t="shared" ref="T26" si="57">S26/$O$6</f>
        <v>3.2467975212649002E-4</v>
      </c>
      <c r="U26" s="175">
        <f>SUM('8月'!U26,'9月'!U26,'10月'!U26,'11月'!U26,'12月'!U26,'1月'!U26)</f>
        <v>15000</v>
      </c>
      <c r="V26" s="176">
        <f t="shared" ref="V26" si="58">U26/$O$6</f>
        <v>4.0584969015811253E-4</v>
      </c>
      <c r="W26" s="28"/>
      <c r="AD26" s="4" t="s">
        <v>126</v>
      </c>
      <c r="AE26" s="379"/>
      <c r="AF26" s="380"/>
    </row>
    <row r="27" spans="14:38" ht="13.5" customHeight="1">
      <c r="N27" s="73" t="s">
        <v>79</v>
      </c>
      <c r="O27" s="74">
        <f>SUM('8月'!O27,'9月'!O27,'10月'!O27,'11月'!O27,'12月'!O27,'1月'!O27)</f>
        <v>4051421</v>
      </c>
      <c r="P27" s="75">
        <f t="shared" si="1"/>
        <v>0.10961786383667137</v>
      </c>
      <c r="Q27" s="76">
        <f>SUM('8月'!Q27,'9月'!Q27,'10月'!Q27,'11月'!Q27,'12月'!Q27,'1月'!Q27)</f>
        <v>4114520.5076177735</v>
      </c>
      <c r="R27" s="75">
        <f t="shared" ref="R27" si="59">Q27/$O$6</f>
        <v>0.11132512487772489</v>
      </c>
      <c r="S27" s="76">
        <f>SUM('8月'!S27,'9月'!S27,'10月'!S27,'11月'!S27,'12月'!S27,'1月'!S27)</f>
        <v>4206346</v>
      </c>
      <c r="T27" s="75">
        <f t="shared" ref="T27" si="60">S27/$O$6</f>
        <v>0.1138096147198544</v>
      </c>
      <c r="U27" s="77">
        <f>SUM('8月'!U27,'9月'!U27,'10月'!U27,'11月'!U27,'12月'!U27,'1月'!U27)</f>
        <v>6256785</v>
      </c>
      <c r="V27" s="78">
        <f t="shared" ref="V27" si="61">U27/$O$6</f>
        <v>0.16928761690906174</v>
      </c>
      <c r="W27" s="28"/>
      <c r="AE27" s="371"/>
      <c r="AF27" s="372"/>
    </row>
    <row r="28" spans="14:38" ht="13.5" customHeight="1">
      <c r="N28" s="84" t="s">
        <v>80</v>
      </c>
      <c r="O28" s="85">
        <f>SUM('8月'!O28,'9月'!O28,'10月'!O28,'11月'!O28,'12月'!O28,'1月'!O28)</f>
        <v>0</v>
      </c>
      <c r="P28" s="86">
        <f t="shared" si="1"/>
        <v>0</v>
      </c>
      <c r="Q28" s="87">
        <f>SUM('8月'!Q28,'9月'!Q28,'10月'!Q28,'11月'!Q28,'12月'!Q28,'1月'!Q28)</f>
        <v>0</v>
      </c>
      <c r="R28" s="86">
        <f t="shared" ref="R28" si="62">Q28/$O$6</f>
        <v>0</v>
      </c>
      <c r="S28" s="87">
        <f>SUM('8月'!S28,'9月'!S28,'10月'!S28,'11月'!S28,'12月'!S28,'1月'!S28)</f>
        <v>0</v>
      </c>
      <c r="T28" s="86">
        <f t="shared" ref="T28" si="63">S28/$O$6</f>
        <v>0</v>
      </c>
      <c r="U28" s="88">
        <f>SUM('8月'!U28,'9月'!U28,'10月'!U28,'11月'!U28,'12月'!U28,'1月'!U28)</f>
        <v>0</v>
      </c>
      <c r="V28" s="89">
        <f t="shared" ref="V28" si="64">U28/$O$6</f>
        <v>0</v>
      </c>
      <c r="W28" s="28"/>
      <c r="AE28" s="371"/>
      <c r="AF28" s="372"/>
    </row>
    <row r="29" spans="14:38" ht="13.5" customHeight="1">
      <c r="N29" s="177" t="s">
        <v>81</v>
      </c>
      <c r="O29" s="178">
        <f>SUM('8月'!O29,'9月'!O29,'10月'!O29,'11月'!O29,'12月'!O29,'1月'!O29)</f>
        <v>1959000</v>
      </c>
      <c r="P29" s="179">
        <f t="shared" si="1"/>
        <v>5.3003969534649496E-2</v>
      </c>
      <c r="Q29" s="180">
        <f>SUM('8月'!Q29,'9月'!Q29,'10月'!Q29,'11月'!Q29,'12月'!Q29,'1月'!Q29)</f>
        <v>1959000</v>
      </c>
      <c r="R29" s="179">
        <f t="shared" ref="R29" si="65">Q29/$O$6</f>
        <v>5.3003969534649496E-2</v>
      </c>
      <c r="S29" s="180">
        <f>SUM('8月'!S29,'9月'!S29,'10月'!S29,'11月'!S29,'12月'!S29,'1月'!S29)</f>
        <v>1860000</v>
      </c>
      <c r="T29" s="179">
        <f t="shared" ref="T29" si="66">S29/$O$6</f>
        <v>5.0325361579605953E-2</v>
      </c>
      <c r="U29" s="181">
        <f>SUM('8月'!U29,'9月'!U29,'10月'!U29,'11月'!U29,'12月'!U29,'1月'!U29)</f>
        <v>1959000</v>
      </c>
      <c r="V29" s="182">
        <f t="shared" ref="V29" si="67">U29/$O$6</f>
        <v>5.3003969534649496E-2</v>
      </c>
      <c r="W29" s="28"/>
      <c r="AE29" s="371"/>
      <c r="AF29" s="372"/>
    </row>
    <row r="30" spans="14:38" ht="13.5" customHeight="1">
      <c r="N30" s="177" t="s">
        <v>82</v>
      </c>
      <c r="O30" s="178">
        <f>SUM('8月'!O30,'9月'!O30,'10月'!O30,'11月'!O30,'12月'!O30,'1月'!O30)</f>
        <v>408909</v>
      </c>
      <c r="P30" s="179">
        <f t="shared" si="1"/>
        <v>1.1063706063524243E-2</v>
      </c>
      <c r="Q30" s="180">
        <f>SUM('8月'!Q30,'9月'!Q30,'10月'!Q30,'11月'!Q30,'12月'!Q30,'1月'!Q30)</f>
        <v>409294</v>
      </c>
      <c r="R30" s="179">
        <f t="shared" ref="R30" si="68">Q30/$O$6</f>
        <v>1.1074122872238301E-2</v>
      </c>
      <c r="S30" s="180">
        <f>SUM('8月'!S30,'9月'!S30,'10月'!S30,'11月'!S30,'12月'!S30,'1月'!S30)</f>
        <v>373912</v>
      </c>
      <c r="T30" s="179">
        <f t="shared" ref="T30" si="69">S30/$O$6</f>
        <v>1.0116804623093344E-2</v>
      </c>
      <c r="U30" s="181">
        <f>SUM('8月'!U30,'9月'!U30,'10月'!U30,'11月'!U30,'12月'!U30,'1月'!U30)</f>
        <v>270920</v>
      </c>
      <c r="V30" s="182">
        <f t="shared" ref="V30" si="70">U30/$O$6</f>
        <v>7.330186537175723E-3</v>
      </c>
      <c r="W30" s="28"/>
      <c r="AE30" s="371"/>
      <c r="AF30" s="372"/>
    </row>
    <row r="31" spans="14:38" ht="13.5" customHeight="1">
      <c r="N31" s="177" t="s">
        <v>49</v>
      </c>
      <c r="O31" s="178">
        <f>SUM('8月'!O31,'9月'!O31,'10月'!O31,'11月'!O31,'12月'!O31,'1月'!O31)</f>
        <v>441369</v>
      </c>
      <c r="P31" s="179">
        <f t="shared" si="1"/>
        <v>1.1941964793026399E-2</v>
      </c>
      <c r="Q31" s="180">
        <f>SUM('8月'!Q31,'9月'!Q31,'10月'!Q31,'11月'!Q31,'12月'!Q31,'1月'!Q31)</f>
        <v>349000</v>
      </c>
      <c r="R31" s="179">
        <f t="shared" ref="R31" si="71">Q31/$O$6</f>
        <v>9.4427694576787527E-3</v>
      </c>
      <c r="S31" s="180">
        <f>SUM('8月'!S31,'9月'!S31,'10月'!S31,'11月'!S31,'12月'!S31,'1月'!S31)</f>
        <v>363695</v>
      </c>
      <c r="T31" s="179">
        <f t="shared" ref="T31" si="72">S31/$O$6</f>
        <v>9.8403668708036494E-3</v>
      </c>
      <c r="U31" s="181">
        <f>SUM('8月'!U31,'9月'!U31,'10月'!U31,'11月'!U31,'12月'!U31,'1月'!U31)</f>
        <v>425758</v>
      </c>
      <c r="V31" s="182">
        <f t="shared" ref="V31" si="73">U31/$O$6</f>
        <v>1.1519583492155845E-2</v>
      </c>
      <c r="W31" s="28"/>
      <c r="AE31" s="375"/>
      <c r="AF31" s="376"/>
    </row>
    <row r="32" spans="14:38" ht="13.5" customHeight="1">
      <c r="N32" s="177" t="s">
        <v>83</v>
      </c>
      <c r="O32" s="178">
        <f>SUM('8月'!O32,'9月'!O32,'10月'!O32,'11月'!O32,'12月'!O32,'1月'!O32)</f>
        <v>93280</v>
      </c>
      <c r="P32" s="179">
        <f t="shared" si="1"/>
        <v>2.5238439398632493E-3</v>
      </c>
      <c r="Q32" s="180">
        <f>SUM('8月'!Q32,'9月'!Q32,'10月'!Q32,'11月'!Q32,'12月'!Q32,'1月'!Q32)</f>
        <v>93280</v>
      </c>
      <c r="R32" s="179">
        <f t="shared" ref="R32" si="74">Q32/$O$6</f>
        <v>2.5238439398632493E-3</v>
      </c>
      <c r="S32" s="180">
        <f>SUM('8月'!S32,'9月'!S32,'10月'!S32,'11月'!S32,'12月'!S32,'1月'!S32)</f>
        <v>90600</v>
      </c>
      <c r="T32" s="179">
        <f t="shared" ref="T32" si="75">S32/$O$6</f>
        <v>2.4513321285549996E-3</v>
      </c>
      <c r="U32" s="181">
        <f>SUM('8月'!U32,'9月'!U32,'10月'!U32,'11月'!U32,'12月'!U32,'1月'!U32)</f>
        <v>103262</v>
      </c>
      <c r="V32" s="182">
        <f t="shared" ref="V32" si="76">U32/$O$6</f>
        <v>2.7939233803404677E-3</v>
      </c>
      <c r="W32" s="28"/>
      <c r="AD32" s="4" t="s">
        <v>127</v>
      </c>
      <c r="AE32" s="379"/>
      <c r="AF32" s="380"/>
    </row>
    <row r="33" spans="14:32" ht="13.5" customHeight="1">
      <c r="N33" s="177" t="s">
        <v>84</v>
      </c>
      <c r="O33" s="178">
        <f>SUM('8月'!O33,'9月'!O33,'10月'!O33,'11月'!O33,'12月'!O33,'1月'!O33)</f>
        <v>160241</v>
      </c>
      <c r="P33" s="179">
        <f t="shared" si="1"/>
        <v>4.3355840133750745E-3</v>
      </c>
      <c r="Q33" s="180">
        <f>SUM('8月'!Q33,'9月'!Q33,'10月'!Q33,'11月'!Q33,'12月'!Q33,'1月'!Q33)</f>
        <v>120000</v>
      </c>
      <c r="R33" s="179">
        <f t="shared" ref="R33" si="77">Q33/$O$6</f>
        <v>3.2467975212649002E-3</v>
      </c>
      <c r="S33" s="180">
        <f>SUM('8月'!S33,'9月'!S33,'10月'!S33,'11月'!S33,'12月'!S33,'1月'!S33)</f>
        <v>166264</v>
      </c>
      <c r="T33" s="179">
        <f t="shared" ref="T33" si="78">S33/$O$6</f>
        <v>4.4985461922965615E-3</v>
      </c>
      <c r="U33" s="181">
        <f>SUM('8月'!U33,'9月'!U33,'10月'!U33,'11月'!U33,'12月'!U33,'1月'!U33)</f>
        <v>0</v>
      </c>
      <c r="V33" s="182">
        <f t="shared" ref="V33" si="79">U33/$O$6</f>
        <v>0</v>
      </c>
      <c r="W33" s="28"/>
      <c r="AE33" s="371"/>
      <c r="AF33" s="372"/>
    </row>
    <row r="34" spans="14:32" ht="13.5" customHeight="1">
      <c r="N34" s="177" t="s">
        <v>85</v>
      </c>
      <c r="O34" s="178">
        <f>SUM('8月'!O34,'9月'!O34,'10月'!O34,'11月'!O34,'12月'!O34,'1月'!O34)</f>
        <v>30512</v>
      </c>
      <c r="P34" s="179">
        <f t="shared" si="1"/>
        <v>8.2555238307362199E-4</v>
      </c>
      <c r="Q34" s="180">
        <f>SUM('8月'!Q34,'9月'!Q34,'10月'!Q34,'11月'!Q34,'12月'!Q34,'1月'!Q34)</f>
        <v>33206</v>
      </c>
      <c r="R34" s="179">
        <f t="shared" ref="R34" si="80">Q34/$O$6</f>
        <v>8.9844298742601904E-4</v>
      </c>
      <c r="S34" s="180">
        <f>SUM('8月'!S34,'9月'!S34,'10月'!S34,'11月'!S34,'12月'!S34,'1月'!S34)</f>
        <v>29821</v>
      </c>
      <c r="T34" s="179">
        <f t="shared" ref="T34" si="81">S34/$O$6</f>
        <v>8.0685624068033829E-4</v>
      </c>
      <c r="U34" s="181">
        <f>SUM('8月'!U34,'9月'!U34,'10月'!U34,'11月'!U34,'12月'!U34,'1月'!U34)</f>
        <v>36311</v>
      </c>
      <c r="V34" s="182">
        <f t="shared" ref="V34" si="82">U34/$O$6</f>
        <v>9.8245387328874828E-4</v>
      </c>
      <c r="W34" s="28"/>
      <c r="AE34" s="371"/>
      <c r="AF34" s="372"/>
    </row>
    <row r="35" spans="14:32" ht="13.5" customHeight="1">
      <c r="N35" s="177" t="s">
        <v>86</v>
      </c>
      <c r="O35" s="178">
        <f>SUM('8月'!O35,'9月'!O35,'10月'!O35,'11月'!O35,'12月'!O35,'1月'!O35)</f>
        <v>553985</v>
      </c>
      <c r="P35" s="179">
        <f t="shared" si="1"/>
        <v>1.4988976040149465E-2</v>
      </c>
      <c r="Q35" s="180">
        <f>SUM('8月'!Q35,'9月'!Q35,'10月'!Q35,'11月'!Q35,'12月'!Q35,'1月'!Q35)</f>
        <v>323578.31876927026</v>
      </c>
      <c r="R35" s="179">
        <f t="shared" ref="R35" si="83">Q35/$O$6</f>
        <v>8.7549440276260878E-3</v>
      </c>
      <c r="S35" s="180">
        <f>SUM('8月'!S35,'9月'!S35,'10月'!S35,'11月'!S35,'12月'!S35,'1月'!S35)</f>
        <v>664805</v>
      </c>
      <c r="T35" s="179">
        <f t="shared" ref="T35" si="84">S35/$O$6</f>
        <v>1.7987393551037602E-2</v>
      </c>
      <c r="U35" s="181">
        <f>SUM('8月'!U35,'9月'!U35,'10月'!U35,'11月'!U35,'12月'!U35,'1月'!U35)</f>
        <v>226005</v>
      </c>
      <c r="V35" s="182">
        <f t="shared" ref="V35" si="85">U35/$O$6</f>
        <v>6.1149372816122821E-3</v>
      </c>
      <c r="W35" s="28"/>
      <c r="AE35" s="371"/>
      <c r="AF35" s="372"/>
    </row>
    <row r="36" spans="14:32" ht="13.5" customHeight="1" thickBot="1">
      <c r="N36" s="177" t="s">
        <v>87</v>
      </c>
      <c r="O36" s="178">
        <f>SUM('8月'!O36,'9月'!O36,'10月'!O36,'11月'!O36,'12月'!O36,'1月'!O36)</f>
        <v>1092</v>
      </c>
      <c r="P36" s="179">
        <f t="shared" si="1"/>
        <v>2.9545857443510592E-5</v>
      </c>
      <c r="Q36" s="180">
        <f>SUM('8月'!Q36,'9月'!Q36,'10月'!Q36,'11月'!Q36,'12月'!Q36,'1月'!Q36)</f>
        <v>242.00026631937629</v>
      </c>
      <c r="R36" s="179">
        <f t="shared" ref="R36" si="86">Q36/$O$6</f>
        <v>6.5477155402599723E-6</v>
      </c>
      <c r="S36" s="180">
        <f>SUM('8月'!S36,'9月'!S36,'10月'!S36,'11月'!S36,'12月'!S36,'1月'!S36)</f>
        <v>0</v>
      </c>
      <c r="T36" s="179">
        <f t="shared" ref="T36" si="87">S36/$O$6</f>
        <v>0</v>
      </c>
      <c r="U36" s="181">
        <f>SUM('8月'!U36,'9月'!U36,'10月'!U36,'11月'!U36,'12月'!U36,'1月'!U36)</f>
        <v>0</v>
      </c>
      <c r="V36" s="182">
        <f t="shared" ref="V36" si="88">U36/$O$6</f>
        <v>0</v>
      </c>
      <c r="W36" s="28"/>
      <c r="AE36" s="373"/>
      <c r="AF36" s="374"/>
    </row>
    <row r="37" spans="14:32" ht="13.5" customHeight="1">
      <c r="N37" s="177" t="s">
        <v>88</v>
      </c>
      <c r="O37" s="178">
        <f>SUM('8月'!O37,'9月'!O37,'10月'!O37,'11月'!O37,'12月'!O37,'1月'!O37)</f>
        <v>94868</v>
      </c>
      <c r="P37" s="179">
        <f t="shared" si="1"/>
        <v>2.5668098937279881E-3</v>
      </c>
      <c r="Q37" s="180">
        <f>SUM('8月'!Q37,'9月'!Q37,'10月'!Q37,'11月'!Q37,'12月'!Q37,'1月'!Q37)</f>
        <v>94868</v>
      </c>
      <c r="R37" s="179">
        <f t="shared" ref="R37" si="89">Q37/$O$6</f>
        <v>2.5668098937279881E-3</v>
      </c>
      <c r="S37" s="180">
        <f>SUM('8月'!S37,'9月'!S37,'10月'!S37,'11月'!S37,'12月'!S37,'1月'!S37)</f>
        <v>93668</v>
      </c>
      <c r="T37" s="179">
        <f t="shared" ref="T37" si="90">S37/$O$6</f>
        <v>2.5343419185153392E-3</v>
      </c>
      <c r="U37" s="181">
        <f>SUM('8月'!U37,'9月'!U37,'10月'!U37,'11月'!U37,'12月'!U37,'1月'!U37)</f>
        <v>103607</v>
      </c>
      <c r="V37" s="182">
        <f t="shared" ref="V37" si="91">U37/$O$6</f>
        <v>2.8032579232141045E-3</v>
      </c>
      <c r="W37" s="28"/>
    </row>
    <row r="38" spans="14:32" ht="13.5" customHeight="1">
      <c r="N38" s="177" t="s">
        <v>89</v>
      </c>
      <c r="O38" s="178">
        <f>SUM('8月'!O38,'9月'!O38,'10月'!O38,'11月'!O38,'12月'!O38,'1月'!O38)</f>
        <v>327800</v>
      </c>
      <c r="P38" s="179">
        <f t="shared" si="1"/>
        <v>8.8691685622552859E-3</v>
      </c>
      <c r="Q38" s="180">
        <f>SUM('8月'!Q38,'9月'!Q38,'10月'!Q38,'11月'!Q38,'12月'!Q38,'1月'!Q38)</f>
        <v>424000</v>
      </c>
      <c r="R38" s="179">
        <f t="shared" ref="R38" si="92">Q38/$O$6</f>
        <v>1.1472017908469315E-2</v>
      </c>
      <c r="S38" s="180">
        <f>SUM('8月'!S38,'9月'!S38,'10月'!S38,'11月'!S38,'12月'!S38,'1月'!S38)</f>
        <v>389000</v>
      </c>
      <c r="T38" s="179">
        <f t="shared" ref="T38" si="93">S38/$O$6</f>
        <v>1.0525035298100385E-2</v>
      </c>
      <c r="U38" s="181">
        <f>SUM('8月'!U38,'9月'!U38,'10月'!U38,'11月'!U38,'12月'!U38,'1月'!U38)</f>
        <v>317500</v>
      </c>
      <c r="V38" s="182">
        <f t="shared" ref="V38" si="94">U38/$O$6</f>
        <v>8.5904851083467154E-3</v>
      </c>
      <c r="W38" s="28"/>
    </row>
    <row r="39" spans="14:32" ht="13.5" customHeight="1">
      <c r="N39" s="177" t="s">
        <v>90</v>
      </c>
      <c r="O39" s="178">
        <f>SUM('8月'!O39,'9月'!O39,'10月'!O39,'11月'!O39,'12月'!O39,'1月'!O39)</f>
        <v>87233</v>
      </c>
      <c r="P39" s="179">
        <f t="shared" si="1"/>
        <v>2.360232401437509E-3</v>
      </c>
      <c r="Q39" s="180">
        <f>SUM('8月'!Q39,'9月'!Q39,'10月'!Q39,'11月'!Q39,'12月'!Q39,'1月'!Q39)</f>
        <v>87841</v>
      </c>
      <c r="R39" s="179">
        <f t="shared" ref="R39" si="95">Q39/$O$6</f>
        <v>2.3766828422119176E-3</v>
      </c>
      <c r="S39" s="180">
        <f>SUM('8月'!S39,'9月'!S39,'10月'!S39,'11月'!S39,'12月'!S39,'1月'!S39)</f>
        <v>119865</v>
      </c>
      <c r="T39" s="179">
        <f t="shared" ref="T39" si="96">S39/$O$6</f>
        <v>3.2431448740534775E-3</v>
      </c>
      <c r="U39" s="181">
        <f>SUM('8月'!U39,'9月'!U39,'10月'!U39,'11月'!U39,'12月'!U39,'1月'!U39)</f>
        <v>142537</v>
      </c>
      <c r="V39" s="182">
        <f t="shared" ref="V39" si="97">U39/$O$6</f>
        <v>3.8565731524044591E-3</v>
      </c>
      <c r="W39" s="28"/>
    </row>
    <row r="40" spans="14:32" ht="13.5" customHeight="1">
      <c r="N40" s="177" t="s">
        <v>91</v>
      </c>
      <c r="O40" s="178">
        <f>SUM('8月'!O40,'9月'!O40,'10月'!O40,'11月'!O40,'12月'!O40,'1月'!O40)</f>
        <v>1281991</v>
      </c>
      <c r="P40" s="179">
        <f t="shared" si="1"/>
        <v>3.4686376675699258E-2</v>
      </c>
      <c r="Q40" s="180">
        <f>SUM('8月'!Q40,'9月'!Q40,'10月'!Q40,'11月'!Q40,'12月'!Q40,'1月'!Q40)</f>
        <v>1553101</v>
      </c>
      <c r="R40" s="179">
        <f t="shared" ref="R40" si="98">Q40/$O$6</f>
        <v>4.2021703975616984E-2</v>
      </c>
      <c r="S40" s="180">
        <f>SUM('8月'!S40,'9月'!S40,'10月'!S40,'11月'!S40,'12月'!S40,'1月'!S40)</f>
        <v>1332023</v>
      </c>
      <c r="T40" s="179">
        <f t="shared" ref="T40" si="99">S40/$O$6</f>
        <v>3.6040074788898639E-2</v>
      </c>
      <c r="U40" s="181">
        <f>SUM('8月'!U40,'9月'!U40,'10月'!U40,'11月'!U40,'12月'!U40,'1月'!U40)</f>
        <v>1307145</v>
      </c>
      <c r="V40" s="182">
        <f t="shared" ref="V40" si="100">U40/$O$6</f>
        <v>3.53669595494484E-2</v>
      </c>
    </row>
    <row r="41" spans="14:32" ht="13.5" customHeight="1">
      <c r="N41" s="171" t="s">
        <v>92</v>
      </c>
      <c r="O41" s="172">
        <f>SUM('8月'!O41,'9月'!O41,'10月'!O41,'11月'!O41,'12月'!O41,'1月'!O41)</f>
        <v>36249</v>
      </c>
      <c r="P41" s="173">
        <f t="shared" si="1"/>
        <v>9.8077636123609468E-4</v>
      </c>
      <c r="Q41" s="174">
        <f>SUM('8月'!Q41,'9月'!Q41,'10月'!Q41,'11月'!Q41,'12月'!Q41,'1月'!Q41)</f>
        <v>41170.609371136168</v>
      </c>
      <c r="R41" s="173">
        <f t="shared" ref="R41" si="101">Q41/$O$6</f>
        <v>1.1139386037930866E-3</v>
      </c>
      <c r="S41" s="174">
        <f>SUM('8月'!S41,'9月'!S41,'10月'!S41,'11月'!S41,'12月'!S41,'1月'!S41)</f>
        <v>152350</v>
      </c>
      <c r="T41" s="173">
        <f t="shared" ref="T41" si="102">S41/$O$6</f>
        <v>4.1220800197058968E-3</v>
      </c>
      <c r="U41" s="175">
        <f>SUM('8月'!U41,'9月'!U41,'10月'!U41,'11月'!U41,'12月'!U41,'1月'!U41)</f>
        <v>32443</v>
      </c>
      <c r="V41" s="176">
        <f t="shared" ref="V41" si="103">U41/$O$6</f>
        <v>8.7779876651997634E-4</v>
      </c>
      <c r="W41" s="28"/>
    </row>
    <row r="42" spans="14:32" ht="13.5" customHeight="1">
      <c r="N42" s="116" t="s">
        <v>93</v>
      </c>
      <c r="O42" s="117">
        <f>SUM('8月'!O42,'9月'!O42,'10月'!O42,'11月'!O42,'12月'!O42,'1月'!O42)</f>
        <v>5476529</v>
      </c>
      <c r="P42" s="118">
        <f t="shared" si="1"/>
        <v>0.14817650651946121</v>
      </c>
      <c r="Q42" s="119">
        <f>SUM('8月'!Q42,'9月'!Q42,'10月'!Q42,'11月'!Q42,'12月'!Q42,'1月'!Q42)</f>
        <v>5488580.9284067266</v>
      </c>
      <c r="R42" s="118">
        <f t="shared" ref="R42" si="104">Q42/$O$6</f>
        <v>0.14850259128010637</v>
      </c>
      <c r="S42" s="119">
        <f>SUM('8月'!S42,'9月'!S42,'10月'!S42,'11月'!S42,'12月'!S42,'1月'!S42)</f>
        <v>5636003</v>
      </c>
      <c r="T42" s="118">
        <f t="shared" ref="T42" si="105">S42/$O$6</f>
        <v>0.15249133808534618</v>
      </c>
      <c r="U42" s="120">
        <f>SUM('8月'!U42,'9月'!U42,'10月'!U42,'11月'!U42,'12月'!U42,'1月'!U42)</f>
        <v>4924488</v>
      </c>
      <c r="V42" s="121">
        <f t="shared" ref="V42" si="106">U42/$O$6</f>
        <v>0.13324012859915621</v>
      </c>
      <c r="W42" s="28"/>
    </row>
    <row r="43" spans="14:32" ht="13.5" customHeight="1">
      <c r="N43" s="185" t="s">
        <v>94</v>
      </c>
      <c r="O43" s="74">
        <f>SUM('8月'!O43,'9月'!O43,'10月'!O43,'11月'!O43,'12月'!O43,'1月'!O43)</f>
        <v>22194637</v>
      </c>
      <c r="P43" s="75">
        <f t="shared" si="1"/>
        <v>0.60051243664145204</v>
      </c>
      <c r="Q43" s="76">
        <f>SUM('8月'!Q43,'9月'!Q43,'10月'!Q43,'11月'!Q43,'12月'!Q43,'1月'!Q43)</f>
        <v>21832826.307713386</v>
      </c>
      <c r="R43" s="75">
        <f t="shared" ref="R43" si="107">Q43/$O$6</f>
        <v>0.59072305281742443</v>
      </c>
      <c r="S43" s="76">
        <f>SUM('8月'!S43,'9月'!S43,'10月'!S43,'11月'!S43,'12月'!S43,'1月'!S43)</f>
        <v>20145662</v>
      </c>
      <c r="T43" s="75">
        <f t="shared" ref="T43" si="108">S43/$O$6</f>
        <v>0.5450740453820041</v>
      </c>
      <c r="U43" s="77">
        <f>SUM('8月'!U43,'9月'!U43,'10月'!U43,'11月'!U43,'12月'!U43,'1月'!U43)</f>
        <v>23625340</v>
      </c>
      <c r="V43" s="78">
        <f t="shared" ref="V43" si="109">U43/$O$6</f>
        <v>0.63922246125867088</v>
      </c>
    </row>
    <row r="44" spans="14:32" ht="13.5" customHeight="1">
      <c r="N44" s="84" t="s">
        <v>95</v>
      </c>
      <c r="O44" s="85">
        <f>SUM('8月'!O44,'9月'!O44,'10月'!O44,'11月'!O44,'12月'!O44,'1月'!O44)</f>
        <v>798503</v>
      </c>
      <c r="P44" s="86">
        <f t="shared" si="1"/>
        <v>2.1604813009354889E-2</v>
      </c>
      <c r="Q44" s="87">
        <f>SUM('8月'!Q44,'9月'!Q44,'10月'!Q44,'11月'!Q44,'12月'!Q44,'1月'!Q44)</f>
        <v>660965.6356473437</v>
      </c>
      <c r="R44" s="86">
        <f t="shared" ref="R44" si="110">Q44/$O$6</f>
        <v>1.7883513228842289E-2</v>
      </c>
      <c r="S44" s="87">
        <f>SUM('8月'!S44,'9月'!S44,'10月'!S44,'11月'!S44,'12月'!S44,'1月'!S44)</f>
        <v>502514</v>
      </c>
      <c r="T44" s="86">
        <f t="shared" ref="T44" si="111">S44/$O$6</f>
        <v>1.3596343413340917E-2</v>
      </c>
      <c r="U44" s="88">
        <f>SUM('8月'!U44,'9月'!U44,'10月'!U44,'11月'!U44,'12月'!U44,'1月'!U44)</f>
        <v>1056182</v>
      </c>
      <c r="V44" s="89">
        <f t="shared" ref="V44" si="112">U44/$O$6</f>
        <v>2.857674249670504E-2</v>
      </c>
      <c r="W44" s="186"/>
    </row>
    <row r="45" spans="14:32" ht="13.5" customHeight="1">
      <c r="N45" s="187" t="s">
        <v>96</v>
      </c>
      <c r="O45" s="172">
        <f>SUM('8月'!O45,'9月'!O45,'10月'!O45,'11月'!O45,'12月'!O45,'1月'!O45)</f>
        <v>2644963</v>
      </c>
      <c r="P45" s="173">
        <f t="shared" si="1"/>
        <v>7.1563827601978117E-2</v>
      </c>
      <c r="Q45" s="174">
        <f>SUM('8月'!Q45,'9月'!Q45,'10月'!Q45,'11月'!Q45,'12月'!Q45,'1月'!Q45)</f>
        <v>2325203.984791487</v>
      </c>
      <c r="R45" s="173">
        <f t="shared" ref="R45" si="113">Q45/$O$6</f>
        <v>6.2912221118802236E-2</v>
      </c>
      <c r="S45" s="174">
        <f>SUM('8月'!S45,'9月'!S45,'10月'!S45,'11月'!S45,'12月'!S45,'1月'!S45)</f>
        <v>2416687</v>
      </c>
      <c r="T45" s="173">
        <f t="shared" ref="T45" si="114">S45/$O$6</f>
        <v>6.5387444677275905E-2</v>
      </c>
      <c r="U45" s="175">
        <f>SUM('8月'!U45,'9月'!U45,'10月'!U45,'11月'!U45,'12月'!U45,'1月'!U45)</f>
        <v>1957405</v>
      </c>
      <c r="V45" s="176">
        <f t="shared" ref="V45" si="115">U45/$O$6</f>
        <v>5.2960814184262683E-2</v>
      </c>
      <c r="W45" s="186"/>
    </row>
    <row r="46" spans="14:32" ht="13.5" customHeight="1">
      <c r="N46" s="177" t="s">
        <v>97</v>
      </c>
      <c r="O46" s="178">
        <f>SUM('8月'!O46,'9月'!O46,'10月'!O46,'11月'!O46,'12月'!O46,'1月'!O46)</f>
        <v>0</v>
      </c>
      <c r="P46" s="179">
        <f t="shared" si="1"/>
        <v>0</v>
      </c>
      <c r="Q46" s="180">
        <f>SUM('8月'!Q46,'9月'!Q46,'10月'!Q46,'11月'!Q46,'12月'!Q46,'1月'!Q46)</f>
        <v>0</v>
      </c>
      <c r="R46" s="179">
        <f t="shared" ref="R46" si="116">Q46/$O$6</f>
        <v>0</v>
      </c>
      <c r="S46" s="180">
        <f>SUM('8月'!S46,'9月'!S46,'10月'!S46,'11月'!S46,'12月'!S46,'1月'!S46)</f>
        <v>0</v>
      </c>
      <c r="T46" s="179">
        <f t="shared" ref="T46" si="117">S46/$O$6</f>
        <v>0</v>
      </c>
      <c r="U46" s="181">
        <f>SUM('8月'!U46,'9月'!U46,'10月'!U46,'11月'!U46,'12月'!U46,'1月'!U46)</f>
        <v>0</v>
      </c>
      <c r="V46" s="182">
        <f t="shared" ref="V46" si="118">U46/$O$6</f>
        <v>0</v>
      </c>
      <c r="W46" s="186"/>
    </row>
    <row r="47" spans="14:32" ht="13.5" customHeight="1">
      <c r="N47" s="187" t="s">
        <v>98</v>
      </c>
      <c r="O47" s="172">
        <f>SUM('8月'!O47,'9月'!O47,'10月'!O47,'11月'!O47,'12月'!O47,'1月'!O47)</f>
        <v>0</v>
      </c>
      <c r="P47" s="173">
        <f t="shared" si="1"/>
        <v>0</v>
      </c>
      <c r="Q47" s="174">
        <f>SUM('8月'!Q47,'9月'!Q47,'10月'!Q47,'11月'!Q47,'12月'!Q47,'1月'!Q47)</f>
        <v>0</v>
      </c>
      <c r="R47" s="173">
        <f t="shared" ref="R47" si="119">Q47/$O$6</f>
        <v>0</v>
      </c>
      <c r="S47" s="174">
        <f>SUM('8月'!S47,'9月'!S47,'10月'!S47,'11月'!S47,'12月'!S47,'1月'!S47)</f>
        <v>0</v>
      </c>
      <c r="T47" s="173">
        <f t="shared" ref="T47" si="120">S47/$O$6</f>
        <v>0</v>
      </c>
      <c r="U47" s="175">
        <f>SUM('8月'!U47,'9月'!U47,'10月'!U47,'11月'!U47,'12月'!U47,'1月'!U47)</f>
        <v>0</v>
      </c>
      <c r="V47" s="176">
        <f t="shared" ref="V47" si="121">U47/$O$6</f>
        <v>0</v>
      </c>
      <c r="W47" s="186"/>
    </row>
    <row r="48" spans="14:32" ht="13.5" customHeight="1">
      <c r="N48" s="171" t="s">
        <v>99</v>
      </c>
      <c r="O48" s="188">
        <f>SUM('8月'!O48,'9月'!O48,'10月'!O48,'11月'!O48,'12月'!O48,'1月'!O48)</f>
        <v>0</v>
      </c>
      <c r="P48" s="189">
        <f t="shared" si="1"/>
        <v>0</v>
      </c>
      <c r="Q48" s="190">
        <f>SUM('8月'!Q48,'9月'!Q48,'10月'!Q48,'11月'!Q48,'12月'!Q48,'1月'!Q48)</f>
        <v>0</v>
      </c>
      <c r="R48" s="189">
        <f t="shared" ref="R48" si="122">Q48/$O$6</f>
        <v>0</v>
      </c>
      <c r="S48" s="190">
        <f>SUM('8月'!S48,'9月'!S48,'10月'!S48,'11月'!S48,'12月'!S48,'1月'!S48)</f>
        <v>0</v>
      </c>
      <c r="T48" s="189">
        <f t="shared" ref="T48" si="123">S48/$O$6</f>
        <v>0</v>
      </c>
      <c r="U48" s="191">
        <f>SUM('8月'!U48,'9月'!U48,'10月'!U48,'11月'!U48,'12月'!U48,'1月'!U48)</f>
        <v>0</v>
      </c>
      <c r="V48" s="192">
        <f t="shared" ref="V48" si="124">U48/$O$6</f>
        <v>0</v>
      </c>
      <c r="W48" s="186"/>
    </row>
    <row r="49" spans="14:23" ht="13.5" customHeight="1" thickBot="1">
      <c r="N49" s="193" t="s">
        <v>100</v>
      </c>
      <c r="O49" s="194">
        <f>SUM('8月'!O49,'9月'!O49,'10月'!O49,'11月'!O49,'12月'!O49,'1月'!O49)</f>
        <v>1979039</v>
      </c>
      <c r="P49" s="195">
        <f t="shared" si="1"/>
        <v>5.3546157664054725E-2</v>
      </c>
      <c r="Q49" s="196">
        <f>SUM('8月'!Q49,'9月'!Q49,'10月'!Q49,'11月'!Q49,'12月'!Q49,'1月'!Q49)</f>
        <v>1360924.8421849273</v>
      </c>
      <c r="R49" s="195">
        <f t="shared" ref="R49" si="125">Q49/$O$6</f>
        <v>3.6822061701948731E-2</v>
      </c>
      <c r="S49" s="196">
        <f>SUM('8月'!S49,'9月'!S49,'10月'!S49,'11月'!S49,'12月'!S49,'1月'!S49)</f>
        <v>1958979</v>
      </c>
      <c r="T49" s="195">
        <f t="shared" ref="T49" si="126">S49/$O$6</f>
        <v>5.300340134508328E-2</v>
      </c>
      <c r="U49" s="197">
        <f>SUM('8月'!U49,'9月'!U49,'10月'!U49,'11月'!U49,'12月'!U49,'1月'!U49)</f>
        <v>-1208149</v>
      </c>
      <c r="V49" s="198">
        <f t="shared" ref="V49" si="127">U49/$O$6</f>
        <v>-3.2688459820988898E-2</v>
      </c>
      <c r="W49" s="186"/>
    </row>
    <row r="50" spans="14:23" ht="13.5" customHeight="1">
      <c r="N50" s="8" t="s">
        <v>59</v>
      </c>
      <c r="O50" s="28">
        <f>SUM(O49,O40)</f>
        <v>3261030</v>
      </c>
      <c r="Q50" s="28">
        <f>SUM(Q49,Q40)</f>
        <v>2914025.8421849273</v>
      </c>
      <c r="S50" s="28">
        <f>SUM(S49,S40)</f>
        <v>3291002</v>
      </c>
      <c r="U50" s="28">
        <f>SUM(U49,U40)</f>
        <v>98996</v>
      </c>
    </row>
    <row r="51" spans="14:23" ht="13.5" customHeight="1">
      <c r="N51" s="8" t="s">
        <v>101</v>
      </c>
      <c r="O51" s="28">
        <f>SUM(O49,O44:O45,O40)</f>
        <v>6704496</v>
      </c>
      <c r="Q51" s="28">
        <f>SUM(Q49,Q44:Q45,Q40)</f>
        <v>5900195.4626237582</v>
      </c>
      <c r="S51" s="28">
        <f>SUM(S49,S44:S45,S40)</f>
        <v>6210203</v>
      </c>
      <c r="U51" s="28">
        <f>SUM(U49,U44:U45,U40)</f>
        <v>3112583</v>
      </c>
    </row>
  </sheetData>
  <mergeCells count="4">
    <mergeCell ref="AI19:AK23"/>
    <mergeCell ref="A2:B2"/>
    <mergeCell ref="D2:J2"/>
    <mergeCell ref="N4:N5"/>
  </mergeCells>
  <phoneticPr fontId="2"/>
  <dataValidations disablePrompts="1" count="1">
    <dataValidation imeMode="off" allowBlank="1" showInputMessage="1" showErrorMessage="1" sqref="U4" xr:uid="{00000000-0002-0000-0600-000000000000}"/>
  </dataValidations>
  <printOptions horizontalCentered="1"/>
  <pageMargins left="0.19685039370078741" right="0.19685039370078741" top="0.19685039370078741" bottom="0.19685039370078741" header="0.11811023622047245" footer="0.11811023622047245"/>
  <pageSetup paperSize="8" scale="83" orientation="landscape" horizontalDpi="4294967293" r:id="rId1"/>
  <headerFooter alignWithMargins="0"/>
  <colBreaks count="1" manualBreakCount="1">
    <brk id="28" max="50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600-000001000000}">
          <x14:formula1>
            <xm:f>設定!$B$3:$B$16</xm:f>
          </x14:formula1>
          <xm:sqref>O4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B16"/>
  <sheetViews>
    <sheetView workbookViewId="0">
      <selection activeCell="D13" sqref="D13"/>
    </sheetView>
  </sheetViews>
  <sheetFormatPr baseColWidth="10" defaultColWidth="8.83203125" defaultRowHeight="14"/>
  <sheetData>
    <row r="3" spans="2:2">
      <c r="B3" s="4" t="s">
        <v>128</v>
      </c>
    </row>
    <row r="4" spans="2:2">
      <c r="B4" s="4" t="s">
        <v>129</v>
      </c>
    </row>
    <row r="5" spans="2:2">
      <c r="B5" s="4" t="s">
        <v>130</v>
      </c>
    </row>
    <row r="6" spans="2:2">
      <c r="B6" s="4" t="s">
        <v>131</v>
      </c>
    </row>
    <row r="7" spans="2:2">
      <c r="B7" s="4" t="s">
        <v>132</v>
      </c>
    </row>
    <row r="8" spans="2:2">
      <c r="B8" s="4" t="s">
        <v>133</v>
      </c>
    </row>
    <row r="9" spans="2:2">
      <c r="B9" s="4" t="s">
        <v>134</v>
      </c>
    </row>
    <row r="10" spans="2:2">
      <c r="B10" s="4" t="s">
        <v>135</v>
      </c>
    </row>
    <row r="11" spans="2:2">
      <c r="B11" s="4" t="s">
        <v>136</v>
      </c>
    </row>
    <row r="12" spans="2:2">
      <c r="B12" s="4" t="s">
        <v>137</v>
      </c>
    </row>
    <row r="13" spans="2:2">
      <c r="B13" s="4" t="s">
        <v>138</v>
      </c>
    </row>
    <row r="14" spans="2:2">
      <c r="B14" s="4" t="s">
        <v>139</v>
      </c>
    </row>
    <row r="15" spans="2:2">
      <c r="B15" s="4" t="s">
        <v>140</v>
      </c>
    </row>
    <row r="16" spans="2:2">
      <c r="B16" s="4" t="s">
        <v>141</v>
      </c>
    </row>
  </sheetData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6E666-E2F1-704F-983A-976FBEDD4FFB}">
  <dimension ref="B2:C15"/>
  <sheetViews>
    <sheetView showGridLines="0" workbookViewId="0">
      <selection activeCell="B4" sqref="B4:B6"/>
    </sheetView>
  </sheetViews>
  <sheetFormatPr baseColWidth="10" defaultColWidth="8.83203125" defaultRowHeight="16"/>
  <cols>
    <col min="1" max="1" width="8.83203125" style="381" customWidth="1"/>
    <col min="2" max="2" width="25.33203125" style="381" customWidth="1"/>
    <col min="3" max="3" width="21.33203125" style="381" customWidth="1"/>
    <col min="4" max="257" width="8.83203125" style="381"/>
    <col min="258" max="258" width="25.33203125" style="381" customWidth="1"/>
    <col min="259" max="259" width="21.33203125" style="381" customWidth="1"/>
    <col min="260" max="513" width="8.83203125" style="381"/>
    <col min="514" max="514" width="25.33203125" style="381" customWidth="1"/>
    <col min="515" max="515" width="21.33203125" style="381" customWidth="1"/>
    <col min="516" max="769" width="8.83203125" style="381"/>
    <col min="770" max="770" width="25.33203125" style="381" customWidth="1"/>
    <col min="771" max="771" width="21.33203125" style="381" customWidth="1"/>
    <col min="772" max="1025" width="8.83203125" style="381"/>
    <col min="1026" max="1026" width="25.33203125" style="381" customWidth="1"/>
    <col min="1027" max="1027" width="21.33203125" style="381" customWidth="1"/>
    <col min="1028" max="1281" width="8.83203125" style="381"/>
    <col min="1282" max="1282" width="25.33203125" style="381" customWidth="1"/>
    <col min="1283" max="1283" width="21.33203125" style="381" customWidth="1"/>
    <col min="1284" max="1537" width="8.83203125" style="381"/>
    <col min="1538" max="1538" width="25.33203125" style="381" customWidth="1"/>
    <col min="1539" max="1539" width="21.33203125" style="381" customWidth="1"/>
    <col min="1540" max="1793" width="8.83203125" style="381"/>
    <col min="1794" max="1794" width="25.33203125" style="381" customWidth="1"/>
    <col min="1795" max="1795" width="21.33203125" style="381" customWidth="1"/>
    <col min="1796" max="2049" width="8.83203125" style="381"/>
    <col min="2050" max="2050" width="25.33203125" style="381" customWidth="1"/>
    <col min="2051" max="2051" width="21.33203125" style="381" customWidth="1"/>
    <col min="2052" max="2305" width="8.83203125" style="381"/>
    <col min="2306" max="2306" width="25.33203125" style="381" customWidth="1"/>
    <col min="2307" max="2307" width="21.33203125" style="381" customWidth="1"/>
    <col min="2308" max="2561" width="8.83203125" style="381"/>
    <col min="2562" max="2562" width="25.33203125" style="381" customWidth="1"/>
    <col min="2563" max="2563" width="21.33203125" style="381" customWidth="1"/>
    <col min="2564" max="2817" width="8.83203125" style="381"/>
    <col min="2818" max="2818" width="25.33203125" style="381" customWidth="1"/>
    <col min="2819" max="2819" width="21.33203125" style="381" customWidth="1"/>
    <col min="2820" max="3073" width="8.83203125" style="381"/>
    <col min="3074" max="3074" width="25.33203125" style="381" customWidth="1"/>
    <col min="3075" max="3075" width="21.33203125" style="381" customWidth="1"/>
    <col min="3076" max="3329" width="8.83203125" style="381"/>
    <col min="3330" max="3330" width="25.33203125" style="381" customWidth="1"/>
    <col min="3331" max="3331" width="21.33203125" style="381" customWidth="1"/>
    <col min="3332" max="3585" width="8.83203125" style="381"/>
    <col min="3586" max="3586" width="25.33203125" style="381" customWidth="1"/>
    <col min="3587" max="3587" width="21.33203125" style="381" customWidth="1"/>
    <col min="3588" max="3841" width="8.83203125" style="381"/>
    <col min="3842" max="3842" width="25.33203125" style="381" customWidth="1"/>
    <col min="3843" max="3843" width="21.33203125" style="381" customWidth="1"/>
    <col min="3844" max="4097" width="8.83203125" style="381"/>
    <col min="4098" max="4098" width="25.33203125" style="381" customWidth="1"/>
    <col min="4099" max="4099" width="21.33203125" style="381" customWidth="1"/>
    <col min="4100" max="4353" width="8.83203125" style="381"/>
    <col min="4354" max="4354" width="25.33203125" style="381" customWidth="1"/>
    <col min="4355" max="4355" width="21.33203125" style="381" customWidth="1"/>
    <col min="4356" max="4609" width="8.83203125" style="381"/>
    <col min="4610" max="4610" width="25.33203125" style="381" customWidth="1"/>
    <col min="4611" max="4611" width="21.33203125" style="381" customWidth="1"/>
    <col min="4612" max="4865" width="8.83203125" style="381"/>
    <col min="4866" max="4866" width="25.33203125" style="381" customWidth="1"/>
    <col min="4867" max="4867" width="21.33203125" style="381" customWidth="1"/>
    <col min="4868" max="5121" width="8.83203125" style="381"/>
    <col min="5122" max="5122" width="25.33203125" style="381" customWidth="1"/>
    <col min="5123" max="5123" width="21.33203125" style="381" customWidth="1"/>
    <col min="5124" max="5377" width="8.83203125" style="381"/>
    <col min="5378" max="5378" width="25.33203125" style="381" customWidth="1"/>
    <col min="5379" max="5379" width="21.33203125" style="381" customWidth="1"/>
    <col min="5380" max="5633" width="8.83203125" style="381"/>
    <col min="5634" max="5634" width="25.33203125" style="381" customWidth="1"/>
    <col min="5635" max="5635" width="21.33203125" style="381" customWidth="1"/>
    <col min="5636" max="5889" width="8.83203125" style="381"/>
    <col min="5890" max="5890" width="25.33203125" style="381" customWidth="1"/>
    <col min="5891" max="5891" width="21.33203125" style="381" customWidth="1"/>
    <col min="5892" max="6145" width="8.83203125" style="381"/>
    <col min="6146" max="6146" width="25.33203125" style="381" customWidth="1"/>
    <col min="6147" max="6147" width="21.33203125" style="381" customWidth="1"/>
    <col min="6148" max="6401" width="8.83203125" style="381"/>
    <col min="6402" max="6402" width="25.33203125" style="381" customWidth="1"/>
    <col min="6403" max="6403" width="21.33203125" style="381" customWidth="1"/>
    <col min="6404" max="6657" width="8.83203125" style="381"/>
    <col min="6658" max="6658" width="25.33203125" style="381" customWidth="1"/>
    <col min="6659" max="6659" width="21.33203125" style="381" customWidth="1"/>
    <col min="6660" max="6913" width="8.83203125" style="381"/>
    <col min="6914" max="6914" width="25.33203125" style="381" customWidth="1"/>
    <col min="6915" max="6915" width="21.33203125" style="381" customWidth="1"/>
    <col min="6916" max="7169" width="8.83203125" style="381"/>
    <col min="7170" max="7170" width="25.33203125" style="381" customWidth="1"/>
    <col min="7171" max="7171" width="21.33203125" style="381" customWidth="1"/>
    <col min="7172" max="7425" width="8.83203125" style="381"/>
    <col min="7426" max="7426" width="25.33203125" style="381" customWidth="1"/>
    <col min="7427" max="7427" width="21.33203125" style="381" customWidth="1"/>
    <col min="7428" max="7681" width="8.83203125" style="381"/>
    <col min="7682" max="7682" width="25.33203125" style="381" customWidth="1"/>
    <col min="7683" max="7683" width="21.33203125" style="381" customWidth="1"/>
    <col min="7684" max="7937" width="8.83203125" style="381"/>
    <col min="7938" max="7938" width="25.33203125" style="381" customWidth="1"/>
    <col min="7939" max="7939" width="21.33203125" style="381" customWidth="1"/>
    <col min="7940" max="8193" width="8.83203125" style="381"/>
    <col min="8194" max="8194" width="25.33203125" style="381" customWidth="1"/>
    <col min="8195" max="8195" width="21.33203125" style="381" customWidth="1"/>
    <col min="8196" max="8449" width="8.83203125" style="381"/>
    <col min="8450" max="8450" width="25.33203125" style="381" customWidth="1"/>
    <col min="8451" max="8451" width="21.33203125" style="381" customWidth="1"/>
    <col min="8452" max="8705" width="8.83203125" style="381"/>
    <col min="8706" max="8706" width="25.33203125" style="381" customWidth="1"/>
    <col min="8707" max="8707" width="21.33203125" style="381" customWidth="1"/>
    <col min="8708" max="8961" width="8.83203125" style="381"/>
    <col min="8962" max="8962" width="25.33203125" style="381" customWidth="1"/>
    <col min="8963" max="8963" width="21.33203125" style="381" customWidth="1"/>
    <col min="8964" max="9217" width="8.83203125" style="381"/>
    <col min="9218" max="9218" width="25.33203125" style="381" customWidth="1"/>
    <col min="9219" max="9219" width="21.33203125" style="381" customWidth="1"/>
    <col min="9220" max="9473" width="8.83203125" style="381"/>
    <col min="9474" max="9474" width="25.33203125" style="381" customWidth="1"/>
    <col min="9475" max="9475" width="21.33203125" style="381" customWidth="1"/>
    <col min="9476" max="9729" width="8.83203125" style="381"/>
    <col min="9730" max="9730" width="25.33203125" style="381" customWidth="1"/>
    <col min="9731" max="9731" width="21.33203125" style="381" customWidth="1"/>
    <col min="9732" max="9985" width="8.83203125" style="381"/>
    <col min="9986" max="9986" width="25.33203125" style="381" customWidth="1"/>
    <col min="9987" max="9987" width="21.33203125" style="381" customWidth="1"/>
    <col min="9988" max="10241" width="8.83203125" style="381"/>
    <col min="10242" max="10242" width="25.33203125" style="381" customWidth="1"/>
    <col min="10243" max="10243" width="21.33203125" style="381" customWidth="1"/>
    <col min="10244" max="10497" width="8.83203125" style="381"/>
    <col min="10498" max="10498" width="25.33203125" style="381" customWidth="1"/>
    <col min="10499" max="10499" width="21.33203125" style="381" customWidth="1"/>
    <col min="10500" max="10753" width="8.83203125" style="381"/>
    <col min="10754" max="10754" width="25.33203125" style="381" customWidth="1"/>
    <col min="10755" max="10755" width="21.33203125" style="381" customWidth="1"/>
    <col min="10756" max="11009" width="8.83203125" style="381"/>
    <col min="11010" max="11010" width="25.33203125" style="381" customWidth="1"/>
    <col min="11011" max="11011" width="21.33203125" style="381" customWidth="1"/>
    <col min="11012" max="11265" width="8.83203125" style="381"/>
    <col min="11266" max="11266" width="25.33203125" style="381" customWidth="1"/>
    <col min="11267" max="11267" width="21.33203125" style="381" customWidth="1"/>
    <col min="11268" max="11521" width="8.83203125" style="381"/>
    <col min="11522" max="11522" width="25.33203125" style="381" customWidth="1"/>
    <col min="11523" max="11523" width="21.33203125" style="381" customWidth="1"/>
    <col min="11524" max="11777" width="8.83203125" style="381"/>
    <col min="11778" max="11778" width="25.33203125" style="381" customWidth="1"/>
    <col min="11779" max="11779" width="21.33203125" style="381" customWidth="1"/>
    <col min="11780" max="12033" width="8.83203125" style="381"/>
    <col min="12034" max="12034" width="25.33203125" style="381" customWidth="1"/>
    <col min="12035" max="12035" width="21.33203125" style="381" customWidth="1"/>
    <col min="12036" max="12289" width="8.83203125" style="381"/>
    <col min="12290" max="12290" width="25.33203125" style="381" customWidth="1"/>
    <col min="12291" max="12291" width="21.33203125" style="381" customWidth="1"/>
    <col min="12292" max="12545" width="8.83203125" style="381"/>
    <col min="12546" max="12546" width="25.33203125" style="381" customWidth="1"/>
    <col min="12547" max="12547" width="21.33203125" style="381" customWidth="1"/>
    <col min="12548" max="12801" width="8.83203125" style="381"/>
    <col min="12802" max="12802" width="25.33203125" style="381" customWidth="1"/>
    <col min="12803" max="12803" width="21.33203125" style="381" customWidth="1"/>
    <col min="12804" max="13057" width="8.83203125" style="381"/>
    <col min="13058" max="13058" width="25.33203125" style="381" customWidth="1"/>
    <col min="13059" max="13059" width="21.33203125" style="381" customWidth="1"/>
    <col min="13060" max="13313" width="8.83203125" style="381"/>
    <col min="13314" max="13314" width="25.33203125" style="381" customWidth="1"/>
    <col min="13315" max="13315" width="21.33203125" style="381" customWidth="1"/>
    <col min="13316" max="13569" width="8.83203125" style="381"/>
    <col min="13570" max="13570" width="25.33203125" style="381" customWidth="1"/>
    <col min="13571" max="13571" width="21.33203125" style="381" customWidth="1"/>
    <col min="13572" max="13825" width="8.83203125" style="381"/>
    <col min="13826" max="13826" width="25.33203125" style="381" customWidth="1"/>
    <col min="13827" max="13827" width="21.33203125" style="381" customWidth="1"/>
    <col min="13828" max="14081" width="8.83203125" style="381"/>
    <col min="14082" max="14082" width="25.33203125" style="381" customWidth="1"/>
    <col min="14083" max="14083" width="21.33203125" style="381" customWidth="1"/>
    <col min="14084" max="14337" width="8.83203125" style="381"/>
    <col min="14338" max="14338" width="25.33203125" style="381" customWidth="1"/>
    <col min="14339" max="14339" width="21.33203125" style="381" customWidth="1"/>
    <col min="14340" max="14593" width="8.83203125" style="381"/>
    <col min="14594" max="14594" width="25.33203125" style="381" customWidth="1"/>
    <col min="14595" max="14595" width="21.33203125" style="381" customWidth="1"/>
    <col min="14596" max="14849" width="8.83203125" style="381"/>
    <col min="14850" max="14850" width="25.33203125" style="381" customWidth="1"/>
    <col min="14851" max="14851" width="21.33203125" style="381" customWidth="1"/>
    <col min="14852" max="15105" width="8.83203125" style="381"/>
    <col min="15106" max="15106" width="25.33203125" style="381" customWidth="1"/>
    <col min="15107" max="15107" width="21.33203125" style="381" customWidth="1"/>
    <col min="15108" max="15361" width="8.83203125" style="381"/>
    <col min="15362" max="15362" width="25.33203125" style="381" customWidth="1"/>
    <col min="15363" max="15363" width="21.33203125" style="381" customWidth="1"/>
    <col min="15364" max="15617" width="8.83203125" style="381"/>
    <col min="15618" max="15618" width="25.33203125" style="381" customWidth="1"/>
    <col min="15619" max="15619" width="21.33203125" style="381" customWidth="1"/>
    <col min="15620" max="15873" width="8.83203125" style="381"/>
    <col min="15874" max="15874" width="25.33203125" style="381" customWidth="1"/>
    <col min="15875" max="15875" width="21.33203125" style="381" customWidth="1"/>
    <col min="15876" max="16129" width="8.83203125" style="381"/>
    <col min="16130" max="16130" width="25.33203125" style="381" customWidth="1"/>
    <col min="16131" max="16131" width="21.33203125" style="381" customWidth="1"/>
    <col min="16132" max="16384" width="8.83203125" style="381"/>
  </cols>
  <sheetData>
    <row r="2" spans="2:3" ht="20.25" customHeight="1">
      <c r="B2" s="442" t="s">
        <v>178</v>
      </c>
      <c r="C2" s="442"/>
    </row>
    <row r="3" spans="2:3" ht="20.25" customHeight="1">
      <c r="B3" s="390" t="s">
        <v>179</v>
      </c>
      <c r="C3" s="390" t="s">
        <v>180</v>
      </c>
    </row>
    <row r="4" spans="2:3">
      <c r="B4" s="394" t="s">
        <v>184</v>
      </c>
      <c r="C4" s="395">
        <v>10000</v>
      </c>
    </row>
    <row r="5" spans="2:3">
      <c r="B5" s="394" t="s">
        <v>185</v>
      </c>
      <c r="C5" s="395">
        <v>6190</v>
      </c>
    </row>
    <row r="6" spans="2:3">
      <c r="B6" s="394" t="s">
        <v>186</v>
      </c>
      <c r="C6" s="395">
        <v>17140</v>
      </c>
    </row>
    <row r="7" spans="2:3" ht="22">
      <c r="B7" s="391"/>
      <c r="C7" s="392"/>
    </row>
    <row r="8" spans="2:3" ht="22">
      <c r="B8" s="391"/>
      <c r="C8" s="392"/>
    </row>
    <row r="9" spans="2:3" ht="22">
      <c r="B9" s="391"/>
      <c r="C9" s="392"/>
    </row>
    <row r="10" spans="2:3" ht="22">
      <c r="B10" s="391"/>
      <c r="C10" s="392"/>
    </row>
    <row r="11" spans="2:3" ht="22">
      <c r="B11" s="391"/>
      <c r="C11" s="392"/>
    </row>
    <row r="12" spans="2:3" ht="22">
      <c r="B12" s="391"/>
      <c r="C12" s="392"/>
    </row>
    <row r="13" spans="2:3" ht="22">
      <c r="B13" s="391"/>
      <c r="C13" s="392"/>
    </row>
    <row r="15" spans="2:3" ht="22">
      <c r="B15" s="393" t="s">
        <v>181</v>
      </c>
    </row>
  </sheetData>
  <mergeCells count="1">
    <mergeCell ref="B2:C2"/>
  </mergeCells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4D322-4075-864B-B4F5-71722A68929C}">
  <dimension ref="A1:V36"/>
  <sheetViews>
    <sheetView showGridLines="0" zoomScale="150" zoomScaleNormal="150" workbookViewId="0">
      <pane xSplit="1" ySplit="4" topLeftCell="B5" activePane="bottomRight" state="frozen"/>
      <selection activeCell="F11" sqref="F11"/>
      <selection pane="topRight" activeCell="F11" sqref="F11"/>
      <selection pane="bottomLeft" activeCell="F11" sqref="F11"/>
      <selection pane="bottomRight" activeCell="B4" sqref="B4:L4"/>
    </sheetView>
  </sheetViews>
  <sheetFormatPr baseColWidth="10" defaultColWidth="8.83203125" defaultRowHeight="16" outlineLevelCol="1"/>
  <cols>
    <col min="1" max="1" width="4.33203125" style="381" customWidth="1"/>
    <col min="2" max="2" width="3.6640625" style="381" customWidth="1"/>
    <col min="3" max="3" width="8.83203125" style="381" customWidth="1"/>
    <col min="4" max="4" width="3.6640625" style="381" customWidth="1"/>
    <col min="5" max="5" width="8.83203125" style="381" customWidth="1"/>
    <col min="6" max="6" width="3.6640625" style="381" customWidth="1"/>
    <col min="7" max="7" width="8.83203125" style="381" customWidth="1"/>
    <col min="8" max="8" width="3.6640625" style="381" customWidth="1"/>
    <col min="9" max="9" width="8.83203125" style="381" customWidth="1"/>
    <col min="10" max="10" width="3.6640625" style="381" customWidth="1"/>
    <col min="11" max="11" width="8.83203125" style="381" customWidth="1"/>
    <col min="12" max="12" width="3.6640625" style="381" customWidth="1"/>
    <col min="13" max="13" width="8.83203125" style="381" hidden="1" customWidth="1" outlineLevel="1"/>
    <col min="14" max="14" width="3.6640625" style="381" hidden="1" customWidth="1" outlineLevel="1"/>
    <col min="15" max="15" width="8.83203125" style="381" hidden="1" customWidth="1" outlineLevel="1"/>
    <col min="16" max="16" width="3.6640625" style="381" hidden="1" customWidth="1" outlineLevel="1"/>
    <col min="17" max="17" width="8.83203125" style="381" hidden="1" customWidth="1" outlineLevel="1"/>
    <col min="18" max="18" width="3.6640625" style="381" hidden="1" customWidth="1" outlineLevel="1"/>
    <col min="19" max="19" width="8.83203125" style="381" hidden="1" customWidth="1" outlineLevel="1"/>
    <col min="20" max="20" width="3.6640625" style="381" hidden="1" customWidth="1" outlineLevel="1"/>
    <col min="21" max="21" width="8.83203125" style="381" hidden="1" customWidth="1" outlineLevel="1"/>
    <col min="22" max="22" width="10.83203125" style="381" customWidth="1" collapsed="1"/>
    <col min="23" max="256" width="8.83203125" style="381"/>
    <col min="257" max="257" width="4.33203125" style="381" customWidth="1"/>
    <col min="258" max="258" width="3.6640625" style="381" customWidth="1"/>
    <col min="259" max="259" width="8.83203125" style="381"/>
    <col min="260" max="260" width="3.6640625" style="381" customWidth="1"/>
    <col min="261" max="261" width="8.83203125" style="381"/>
    <col min="262" max="262" width="3.6640625" style="381" customWidth="1"/>
    <col min="263" max="263" width="8.83203125" style="381"/>
    <col min="264" max="264" width="3.6640625" style="381" customWidth="1"/>
    <col min="265" max="265" width="8.83203125" style="381"/>
    <col min="266" max="266" width="3.6640625" style="381" customWidth="1"/>
    <col min="267" max="267" width="8.83203125" style="381"/>
    <col min="268" max="268" width="3.6640625" style="381" customWidth="1"/>
    <col min="269" max="277" width="0" style="381" hidden="1" customWidth="1"/>
    <col min="278" max="278" width="10.83203125" style="381" customWidth="1"/>
    <col min="279" max="512" width="8.83203125" style="381"/>
    <col min="513" max="513" width="4.33203125" style="381" customWidth="1"/>
    <col min="514" max="514" width="3.6640625" style="381" customWidth="1"/>
    <col min="515" max="515" width="8.83203125" style="381"/>
    <col min="516" max="516" width="3.6640625" style="381" customWidth="1"/>
    <col min="517" max="517" width="8.83203125" style="381"/>
    <col min="518" max="518" width="3.6640625" style="381" customWidth="1"/>
    <col min="519" max="519" width="8.83203125" style="381"/>
    <col min="520" max="520" width="3.6640625" style="381" customWidth="1"/>
    <col min="521" max="521" width="8.83203125" style="381"/>
    <col min="522" max="522" width="3.6640625" style="381" customWidth="1"/>
    <col min="523" max="523" width="8.83203125" style="381"/>
    <col min="524" max="524" width="3.6640625" style="381" customWidth="1"/>
    <col min="525" max="533" width="0" style="381" hidden="1" customWidth="1"/>
    <col min="534" max="534" width="10.83203125" style="381" customWidth="1"/>
    <col min="535" max="768" width="8.83203125" style="381"/>
    <col min="769" max="769" width="4.33203125" style="381" customWidth="1"/>
    <col min="770" max="770" width="3.6640625" style="381" customWidth="1"/>
    <col min="771" max="771" width="8.83203125" style="381"/>
    <col min="772" max="772" width="3.6640625" style="381" customWidth="1"/>
    <col min="773" max="773" width="8.83203125" style="381"/>
    <col min="774" max="774" width="3.6640625" style="381" customWidth="1"/>
    <col min="775" max="775" width="8.83203125" style="381"/>
    <col min="776" max="776" width="3.6640625" style="381" customWidth="1"/>
    <col min="777" max="777" width="8.83203125" style="381"/>
    <col min="778" max="778" width="3.6640625" style="381" customWidth="1"/>
    <col min="779" max="779" width="8.83203125" style="381"/>
    <col min="780" max="780" width="3.6640625" style="381" customWidth="1"/>
    <col min="781" max="789" width="0" style="381" hidden="1" customWidth="1"/>
    <col min="790" max="790" width="10.83203125" style="381" customWidth="1"/>
    <col min="791" max="1024" width="8.83203125" style="381"/>
    <col min="1025" max="1025" width="4.33203125" style="381" customWidth="1"/>
    <col min="1026" max="1026" width="3.6640625" style="381" customWidth="1"/>
    <col min="1027" max="1027" width="8.83203125" style="381"/>
    <col min="1028" max="1028" width="3.6640625" style="381" customWidth="1"/>
    <col min="1029" max="1029" width="8.83203125" style="381"/>
    <col min="1030" max="1030" width="3.6640625" style="381" customWidth="1"/>
    <col min="1031" max="1031" width="8.83203125" style="381"/>
    <col min="1032" max="1032" width="3.6640625" style="381" customWidth="1"/>
    <col min="1033" max="1033" width="8.83203125" style="381"/>
    <col min="1034" max="1034" width="3.6640625" style="381" customWidth="1"/>
    <col min="1035" max="1035" width="8.83203125" style="381"/>
    <col min="1036" max="1036" width="3.6640625" style="381" customWidth="1"/>
    <col min="1037" max="1045" width="0" style="381" hidden="1" customWidth="1"/>
    <col min="1046" max="1046" width="10.83203125" style="381" customWidth="1"/>
    <col min="1047" max="1280" width="8.83203125" style="381"/>
    <col min="1281" max="1281" width="4.33203125" style="381" customWidth="1"/>
    <col min="1282" max="1282" width="3.6640625" style="381" customWidth="1"/>
    <col min="1283" max="1283" width="8.83203125" style="381"/>
    <col min="1284" max="1284" width="3.6640625" style="381" customWidth="1"/>
    <col min="1285" max="1285" width="8.83203125" style="381"/>
    <col min="1286" max="1286" width="3.6640625" style="381" customWidth="1"/>
    <col min="1287" max="1287" width="8.83203125" style="381"/>
    <col min="1288" max="1288" width="3.6640625" style="381" customWidth="1"/>
    <col min="1289" max="1289" width="8.83203125" style="381"/>
    <col min="1290" max="1290" width="3.6640625" style="381" customWidth="1"/>
    <col min="1291" max="1291" width="8.83203125" style="381"/>
    <col min="1292" max="1292" width="3.6640625" style="381" customWidth="1"/>
    <col min="1293" max="1301" width="0" style="381" hidden="1" customWidth="1"/>
    <col min="1302" max="1302" width="10.83203125" style="381" customWidth="1"/>
    <col min="1303" max="1536" width="8.83203125" style="381"/>
    <col min="1537" max="1537" width="4.33203125" style="381" customWidth="1"/>
    <col min="1538" max="1538" width="3.6640625" style="381" customWidth="1"/>
    <col min="1539" max="1539" width="8.83203125" style="381"/>
    <col min="1540" max="1540" width="3.6640625" style="381" customWidth="1"/>
    <col min="1541" max="1541" width="8.83203125" style="381"/>
    <col min="1542" max="1542" width="3.6640625" style="381" customWidth="1"/>
    <col min="1543" max="1543" width="8.83203125" style="381"/>
    <col min="1544" max="1544" width="3.6640625" style="381" customWidth="1"/>
    <col min="1545" max="1545" width="8.83203125" style="381"/>
    <col min="1546" max="1546" width="3.6640625" style="381" customWidth="1"/>
    <col min="1547" max="1547" width="8.83203125" style="381"/>
    <col min="1548" max="1548" width="3.6640625" style="381" customWidth="1"/>
    <col min="1549" max="1557" width="0" style="381" hidden="1" customWidth="1"/>
    <col min="1558" max="1558" width="10.83203125" style="381" customWidth="1"/>
    <col min="1559" max="1792" width="8.83203125" style="381"/>
    <col min="1793" max="1793" width="4.33203125" style="381" customWidth="1"/>
    <col min="1794" max="1794" width="3.6640625" style="381" customWidth="1"/>
    <col min="1795" max="1795" width="8.83203125" style="381"/>
    <col min="1796" max="1796" width="3.6640625" style="381" customWidth="1"/>
    <col min="1797" max="1797" width="8.83203125" style="381"/>
    <col min="1798" max="1798" width="3.6640625" style="381" customWidth="1"/>
    <col min="1799" max="1799" width="8.83203125" style="381"/>
    <col min="1800" max="1800" width="3.6640625" style="381" customWidth="1"/>
    <col min="1801" max="1801" width="8.83203125" style="381"/>
    <col min="1802" max="1802" width="3.6640625" style="381" customWidth="1"/>
    <col min="1803" max="1803" width="8.83203125" style="381"/>
    <col min="1804" max="1804" width="3.6640625" style="381" customWidth="1"/>
    <col min="1805" max="1813" width="0" style="381" hidden="1" customWidth="1"/>
    <col min="1814" max="1814" width="10.83203125" style="381" customWidth="1"/>
    <col min="1815" max="2048" width="8.83203125" style="381"/>
    <col min="2049" max="2049" width="4.33203125" style="381" customWidth="1"/>
    <col min="2050" max="2050" width="3.6640625" style="381" customWidth="1"/>
    <col min="2051" max="2051" width="8.83203125" style="381"/>
    <col min="2052" max="2052" width="3.6640625" style="381" customWidth="1"/>
    <col min="2053" max="2053" width="8.83203125" style="381"/>
    <col min="2054" max="2054" width="3.6640625" style="381" customWidth="1"/>
    <col min="2055" max="2055" width="8.83203125" style="381"/>
    <col min="2056" max="2056" width="3.6640625" style="381" customWidth="1"/>
    <col min="2057" max="2057" width="8.83203125" style="381"/>
    <col min="2058" max="2058" width="3.6640625" style="381" customWidth="1"/>
    <col min="2059" max="2059" width="8.83203125" style="381"/>
    <col min="2060" max="2060" width="3.6640625" style="381" customWidth="1"/>
    <col min="2061" max="2069" width="0" style="381" hidden="1" customWidth="1"/>
    <col min="2070" max="2070" width="10.83203125" style="381" customWidth="1"/>
    <col min="2071" max="2304" width="8.83203125" style="381"/>
    <col min="2305" max="2305" width="4.33203125" style="381" customWidth="1"/>
    <col min="2306" max="2306" width="3.6640625" style="381" customWidth="1"/>
    <col min="2307" max="2307" width="8.83203125" style="381"/>
    <col min="2308" max="2308" width="3.6640625" style="381" customWidth="1"/>
    <col min="2309" max="2309" width="8.83203125" style="381"/>
    <col min="2310" max="2310" width="3.6640625" style="381" customWidth="1"/>
    <col min="2311" max="2311" width="8.83203125" style="381"/>
    <col min="2312" max="2312" width="3.6640625" style="381" customWidth="1"/>
    <col min="2313" max="2313" width="8.83203125" style="381"/>
    <col min="2314" max="2314" width="3.6640625" style="381" customWidth="1"/>
    <col min="2315" max="2315" width="8.83203125" style="381"/>
    <col min="2316" max="2316" width="3.6640625" style="381" customWidth="1"/>
    <col min="2317" max="2325" width="0" style="381" hidden="1" customWidth="1"/>
    <col min="2326" max="2326" width="10.83203125" style="381" customWidth="1"/>
    <col min="2327" max="2560" width="8.83203125" style="381"/>
    <col min="2561" max="2561" width="4.33203125" style="381" customWidth="1"/>
    <col min="2562" max="2562" width="3.6640625" style="381" customWidth="1"/>
    <col min="2563" max="2563" width="8.83203125" style="381"/>
    <col min="2564" max="2564" width="3.6640625" style="381" customWidth="1"/>
    <col min="2565" max="2565" width="8.83203125" style="381"/>
    <col min="2566" max="2566" width="3.6640625" style="381" customWidth="1"/>
    <col min="2567" max="2567" width="8.83203125" style="381"/>
    <col min="2568" max="2568" width="3.6640625" style="381" customWidth="1"/>
    <col min="2569" max="2569" width="8.83203125" style="381"/>
    <col min="2570" max="2570" width="3.6640625" style="381" customWidth="1"/>
    <col min="2571" max="2571" width="8.83203125" style="381"/>
    <col min="2572" max="2572" width="3.6640625" style="381" customWidth="1"/>
    <col min="2573" max="2581" width="0" style="381" hidden="1" customWidth="1"/>
    <col min="2582" max="2582" width="10.83203125" style="381" customWidth="1"/>
    <col min="2583" max="2816" width="8.83203125" style="381"/>
    <col min="2817" max="2817" width="4.33203125" style="381" customWidth="1"/>
    <col min="2818" max="2818" width="3.6640625" style="381" customWidth="1"/>
    <col min="2819" max="2819" width="8.83203125" style="381"/>
    <col min="2820" max="2820" width="3.6640625" style="381" customWidth="1"/>
    <col min="2821" max="2821" width="8.83203125" style="381"/>
    <col min="2822" max="2822" width="3.6640625" style="381" customWidth="1"/>
    <col min="2823" max="2823" width="8.83203125" style="381"/>
    <col min="2824" max="2824" width="3.6640625" style="381" customWidth="1"/>
    <col min="2825" max="2825" width="8.83203125" style="381"/>
    <col min="2826" max="2826" width="3.6640625" style="381" customWidth="1"/>
    <col min="2827" max="2827" width="8.83203125" style="381"/>
    <col min="2828" max="2828" width="3.6640625" style="381" customWidth="1"/>
    <col min="2829" max="2837" width="0" style="381" hidden="1" customWidth="1"/>
    <col min="2838" max="2838" width="10.83203125" style="381" customWidth="1"/>
    <col min="2839" max="3072" width="8.83203125" style="381"/>
    <col min="3073" max="3073" width="4.33203125" style="381" customWidth="1"/>
    <col min="3074" max="3074" width="3.6640625" style="381" customWidth="1"/>
    <col min="3075" max="3075" width="8.83203125" style="381"/>
    <col min="3076" max="3076" width="3.6640625" style="381" customWidth="1"/>
    <col min="3077" max="3077" width="8.83203125" style="381"/>
    <col min="3078" max="3078" width="3.6640625" style="381" customWidth="1"/>
    <col min="3079" max="3079" width="8.83203125" style="381"/>
    <col min="3080" max="3080" width="3.6640625" style="381" customWidth="1"/>
    <col min="3081" max="3081" width="8.83203125" style="381"/>
    <col min="3082" max="3082" width="3.6640625" style="381" customWidth="1"/>
    <col min="3083" max="3083" width="8.83203125" style="381"/>
    <col min="3084" max="3084" width="3.6640625" style="381" customWidth="1"/>
    <col min="3085" max="3093" width="0" style="381" hidden="1" customWidth="1"/>
    <col min="3094" max="3094" width="10.83203125" style="381" customWidth="1"/>
    <col min="3095" max="3328" width="8.83203125" style="381"/>
    <col min="3329" max="3329" width="4.33203125" style="381" customWidth="1"/>
    <col min="3330" max="3330" width="3.6640625" style="381" customWidth="1"/>
    <col min="3331" max="3331" width="8.83203125" style="381"/>
    <col min="3332" max="3332" width="3.6640625" style="381" customWidth="1"/>
    <col min="3333" max="3333" width="8.83203125" style="381"/>
    <col min="3334" max="3334" width="3.6640625" style="381" customWidth="1"/>
    <col min="3335" max="3335" width="8.83203125" style="381"/>
    <col min="3336" max="3336" width="3.6640625" style="381" customWidth="1"/>
    <col min="3337" max="3337" width="8.83203125" style="381"/>
    <col min="3338" max="3338" width="3.6640625" style="381" customWidth="1"/>
    <col min="3339" max="3339" width="8.83203125" style="381"/>
    <col min="3340" max="3340" width="3.6640625" style="381" customWidth="1"/>
    <col min="3341" max="3349" width="0" style="381" hidden="1" customWidth="1"/>
    <col min="3350" max="3350" width="10.83203125" style="381" customWidth="1"/>
    <col min="3351" max="3584" width="8.83203125" style="381"/>
    <col min="3585" max="3585" width="4.33203125" style="381" customWidth="1"/>
    <col min="3586" max="3586" width="3.6640625" style="381" customWidth="1"/>
    <col min="3587" max="3587" width="8.83203125" style="381"/>
    <col min="3588" max="3588" width="3.6640625" style="381" customWidth="1"/>
    <col min="3589" max="3589" width="8.83203125" style="381"/>
    <col min="3590" max="3590" width="3.6640625" style="381" customWidth="1"/>
    <col min="3591" max="3591" width="8.83203125" style="381"/>
    <col min="3592" max="3592" width="3.6640625" style="381" customWidth="1"/>
    <col min="3593" max="3593" width="8.83203125" style="381"/>
    <col min="3594" max="3594" width="3.6640625" style="381" customWidth="1"/>
    <col min="3595" max="3595" width="8.83203125" style="381"/>
    <col min="3596" max="3596" width="3.6640625" style="381" customWidth="1"/>
    <col min="3597" max="3605" width="0" style="381" hidden="1" customWidth="1"/>
    <col min="3606" max="3606" width="10.83203125" style="381" customWidth="1"/>
    <col min="3607" max="3840" width="8.83203125" style="381"/>
    <col min="3841" max="3841" width="4.33203125" style="381" customWidth="1"/>
    <col min="3842" max="3842" width="3.6640625" style="381" customWidth="1"/>
    <col min="3843" max="3843" width="8.83203125" style="381"/>
    <col min="3844" max="3844" width="3.6640625" style="381" customWidth="1"/>
    <col min="3845" max="3845" width="8.83203125" style="381"/>
    <col min="3846" max="3846" width="3.6640625" style="381" customWidth="1"/>
    <col min="3847" max="3847" width="8.83203125" style="381"/>
    <col min="3848" max="3848" width="3.6640625" style="381" customWidth="1"/>
    <col min="3849" max="3849" width="8.83203125" style="381"/>
    <col min="3850" max="3850" width="3.6640625" style="381" customWidth="1"/>
    <col min="3851" max="3851" width="8.83203125" style="381"/>
    <col min="3852" max="3852" width="3.6640625" style="381" customWidth="1"/>
    <col min="3853" max="3861" width="0" style="381" hidden="1" customWidth="1"/>
    <col min="3862" max="3862" width="10.83203125" style="381" customWidth="1"/>
    <col min="3863" max="4096" width="8.83203125" style="381"/>
    <col min="4097" max="4097" width="4.33203125" style="381" customWidth="1"/>
    <col min="4098" max="4098" width="3.6640625" style="381" customWidth="1"/>
    <col min="4099" max="4099" width="8.83203125" style="381"/>
    <col min="4100" max="4100" width="3.6640625" style="381" customWidth="1"/>
    <col min="4101" max="4101" width="8.83203125" style="381"/>
    <col min="4102" max="4102" width="3.6640625" style="381" customWidth="1"/>
    <col min="4103" max="4103" width="8.83203125" style="381"/>
    <col min="4104" max="4104" width="3.6640625" style="381" customWidth="1"/>
    <col min="4105" max="4105" width="8.83203125" style="381"/>
    <col min="4106" max="4106" width="3.6640625" style="381" customWidth="1"/>
    <col min="4107" max="4107" width="8.83203125" style="381"/>
    <col min="4108" max="4108" width="3.6640625" style="381" customWidth="1"/>
    <col min="4109" max="4117" width="0" style="381" hidden="1" customWidth="1"/>
    <col min="4118" max="4118" width="10.83203125" style="381" customWidth="1"/>
    <col min="4119" max="4352" width="8.83203125" style="381"/>
    <col min="4353" max="4353" width="4.33203125" style="381" customWidth="1"/>
    <col min="4354" max="4354" width="3.6640625" style="381" customWidth="1"/>
    <col min="4355" max="4355" width="8.83203125" style="381"/>
    <col min="4356" max="4356" width="3.6640625" style="381" customWidth="1"/>
    <col min="4357" max="4357" width="8.83203125" style="381"/>
    <col min="4358" max="4358" width="3.6640625" style="381" customWidth="1"/>
    <col min="4359" max="4359" width="8.83203125" style="381"/>
    <col min="4360" max="4360" width="3.6640625" style="381" customWidth="1"/>
    <col min="4361" max="4361" width="8.83203125" style="381"/>
    <col min="4362" max="4362" width="3.6640625" style="381" customWidth="1"/>
    <col min="4363" max="4363" width="8.83203125" style="381"/>
    <col min="4364" max="4364" width="3.6640625" style="381" customWidth="1"/>
    <col min="4365" max="4373" width="0" style="381" hidden="1" customWidth="1"/>
    <col min="4374" max="4374" width="10.83203125" style="381" customWidth="1"/>
    <col min="4375" max="4608" width="8.83203125" style="381"/>
    <col min="4609" max="4609" width="4.33203125" style="381" customWidth="1"/>
    <col min="4610" max="4610" width="3.6640625" style="381" customWidth="1"/>
    <col min="4611" max="4611" width="8.83203125" style="381"/>
    <col min="4612" max="4612" width="3.6640625" style="381" customWidth="1"/>
    <col min="4613" max="4613" width="8.83203125" style="381"/>
    <col min="4614" max="4614" width="3.6640625" style="381" customWidth="1"/>
    <col min="4615" max="4615" width="8.83203125" style="381"/>
    <col min="4616" max="4616" width="3.6640625" style="381" customWidth="1"/>
    <col min="4617" max="4617" width="8.83203125" style="381"/>
    <col min="4618" max="4618" width="3.6640625" style="381" customWidth="1"/>
    <col min="4619" max="4619" width="8.83203125" style="381"/>
    <col min="4620" max="4620" width="3.6640625" style="381" customWidth="1"/>
    <col min="4621" max="4629" width="0" style="381" hidden="1" customWidth="1"/>
    <col min="4630" max="4630" width="10.83203125" style="381" customWidth="1"/>
    <col min="4631" max="4864" width="8.83203125" style="381"/>
    <col min="4865" max="4865" width="4.33203125" style="381" customWidth="1"/>
    <col min="4866" max="4866" width="3.6640625" style="381" customWidth="1"/>
    <col min="4867" max="4867" width="8.83203125" style="381"/>
    <col min="4868" max="4868" width="3.6640625" style="381" customWidth="1"/>
    <col min="4869" max="4869" width="8.83203125" style="381"/>
    <col min="4870" max="4870" width="3.6640625" style="381" customWidth="1"/>
    <col min="4871" max="4871" width="8.83203125" style="381"/>
    <col min="4872" max="4872" width="3.6640625" style="381" customWidth="1"/>
    <col min="4873" max="4873" width="8.83203125" style="381"/>
    <col min="4874" max="4874" width="3.6640625" style="381" customWidth="1"/>
    <col min="4875" max="4875" width="8.83203125" style="381"/>
    <col min="4876" max="4876" width="3.6640625" style="381" customWidth="1"/>
    <col min="4877" max="4885" width="0" style="381" hidden="1" customWidth="1"/>
    <col min="4886" max="4886" width="10.83203125" style="381" customWidth="1"/>
    <col min="4887" max="5120" width="8.83203125" style="381"/>
    <col min="5121" max="5121" width="4.33203125" style="381" customWidth="1"/>
    <col min="5122" max="5122" width="3.6640625" style="381" customWidth="1"/>
    <col min="5123" max="5123" width="8.83203125" style="381"/>
    <col min="5124" max="5124" width="3.6640625" style="381" customWidth="1"/>
    <col min="5125" max="5125" width="8.83203125" style="381"/>
    <col min="5126" max="5126" width="3.6640625" style="381" customWidth="1"/>
    <col min="5127" max="5127" width="8.83203125" style="381"/>
    <col min="5128" max="5128" width="3.6640625" style="381" customWidth="1"/>
    <col min="5129" max="5129" width="8.83203125" style="381"/>
    <col min="5130" max="5130" width="3.6640625" style="381" customWidth="1"/>
    <col min="5131" max="5131" width="8.83203125" style="381"/>
    <col min="5132" max="5132" width="3.6640625" style="381" customWidth="1"/>
    <col min="5133" max="5141" width="0" style="381" hidden="1" customWidth="1"/>
    <col min="5142" max="5142" width="10.83203125" style="381" customWidth="1"/>
    <col min="5143" max="5376" width="8.83203125" style="381"/>
    <col min="5377" max="5377" width="4.33203125" style="381" customWidth="1"/>
    <col min="5378" max="5378" width="3.6640625" style="381" customWidth="1"/>
    <col min="5379" max="5379" width="8.83203125" style="381"/>
    <col min="5380" max="5380" width="3.6640625" style="381" customWidth="1"/>
    <col min="5381" max="5381" width="8.83203125" style="381"/>
    <col min="5382" max="5382" width="3.6640625" style="381" customWidth="1"/>
    <col min="5383" max="5383" width="8.83203125" style="381"/>
    <col min="5384" max="5384" width="3.6640625" style="381" customWidth="1"/>
    <col min="5385" max="5385" width="8.83203125" style="381"/>
    <col min="5386" max="5386" width="3.6640625" style="381" customWidth="1"/>
    <col min="5387" max="5387" width="8.83203125" style="381"/>
    <col min="5388" max="5388" width="3.6640625" style="381" customWidth="1"/>
    <col min="5389" max="5397" width="0" style="381" hidden="1" customWidth="1"/>
    <col min="5398" max="5398" width="10.83203125" style="381" customWidth="1"/>
    <col min="5399" max="5632" width="8.83203125" style="381"/>
    <col min="5633" max="5633" width="4.33203125" style="381" customWidth="1"/>
    <col min="5634" max="5634" width="3.6640625" style="381" customWidth="1"/>
    <col min="5635" max="5635" width="8.83203125" style="381"/>
    <col min="5636" max="5636" width="3.6640625" style="381" customWidth="1"/>
    <col min="5637" max="5637" width="8.83203125" style="381"/>
    <col min="5638" max="5638" width="3.6640625" style="381" customWidth="1"/>
    <col min="5639" max="5639" width="8.83203125" style="381"/>
    <col min="5640" max="5640" width="3.6640625" style="381" customWidth="1"/>
    <col min="5641" max="5641" width="8.83203125" style="381"/>
    <col min="5642" max="5642" width="3.6640625" style="381" customWidth="1"/>
    <col min="5643" max="5643" width="8.83203125" style="381"/>
    <col min="5644" max="5644" width="3.6640625" style="381" customWidth="1"/>
    <col min="5645" max="5653" width="0" style="381" hidden="1" customWidth="1"/>
    <col min="5654" max="5654" width="10.83203125" style="381" customWidth="1"/>
    <col min="5655" max="5888" width="8.83203125" style="381"/>
    <col min="5889" max="5889" width="4.33203125" style="381" customWidth="1"/>
    <col min="5890" max="5890" width="3.6640625" style="381" customWidth="1"/>
    <col min="5891" max="5891" width="8.83203125" style="381"/>
    <col min="5892" max="5892" width="3.6640625" style="381" customWidth="1"/>
    <col min="5893" max="5893" width="8.83203125" style="381"/>
    <col min="5894" max="5894" width="3.6640625" style="381" customWidth="1"/>
    <col min="5895" max="5895" width="8.83203125" style="381"/>
    <col min="5896" max="5896" width="3.6640625" style="381" customWidth="1"/>
    <col min="5897" max="5897" width="8.83203125" style="381"/>
    <col min="5898" max="5898" width="3.6640625" style="381" customWidth="1"/>
    <col min="5899" max="5899" width="8.83203125" style="381"/>
    <col min="5900" max="5900" width="3.6640625" style="381" customWidth="1"/>
    <col min="5901" max="5909" width="0" style="381" hidden="1" customWidth="1"/>
    <col min="5910" max="5910" width="10.83203125" style="381" customWidth="1"/>
    <col min="5911" max="6144" width="8.83203125" style="381"/>
    <col min="6145" max="6145" width="4.33203125" style="381" customWidth="1"/>
    <col min="6146" max="6146" width="3.6640625" style="381" customWidth="1"/>
    <col min="6147" max="6147" width="8.83203125" style="381"/>
    <col min="6148" max="6148" width="3.6640625" style="381" customWidth="1"/>
    <col min="6149" max="6149" width="8.83203125" style="381"/>
    <col min="6150" max="6150" width="3.6640625" style="381" customWidth="1"/>
    <col min="6151" max="6151" width="8.83203125" style="381"/>
    <col min="6152" max="6152" width="3.6640625" style="381" customWidth="1"/>
    <col min="6153" max="6153" width="8.83203125" style="381"/>
    <col min="6154" max="6154" width="3.6640625" style="381" customWidth="1"/>
    <col min="6155" max="6155" width="8.83203125" style="381"/>
    <col min="6156" max="6156" width="3.6640625" style="381" customWidth="1"/>
    <col min="6157" max="6165" width="0" style="381" hidden="1" customWidth="1"/>
    <col min="6166" max="6166" width="10.83203125" style="381" customWidth="1"/>
    <col min="6167" max="6400" width="8.83203125" style="381"/>
    <col min="6401" max="6401" width="4.33203125" style="381" customWidth="1"/>
    <col min="6402" max="6402" width="3.6640625" style="381" customWidth="1"/>
    <col min="6403" max="6403" width="8.83203125" style="381"/>
    <col min="6404" max="6404" width="3.6640625" style="381" customWidth="1"/>
    <col min="6405" max="6405" width="8.83203125" style="381"/>
    <col min="6406" max="6406" width="3.6640625" style="381" customWidth="1"/>
    <col min="6407" max="6407" width="8.83203125" style="381"/>
    <col min="6408" max="6408" width="3.6640625" style="381" customWidth="1"/>
    <col min="6409" max="6409" width="8.83203125" style="381"/>
    <col min="6410" max="6410" width="3.6640625" style="381" customWidth="1"/>
    <col min="6411" max="6411" width="8.83203125" style="381"/>
    <col min="6412" max="6412" width="3.6640625" style="381" customWidth="1"/>
    <col min="6413" max="6421" width="0" style="381" hidden="1" customWidth="1"/>
    <col min="6422" max="6422" width="10.83203125" style="381" customWidth="1"/>
    <col min="6423" max="6656" width="8.83203125" style="381"/>
    <col min="6657" max="6657" width="4.33203125" style="381" customWidth="1"/>
    <col min="6658" max="6658" width="3.6640625" style="381" customWidth="1"/>
    <col min="6659" max="6659" width="8.83203125" style="381"/>
    <col min="6660" max="6660" width="3.6640625" style="381" customWidth="1"/>
    <col min="6661" max="6661" width="8.83203125" style="381"/>
    <col min="6662" max="6662" width="3.6640625" style="381" customWidth="1"/>
    <col min="6663" max="6663" width="8.83203125" style="381"/>
    <col min="6664" max="6664" width="3.6640625" style="381" customWidth="1"/>
    <col min="6665" max="6665" width="8.83203125" style="381"/>
    <col min="6666" max="6666" width="3.6640625" style="381" customWidth="1"/>
    <col min="6667" max="6667" width="8.83203125" style="381"/>
    <col min="6668" max="6668" width="3.6640625" style="381" customWidth="1"/>
    <col min="6669" max="6677" width="0" style="381" hidden="1" customWidth="1"/>
    <col min="6678" max="6678" width="10.83203125" style="381" customWidth="1"/>
    <col min="6679" max="6912" width="8.83203125" style="381"/>
    <col min="6913" max="6913" width="4.33203125" style="381" customWidth="1"/>
    <col min="6914" max="6914" width="3.6640625" style="381" customWidth="1"/>
    <col min="6915" max="6915" width="8.83203125" style="381"/>
    <col min="6916" max="6916" width="3.6640625" style="381" customWidth="1"/>
    <col min="6917" max="6917" width="8.83203125" style="381"/>
    <col min="6918" max="6918" width="3.6640625" style="381" customWidth="1"/>
    <col min="6919" max="6919" width="8.83203125" style="381"/>
    <col min="6920" max="6920" width="3.6640625" style="381" customWidth="1"/>
    <col min="6921" max="6921" width="8.83203125" style="381"/>
    <col min="6922" max="6922" width="3.6640625" style="381" customWidth="1"/>
    <col min="6923" max="6923" width="8.83203125" style="381"/>
    <col min="6924" max="6924" width="3.6640625" style="381" customWidth="1"/>
    <col min="6925" max="6933" width="0" style="381" hidden="1" customWidth="1"/>
    <col min="6934" max="6934" width="10.83203125" style="381" customWidth="1"/>
    <col min="6935" max="7168" width="8.83203125" style="381"/>
    <col min="7169" max="7169" width="4.33203125" style="381" customWidth="1"/>
    <col min="7170" max="7170" width="3.6640625" style="381" customWidth="1"/>
    <col min="7171" max="7171" width="8.83203125" style="381"/>
    <col min="7172" max="7172" width="3.6640625" style="381" customWidth="1"/>
    <col min="7173" max="7173" width="8.83203125" style="381"/>
    <col min="7174" max="7174" width="3.6640625" style="381" customWidth="1"/>
    <col min="7175" max="7175" width="8.83203125" style="381"/>
    <col min="7176" max="7176" width="3.6640625" style="381" customWidth="1"/>
    <col min="7177" max="7177" width="8.83203125" style="381"/>
    <col min="7178" max="7178" width="3.6640625" style="381" customWidth="1"/>
    <col min="7179" max="7179" width="8.83203125" style="381"/>
    <col min="7180" max="7180" width="3.6640625" style="381" customWidth="1"/>
    <col min="7181" max="7189" width="0" style="381" hidden="1" customWidth="1"/>
    <col min="7190" max="7190" width="10.83203125" style="381" customWidth="1"/>
    <col min="7191" max="7424" width="8.83203125" style="381"/>
    <col min="7425" max="7425" width="4.33203125" style="381" customWidth="1"/>
    <col min="7426" max="7426" width="3.6640625" style="381" customWidth="1"/>
    <col min="7427" max="7427" width="8.83203125" style="381"/>
    <col min="7428" max="7428" width="3.6640625" style="381" customWidth="1"/>
    <col min="7429" max="7429" width="8.83203125" style="381"/>
    <col min="7430" max="7430" width="3.6640625" style="381" customWidth="1"/>
    <col min="7431" max="7431" width="8.83203125" style="381"/>
    <col min="7432" max="7432" width="3.6640625" style="381" customWidth="1"/>
    <col min="7433" max="7433" width="8.83203125" style="381"/>
    <col min="7434" max="7434" width="3.6640625" style="381" customWidth="1"/>
    <col min="7435" max="7435" width="8.83203125" style="381"/>
    <col min="7436" max="7436" width="3.6640625" style="381" customWidth="1"/>
    <col min="7437" max="7445" width="0" style="381" hidden="1" customWidth="1"/>
    <col min="7446" max="7446" width="10.83203125" style="381" customWidth="1"/>
    <col min="7447" max="7680" width="8.83203125" style="381"/>
    <col min="7681" max="7681" width="4.33203125" style="381" customWidth="1"/>
    <col min="7682" max="7682" width="3.6640625" style="381" customWidth="1"/>
    <col min="7683" max="7683" width="8.83203125" style="381"/>
    <col min="7684" max="7684" width="3.6640625" style="381" customWidth="1"/>
    <col min="7685" max="7685" width="8.83203125" style="381"/>
    <col min="7686" max="7686" width="3.6640625" style="381" customWidth="1"/>
    <col min="7687" max="7687" width="8.83203125" style="381"/>
    <col min="7688" max="7688" width="3.6640625" style="381" customWidth="1"/>
    <col min="7689" max="7689" width="8.83203125" style="381"/>
    <col min="7690" max="7690" width="3.6640625" style="381" customWidth="1"/>
    <col min="7691" max="7691" width="8.83203125" style="381"/>
    <col min="7692" max="7692" width="3.6640625" style="381" customWidth="1"/>
    <col min="7693" max="7701" width="0" style="381" hidden="1" customWidth="1"/>
    <col min="7702" max="7702" width="10.83203125" style="381" customWidth="1"/>
    <col min="7703" max="7936" width="8.83203125" style="381"/>
    <col min="7937" max="7937" width="4.33203125" style="381" customWidth="1"/>
    <col min="7938" max="7938" width="3.6640625" style="381" customWidth="1"/>
    <col min="7939" max="7939" width="8.83203125" style="381"/>
    <col min="7940" max="7940" width="3.6640625" style="381" customWidth="1"/>
    <col min="7941" max="7941" width="8.83203125" style="381"/>
    <col min="7942" max="7942" width="3.6640625" style="381" customWidth="1"/>
    <col min="7943" max="7943" width="8.83203125" style="381"/>
    <col min="7944" max="7944" width="3.6640625" style="381" customWidth="1"/>
    <col min="7945" max="7945" width="8.83203125" style="381"/>
    <col min="7946" max="7946" width="3.6640625" style="381" customWidth="1"/>
    <col min="7947" max="7947" width="8.83203125" style="381"/>
    <col min="7948" max="7948" width="3.6640625" style="381" customWidth="1"/>
    <col min="7949" max="7957" width="0" style="381" hidden="1" customWidth="1"/>
    <col min="7958" max="7958" width="10.83203125" style="381" customWidth="1"/>
    <col min="7959" max="8192" width="8.83203125" style="381"/>
    <col min="8193" max="8193" width="4.33203125" style="381" customWidth="1"/>
    <col min="8194" max="8194" width="3.6640625" style="381" customWidth="1"/>
    <col min="8195" max="8195" width="8.83203125" style="381"/>
    <col min="8196" max="8196" width="3.6640625" style="381" customWidth="1"/>
    <col min="8197" max="8197" width="8.83203125" style="381"/>
    <col min="8198" max="8198" width="3.6640625" style="381" customWidth="1"/>
    <col min="8199" max="8199" width="8.83203125" style="381"/>
    <col min="8200" max="8200" width="3.6640625" style="381" customWidth="1"/>
    <col min="8201" max="8201" width="8.83203125" style="381"/>
    <col min="8202" max="8202" width="3.6640625" style="381" customWidth="1"/>
    <col min="8203" max="8203" width="8.83203125" style="381"/>
    <col min="8204" max="8204" width="3.6640625" style="381" customWidth="1"/>
    <col min="8205" max="8213" width="0" style="381" hidden="1" customWidth="1"/>
    <col min="8214" max="8214" width="10.83203125" style="381" customWidth="1"/>
    <col min="8215" max="8448" width="8.83203125" style="381"/>
    <col min="8449" max="8449" width="4.33203125" style="381" customWidth="1"/>
    <col min="8450" max="8450" width="3.6640625" style="381" customWidth="1"/>
    <col min="8451" max="8451" width="8.83203125" style="381"/>
    <col min="8452" max="8452" width="3.6640625" style="381" customWidth="1"/>
    <col min="8453" max="8453" width="8.83203125" style="381"/>
    <col min="8454" max="8454" width="3.6640625" style="381" customWidth="1"/>
    <col min="8455" max="8455" width="8.83203125" style="381"/>
    <col min="8456" max="8456" width="3.6640625" style="381" customWidth="1"/>
    <col min="8457" max="8457" width="8.83203125" style="381"/>
    <col min="8458" max="8458" width="3.6640625" style="381" customWidth="1"/>
    <col min="8459" max="8459" width="8.83203125" style="381"/>
    <col min="8460" max="8460" width="3.6640625" style="381" customWidth="1"/>
    <col min="8461" max="8469" width="0" style="381" hidden="1" customWidth="1"/>
    <col min="8470" max="8470" width="10.83203125" style="381" customWidth="1"/>
    <col min="8471" max="8704" width="8.83203125" style="381"/>
    <col min="8705" max="8705" width="4.33203125" style="381" customWidth="1"/>
    <col min="8706" max="8706" width="3.6640625" style="381" customWidth="1"/>
    <col min="8707" max="8707" width="8.83203125" style="381"/>
    <col min="8708" max="8708" width="3.6640625" style="381" customWidth="1"/>
    <col min="8709" max="8709" width="8.83203125" style="381"/>
    <col min="8710" max="8710" width="3.6640625" style="381" customWidth="1"/>
    <col min="8711" max="8711" width="8.83203125" style="381"/>
    <col min="8712" max="8712" width="3.6640625" style="381" customWidth="1"/>
    <col min="8713" max="8713" width="8.83203125" style="381"/>
    <col min="8714" max="8714" width="3.6640625" style="381" customWidth="1"/>
    <col min="8715" max="8715" width="8.83203125" style="381"/>
    <col min="8716" max="8716" width="3.6640625" style="381" customWidth="1"/>
    <col min="8717" max="8725" width="0" style="381" hidden="1" customWidth="1"/>
    <col min="8726" max="8726" width="10.83203125" style="381" customWidth="1"/>
    <col min="8727" max="8960" width="8.83203125" style="381"/>
    <col min="8961" max="8961" width="4.33203125" style="381" customWidth="1"/>
    <col min="8962" max="8962" width="3.6640625" style="381" customWidth="1"/>
    <col min="8963" max="8963" width="8.83203125" style="381"/>
    <col min="8964" max="8964" width="3.6640625" style="381" customWidth="1"/>
    <col min="8965" max="8965" width="8.83203125" style="381"/>
    <col min="8966" max="8966" width="3.6640625" style="381" customWidth="1"/>
    <col min="8967" max="8967" width="8.83203125" style="381"/>
    <col min="8968" max="8968" width="3.6640625" style="381" customWidth="1"/>
    <col min="8969" max="8969" width="8.83203125" style="381"/>
    <col min="8970" max="8970" width="3.6640625" style="381" customWidth="1"/>
    <col min="8971" max="8971" width="8.83203125" style="381"/>
    <col min="8972" max="8972" width="3.6640625" style="381" customWidth="1"/>
    <col min="8973" max="8981" width="0" style="381" hidden="1" customWidth="1"/>
    <col min="8982" max="8982" width="10.83203125" style="381" customWidth="1"/>
    <col min="8983" max="9216" width="8.83203125" style="381"/>
    <col min="9217" max="9217" width="4.33203125" style="381" customWidth="1"/>
    <col min="9218" max="9218" width="3.6640625" style="381" customWidth="1"/>
    <col min="9219" max="9219" width="8.83203125" style="381"/>
    <col min="9220" max="9220" width="3.6640625" style="381" customWidth="1"/>
    <col min="9221" max="9221" width="8.83203125" style="381"/>
    <col min="9222" max="9222" width="3.6640625" style="381" customWidth="1"/>
    <col min="9223" max="9223" width="8.83203125" style="381"/>
    <col min="9224" max="9224" width="3.6640625" style="381" customWidth="1"/>
    <col min="9225" max="9225" width="8.83203125" style="381"/>
    <col min="9226" max="9226" width="3.6640625" style="381" customWidth="1"/>
    <col min="9227" max="9227" width="8.83203125" style="381"/>
    <col min="9228" max="9228" width="3.6640625" style="381" customWidth="1"/>
    <col min="9229" max="9237" width="0" style="381" hidden="1" customWidth="1"/>
    <col min="9238" max="9238" width="10.83203125" style="381" customWidth="1"/>
    <col min="9239" max="9472" width="8.83203125" style="381"/>
    <col min="9473" max="9473" width="4.33203125" style="381" customWidth="1"/>
    <col min="9474" max="9474" width="3.6640625" style="381" customWidth="1"/>
    <col min="9475" max="9475" width="8.83203125" style="381"/>
    <col min="9476" max="9476" width="3.6640625" style="381" customWidth="1"/>
    <col min="9477" max="9477" width="8.83203125" style="381"/>
    <col min="9478" max="9478" width="3.6640625" style="381" customWidth="1"/>
    <col min="9479" max="9479" width="8.83203125" style="381"/>
    <col min="9480" max="9480" width="3.6640625" style="381" customWidth="1"/>
    <col min="9481" max="9481" width="8.83203125" style="381"/>
    <col min="9482" max="9482" width="3.6640625" style="381" customWidth="1"/>
    <col min="9483" max="9483" width="8.83203125" style="381"/>
    <col min="9484" max="9484" width="3.6640625" style="381" customWidth="1"/>
    <col min="9485" max="9493" width="0" style="381" hidden="1" customWidth="1"/>
    <col min="9494" max="9494" width="10.83203125" style="381" customWidth="1"/>
    <col min="9495" max="9728" width="8.83203125" style="381"/>
    <col min="9729" max="9729" width="4.33203125" style="381" customWidth="1"/>
    <col min="9730" max="9730" width="3.6640625" style="381" customWidth="1"/>
    <col min="9731" max="9731" width="8.83203125" style="381"/>
    <col min="9732" max="9732" width="3.6640625" style="381" customWidth="1"/>
    <col min="9733" max="9733" width="8.83203125" style="381"/>
    <col min="9734" max="9734" width="3.6640625" style="381" customWidth="1"/>
    <col min="9735" max="9735" width="8.83203125" style="381"/>
    <col min="9736" max="9736" width="3.6640625" style="381" customWidth="1"/>
    <col min="9737" max="9737" width="8.83203125" style="381"/>
    <col min="9738" max="9738" width="3.6640625" style="381" customWidth="1"/>
    <col min="9739" max="9739" width="8.83203125" style="381"/>
    <col min="9740" max="9740" width="3.6640625" style="381" customWidth="1"/>
    <col min="9741" max="9749" width="0" style="381" hidden="1" customWidth="1"/>
    <col min="9750" max="9750" width="10.83203125" style="381" customWidth="1"/>
    <col min="9751" max="9984" width="8.83203125" style="381"/>
    <col min="9985" max="9985" width="4.33203125" style="381" customWidth="1"/>
    <col min="9986" max="9986" width="3.6640625" style="381" customWidth="1"/>
    <col min="9987" max="9987" width="8.83203125" style="381"/>
    <col min="9988" max="9988" width="3.6640625" style="381" customWidth="1"/>
    <col min="9989" max="9989" width="8.83203125" style="381"/>
    <col min="9990" max="9990" width="3.6640625" style="381" customWidth="1"/>
    <col min="9991" max="9991" width="8.83203125" style="381"/>
    <col min="9992" max="9992" width="3.6640625" style="381" customWidth="1"/>
    <col min="9993" max="9993" width="8.83203125" style="381"/>
    <col min="9994" max="9994" width="3.6640625" style="381" customWidth="1"/>
    <col min="9995" max="9995" width="8.83203125" style="381"/>
    <col min="9996" max="9996" width="3.6640625" style="381" customWidth="1"/>
    <col min="9997" max="10005" width="0" style="381" hidden="1" customWidth="1"/>
    <col min="10006" max="10006" width="10.83203125" style="381" customWidth="1"/>
    <col min="10007" max="10240" width="8.83203125" style="381"/>
    <col min="10241" max="10241" width="4.33203125" style="381" customWidth="1"/>
    <col min="10242" max="10242" width="3.6640625" style="381" customWidth="1"/>
    <col min="10243" max="10243" width="8.83203125" style="381"/>
    <col min="10244" max="10244" width="3.6640625" style="381" customWidth="1"/>
    <col min="10245" max="10245" width="8.83203125" style="381"/>
    <col min="10246" max="10246" width="3.6640625" style="381" customWidth="1"/>
    <col min="10247" max="10247" width="8.83203125" style="381"/>
    <col min="10248" max="10248" width="3.6640625" style="381" customWidth="1"/>
    <col min="10249" max="10249" width="8.83203125" style="381"/>
    <col min="10250" max="10250" width="3.6640625" style="381" customWidth="1"/>
    <col min="10251" max="10251" width="8.83203125" style="381"/>
    <col min="10252" max="10252" width="3.6640625" style="381" customWidth="1"/>
    <col min="10253" max="10261" width="0" style="381" hidden="1" customWidth="1"/>
    <col min="10262" max="10262" width="10.83203125" style="381" customWidth="1"/>
    <col min="10263" max="10496" width="8.83203125" style="381"/>
    <col min="10497" max="10497" width="4.33203125" style="381" customWidth="1"/>
    <col min="10498" max="10498" width="3.6640625" style="381" customWidth="1"/>
    <col min="10499" max="10499" width="8.83203125" style="381"/>
    <col min="10500" max="10500" width="3.6640625" style="381" customWidth="1"/>
    <col min="10501" max="10501" width="8.83203125" style="381"/>
    <col min="10502" max="10502" width="3.6640625" style="381" customWidth="1"/>
    <col min="10503" max="10503" width="8.83203125" style="381"/>
    <col min="10504" max="10504" width="3.6640625" style="381" customWidth="1"/>
    <col min="10505" max="10505" width="8.83203125" style="381"/>
    <col min="10506" max="10506" width="3.6640625" style="381" customWidth="1"/>
    <col min="10507" max="10507" width="8.83203125" style="381"/>
    <col min="10508" max="10508" width="3.6640625" style="381" customWidth="1"/>
    <col min="10509" max="10517" width="0" style="381" hidden="1" customWidth="1"/>
    <col min="10518" max="10518" width="10.83203125" style="381" customWidth="1"/>
    <col min="10519" max="10752" width="8.83203125" style="381"/>
    <col min="10753" max="10753" width="4.33203125" style="381" customWidth="1"/>
    <col min="10754" max="10754" width="3.6640625" style="381" customWidth="1"/>
    <col min="10755" max="10755" width="8.83203125" style="381"/>
    <col min="10756" max="10756" width="3.6640625" style="381" customWidth="1"/>
    <col min="10757" max="10757" width="8.83203125" style="381"/>
    <col min="10758" max="10758" width="3.6640625" style="381" customWidth="1"/>
    <col min="10759" max="10759" width="8.83203125" style="381"/>
    <col min="10760" max="10760" width="3.6640625" style="381" customWidth="1"/>
    <col min="10761" max="10761" width="8.83203125" style="381"/>
    <col min="10762" max="10762" width="3.6640625" style="381" customWidth="1"/>
    <col min="10763" max="10763" width="8.83203125" style="381"/>
    <col min="10764" max="10764" width="3.6640625" style="381" customWidth="1"/>
    <col min="10765" max="10773" width="0" style="381" hidden="1" customWidth="1"/>
    <col min="10774" max="10774" width="10.83203125" style="381" customWidth="1"/>
    <col min="10775" max="11008" width="8.83203125" style="381"/>
    <col min="11009" max="11009" width="4.33203125" style="381" customWidth="1"/>
    <col min="11010" max="11010" width="3.6640625" style="381" customWidth="1"/>
    <col min="11011" max="11011" width="8.83203125" style="381"/>
    <col min="11012" max="11012" width="3.6640625" style="381" customWidth="1"/>
    <col min="11013" max="11013" width="8.83203125" style="381"/>
    <col min="11014" max="11014" width="3.6640625" style="381" customWidth="1"/>
    <col min="11015" max="11015" width="8.83203125" style="381"/>
    <col min="11016" max="11016" width="3.6640625" style="381" customWidth="1"/>
    <col min="11017" max="11017" width="8.83203125" style="381"/>
    <col min="11018" max="11018" width="3.6640625" style="381" customWidth="1"/>
    <col min="11019" max="11019" width="8.83203125" style="381"/>
    <col min="11020" max="11020" width="3.6640625" style="381" customWidth="1"/>
    <col min="11021" max="11029" width="0" style="381" hidden="1" customWidth="1"/>
    <col min="11030" max="11030" width="10.83203125" style="381" customWidth="1"/>
    <col min="11031" max="11264" width="8.83203125" style="381"/>
    <col min="11265" max="11265" width="4.33203125" style="381" customWidth="1"/>
    <col min="11266" max="11266" width="3.6640625" style="381" customWidth="1"/>
    <col min="11267" max="11267" width="8.83203125" style="381"/>
    <col min="11268" max="11268" width="3.6640625" style="381" customWidth="1"/>
    <col min="11269" max="11269" width="8.83203125" style="381"/>
    <col min="11270" max="11270" width="3.6640625" style="381" customWidth="1"/>
    <col min="11271" max="11271" width="8.83203125" style="381"/>
    <col min="11272" max="11272" width="3.6640625" style="381" customWidth="1"/>
    <col min="11273" max="11273" width="8.83203125" style="381"/>
    <col min="11274" max="11274" width="3.6640625" style="381" customWidth="1"/>
    <col min="11275" max="11275" width="8.83203125" style="381"/>
    <col min="11276" max="11276" width="3.6640625" style="381" customWidth="1"/>
    <col min="11277" max="11285" width="0" style="381" hidden="1" customWidth="1"/>
    <col min="11286" max="11286" width="10.83203125" style="381" customWidth="1"/>
    <col min="11287" max="11520" width="8.83203125" style="381"/>
    <col min="11521" max="11521" width="4.33203125" style="381" customWidth="1"/>
    <col min="11522" max="11522" width="3.6640625" style="381" customWidth="1"/>
    <col min="11523" max="11523" width="8.83203125" style="381"/>
    <col min="11524" max="11524" width="3.6640625" style="381" customWidth="1"/>
    <col min="11525" max="11525" width="8.83203125" style="381"/>
    <col min="11526" max="11526" width="3.6640625" style="381" customWidth="1"/>
    <col min="11527" max="11527" width="8.83203125" style="381"/>
    <col min="11528" max="11528" width="3.6640625" style="381" customWidth="1"/>
    <col min="11529" max="11529" width="8.83203125" style="381"/>
    <col min="11530" max="11530" width="3.6640625" style="381" customWidth="1"/>
    <col min="11531" max="11531" width="8.83203125" style="381"/>
    <col min="11532" max="11532" width="3.6640625" style="381" customWidth="1"/>
    <col min="11533" max="11541" width="0" style="381" hidden="1" customWidth="1"/>
    <col min="11542" max="11542" width="10.83203125" style="381" customWidth="1"/>
    <col min="11543" max="11776" width="8.83203125" style="381"/>
    <col min="11777" max="11777" width="4.33203125" style="381" customWidth="1"/>
    <col min="11778" max="11778" width="3.6640625" style="381" customWidth="1"/>
    <col min="11779" max="11779" width="8.83203125" style="381"/>
    <col min="11780" max="11780" width="3.6640625" style="381" customWidth="1"/>
    <col min="11781" max="11781" width="8.83203125" style="381"/>
    <col min="11782" max="11782" width="3.6640625" style="381" customWidth="1"/>
    <col min="11783" max="11783" width="8.83203125" style="381"/>
    <col min="11784" max="11784" width="3.6640625" style="381" customWidth="1"/>
    <col min="11785" max="11785" width="8.83203125" style="381"/>
    <col min="11786" max="11786" width="3.6640625" style="381" customWidth="1"/>
    <col min="11787" max="11787" width="8.83203125" style="381"/>
    <col min="11788" max="11788" width="3.6640625" style="381" customWidth="1"/>
    <col min="11789" max="11797" width="0" style="381" hidden="1" customWidth="1"/>
    <col min="11798" max="11798" width="10.83203125" style="381" customWidth="1"/>
    <col min="11799" max="12032" width="8.83203125" style="381"/>
    <col min="12033" max="12033" width="4.33203125" style="381" customWidth="1"/>
    <col min="12034" max="12034" width="3.6640625" style="381" customWidth="1"/>
    <col min="12035" max="12035" width="8.83203125" style="381"/>
    <col min="12036" max="12036" width="3.6640625" style="381" customWidth="1"/>
    <col min="12037" max="12037" width="8.83203125" style="381"/>
    <col min="12038" max="12038" width="3.6640625" style="381" customWidth="1"/>
    <col min="12039" max="12039" width="8.83203125" style="381"/>
    <col min="12040" max="12040" width="3.6640625" style="381" customWidth="1"/>
    <col min="12041" max="12041" width="8.83203125" style="381"/>
    <col min="12042" max="12042" width="3.6640625" style="381" customWidth="1"/>
    <col min="12043" max="12043" width="8.83203125" style="381"/>
    <col min="12044" max="12044" width="3.6640625" style="381" customWidth="1"/>
    <col min="12045" max="12053" width="0" style="381" hidden="1" customWidth="1"/>
    <col min="12054" max="12054" width="10.83203125" style="381" customWidth="1"/>
    <col min="12055" max="12288" width="8.83203125" style="381"/>
    <col min="12289" max="12289" width="4.33203125" style="381" customWidth="1"/>
    <col min="12290" max="12290" width="3.6640625" style="381" customWidth="1"/>
    <col min="12291" max="12291" width="8.83203125" style="381"/>
    <col min="12292" max="12292" width="3.6640625" style="381" customWidth="1"/>
    <col min="12293" max="12293" width="8.83203125" style="381"/>
    <col min="12294" max="12294" width="3.6640625" style="381" customWidth="1"/>
    <col min="12295" max="12295" width="8.83203125" style="381"/>
    <col min="12296" max="12296" width="3.6640625" style="381" customWidth="1"/>
    <col min="12297" max="12297" width="8.83203125" style="381"/>
    <col min="12298" max="12298" width="3.6640625" style="381" customWidth="1"/>
    <col min="12299" max="12299" width="8.83203125" style="381"/>
    <col min="12300" max="12300" width="3.6640625" style="381" customWidth="1"/>
    <col min="12301" max="12309" width="0" style="381" hidden="1" customWidth="1"/>
    <col min="12310" max="12310" width="10.83203125" style="381" customWidth="1"/>
    <col min="12311" max="12544" width="8.83203125" style="381"/>
    <col min="12545" max="12545" width="4.33203125" style="381" customWidth="1"/>
    <col min="12546" max="12546" width="3.6640625" style="381" customWidth="1"/>
    <col min="12547" max="12547" width="8.83203125" style="381"/>
    <col min="12548" max="12548" width="3.6640625" style="381" customWidth="1"/>
    <col min="12549" max="12549" width="8.83203125" style="381"/>
    <col min="12550" max="12550" width="3.6640625" style="381" customWidth="1"/>
    <col min="12551" max="12551" width="8.83203125" style="381"/>
    <col min="12552" max="12552" width="3.6640625" style="381" customWidth="1"/>
    <col min="12553" max="12553" width="8.83203125" style="381"/>
    <col min="12554" max="12554" width="3.6640625" style="381" customWidth="1"/>
    <col min="12555" max="12555" width="8.83203125" style="381"/>
    <col min="12556" max="12556" width="3.6640625" style="381" customWidth="1"/>
    <col min="12557" max="12565" width="0" style="381" hidden="1" customWidth="1"/>
    <col min="12566" max="12566" width="10.83203125" style="381" customWidth="1"/>
    <col min="12567" max="12800" width="8.83203125" style="381"/>
    <col min="12801" max="12801" width="4.33203125" style="381" customWidth="1"/>
    <col min="12802" max="12802" width="3.6640625" style="381" customWidth="1"/>
    <col min="12803" max="12803" width="8.83203125" style="381"/>
    <col min="12804" max="12804" width="3.6640625" style="381" customWidth="1"/>
    <col min="12805" max="12805" width="8.83203125" style="381"/>
    <col min="12806" max="12806" width="3.6640625" style="381" customWidth="1"/>
    <col min="12807" max="12807" width="8.83203125" style="381"/>
    <col min="12808" max="12808" width="3.6640625" style="381" customWidth="1"/>
    <col min="12809" max="12809" width="8.83203125" style="381"/>
    <col min="12810" max="12810" width="3.6640625" style="381" customWidth="1"/>
    <col min="12811" max="12811" width="8.83203125" style="381"/>
    <col min="12812" max="12812" width="3.6640625" style="381" customWidth="1"/>
    <col min="12813" max="12821" width="0" style="381" hidden="1" customWidth="1"/>
    <col min="12822" max="12822" width="10.83203125" style="381" customWidth="1"/>
    <col min="12823" max="13056" width="8.83203125" style="381"/>
    <col min="13057" max="13057" width="4.33203125" style="381" customWidth="1"/>
    <col min="13058" max="13058" width="3.6640625" style="381" customWidth="1"/>
    <col min="13059" max="13059" width="8.83203125" style="381"/>
    <col min="13060" max="13060" width="3.6640625" style="381" customWidth="1"/>
    <col min="13061" max="13061" width="8.83203125" style="381"/>
    <col min="13062" max="13062" width="3.6640625" style="381" customWidth="1"/>
    <col min="13063" max="13063" width="8.83203125" style="381"/>
    <col min="13064" max="13064" width="3.6640625" style="381" customWidth="1"/>
    <col min="13065" max="13065" width="8.83203125" style="381"/>
    <col min="13066" max="13066" width="3.6640625" style="381" customWidth="1"/>
    <col min="13067" max="13067" width="8.83203125" style="381"/>
    <col min="13068" max="13068" width="3.6640625" style="381" customWidth="1"/>
    <col min="13069" max="13077" width="0" style="381" hidden="1" customWidth="1"/>
    <col min="13078" max="13078" width="10.83203125" style="381" customWidth="1"/>
    <col min="13079" max="13312" width="8.83203125" style="381"/>
    <col min="13313" max="13313" width="4.33203125" style="381" customWidth="1"/>
    <col min="13314" max="13314" width="3.6640625" style="381" customWidth="1"/>
    <col min="13315" max="13315" width="8.83203125" style="381"/>
    <col min="13316" max="13316" width="3.6640625" style="381" customWidth="1"/>
    <col min="13317" max="13317" width="8.83203125" style="381"/>
    <col min="13318" max="13318" width="3.6640625" style="381" customWidth="1"/>
    <col min="13319" max="13319" width="8.83203125" style="381"/>
    <col min="13320" max="13320" width="3.6640625" style="381" customWidth="1"/>
    <col min="13321" max="13321" width="8.83203125" style="381"/>
    <col min="13322" max="13322" width="3.6640625" style="381" customWidth="1"/>
    <col min="13323" max="13323" width="8.83203125" style="381"/>
    <col min="13324" max="13324" width="3.6640625" style="381" customWidth="1"/>
    <col min="13325" max="13333" width="0" style="381" hidden="1" customWidth="1"/>
    <col min="13334" max="13334" width="10.83203125" style="381" customWidth="1"/>
    <col min="13335" max="13568" width="8.83203125" style="381"/>
    <col min="13569" max="13569" width="4.33203125" style="381" customWidth="1"/>
    <col min="13570" max="13570" width="3.6640625" style="381" customWidth="1"/>
    <col min="13571" max="13571" width="8.83203125" style="381"/>
    <col min="13572" max="13572" width="3.6640625" style="381" customWidth="1"/>
    <col min="13573" max="13573" width="8.83203125" style="381"/>
    <col min="13574" max="13574" width="3.6640625" style="381" customWidth="1"/>
    <col min="13575" max="13575" width="8.83203125" style="381"/>
    <col min="13576" max="13576" width="3.6640625" style="381" customWidth="1"/>
    <col min="13577" max="13577" width="8.83203125" style="381"/>
    <col min="13578" max="13578" width="3.6640625" style="381" customWidth="1"/>
    <col min="13579" max="13579" width="8.83203125" style="381"/>
    <col min="13580" max="13580" width="3.6640625" style="381" customWidth="1"/>
    <col min="13581" max="13589" width="0" style="381" hidden="1" customWidth="1"/>
    <col min="13590" max="13590" width="10.83203125" style="381" customWidth="1"/>
    <col min="13591" max="13824" width="8.83203125" style="381"/>
    <col min="13825" max="13825" width="4.33203125" style="381" customWidth="1"/>
    <col min="13826" max="13826" width="3.6640625" style="381" customWidth="1"/>
    <col min="13827" max="13827" width="8.83203125" style="381"/>
    <col min="13828" max="13828" width="3.6640625" style="381" customWidth="1"/>
    <col min="13829" max="13829" width="8.83203125" style="381"/>
    <col min="13830" max="13830" width="3.6640625" style="381" customWidth="1"/>
    <col min="13831" max="13831" width="8.83203125" style="381"/>
    <col min="13832" max="13832" width="3.6640625" style="381" customWidth="1"/>
    <col min="13833" max="13833" width="8.83203125" style="381"/>
    <col min="13834" max="13834" width="3.6640625" style="381" customWidth="1"/>
    <col min="13835" max="13835" width="8.83203125" style="381"/>
    <col min="13836" max="13836" width="3.6640625" style="381" customWidth="1"/>
    <col min="13837" max="13845" width="0" style="381" hidden="1" customWidth="1"/>
    <col min="13846" max="13846" width="10.83203125" style="381" customWidth="1"/>
    <col min="13847" max="14080" width="8.83203125" style="381"/>
    <col min="14081" max="14081" width="4.33203125" style="381" customWidth="1"/>
    <col min="14082" max="14082" width="3.6640625" style="381" customWidth="1"/>
    <col min="14083" max="14083" width="8.83203125" style="381"/>
    <col min="14084" max="14084" width="3.6640625" style="381" customWidth="1"/>
    <col min="14085" max="14085" width="8.83203125" style="381"/>
    <col min="14086" max="14086" width="3.6640625" style="381" customWidth="1"/>
    <col min="14087" max="14087" width="8.83203125" style="381"/>
    <col min="14088" max="14088" width="3.6640625" style="381" customWidth="1"/>
    <col min="14089" max="14089" width="8.83203125" style="381"/>
    <col min="14090" max="14090" width="3.6640625" style="381" customWidth="1"/>
    <col min="14091" max="14091" width="8.83203125" style="381"/>
    <col min="14092" max="14092" width="3.6640625" style="381" customWidth="1"/>
    <col min="14093" max="14101" width="0" style="381" hidden="1" customWidth="1"/>
    <col min="14102" max="14102" width="10.83203125" style="381" customWidth="1"/>
    <col min="14103" max="14336" width="8.83203125" style="381"/>
    <col min="14337" max="14337" width="4.33203125" style="381" customWidth="1"/>
    <col min="14338" max="14338" width="3.6640625" style="381" customWidth="1"/>
    <col min="14339" max="14339" width="8.83203125" style="381"/>
    <col min="14340" max="14340" width="3.6640625" style="381" customWidth="1"/>
    <col min="14341" max="14341" width="8.83203125" style="381"/>
    <col min="14342" max="14342" width="3.6640625" style="381" customWidth="1"/>
    <col min="14343" max="14343" width="8.83203125" style="381"/>
    <col min="14344" max="14344" width="3.6640625" style="381" customWidth="1"/>
    <col min="14345" max="14345" width="8.83203125" style="381"/>
    <col min="14346" max="14346" width="3.6640625" style="381" customWidth="1"/>
    <col min="14347" max="14347" width="8.83203125" style="381"/>
    <col min="14348" max="14348" width="3.6640625" style="381" customWidth="1"/>
    <col min="14349" max="14357" width="0" style="381" hidden="1" customWidth="1"/>
    <col min="14358" max="14358" width="10.83203125" style="381" customWidth="1"/>
    <col min="14359" max="14592" width="8.83203125" style="381"/>
    <col min="14593" max="14593" width="4.33203125" style="381" customWidth="1"/>
    <col min="14594" max="14594" width="3.6640625" style="381" customWidth="1"/>
    <col min="14595" max="14595" width="8.83203125" style="381"/>
    <col min="14596" max="14596" width="3.6640625" style="381" customWidth="1"/>
    <col min="14597" max="14597" width="8.83203125" style="381"/>
    <col min="14598" max="14598" width="3.6640625" style="381" customWidth="1"/>
    <col min="14599" max="14599" width="8.83203125" style="381"/>
    <col min="14600" max="14600" width="3.6640625" style="381" customWidth="1"/>
    <col min="14601" max="14601" width="8.83203125" style="381"/>
    <col min="14602" max="14602" width="3.6640625" style="381" customWidth="1"/>
    <col min="14603" max="14603" width="8.83203125" style="381"/>
    <col min="14604" max="14604" width="3.6640625" style="381" customWidth="1"/>
    <col min="14605" max="14613" width="0" style="381" hidden="1" customWidth="1"/>
    <col min="14614" max="14614" width="10.83203125" style="381" customWidth="1"/>
    <col min="14615" max="14848" width="8.83203125" style="381"/>
    <col min="14849" max="14849" width="4.33203125" style="381" customWidth="1"/>
    <col min="14850" max="14850" width="3.6640625" style="381" customWidth="1"/>
    <col min="14851" max="14851" width="8.83203125" style="381"/>
    <col min="14852" max="14852" width="3.6640625" style="381" customWidth="1"/>
    <col min="14853" max="14853" width="8.83203125" style="381"/>
    <col min="14854" max="14854" width="3.6640625" style="381" customWidth="1"/>
    <col min="14855" max="14855" width="8.83203125" style="381"/>
    <col min="14856" max="14856" width="3.6640625" style="381" customWidth="1"/>
    <col min="14857" max="14857" width="8.83203125" style="381"/>
    <col min="14858" max="14858" width="3.6640625" style="381" customWidth="1"/>
    <col min="14859" max="14859" width="8.83203125" style="381"/>
    <col min="14860" max="14860" width="3.6640625" style="381" customWidth="1"/>
    <col min="14861" max="14869" width="0" style="381" hidden="1" customWidth="1"/>
    <col min="14870" max="14870" width="10.83203125" style="381" customWidth="1"/>
    <col min="14871" max="15104" width="8.83203125" style="381"/>
    <col min="15105" max="15105" width="4.33203125" style="381" customWidth="1"/>
    <col min="15106" max="15106" width="3.6640625" style="381" customWidth="1"/>
    <col min="15107" max="15107" width="8.83203125" style="381"/>
    <col min="15108" max="15108" width="3.6640625" style="381" customWidth="1"/>
    <col min="15109" max="15109" width="8.83203125" style="381"/>
    <col min="15110" max="15110" width="3.6640625" style="381" customWidth="1"/>
    <col min="15111" max="15111" width="8.83203125" style="381"/>
    <col min="15112" max="15112" width="3.6640625" style="381" customWidth="1"/>
    <col min="15113" max="15113" width="8.83203125" style="381"/>
    <col min="15114" max="15114" width="3.6640625" style="381" customWidth="1"/>
    <col min="15115" max="15115" width="8.83203125" style="381"/>
    <col min="15116" max="15116" width="3.6640625" style="381" customWidth="1"/>
    <col min="15117" max="15125" width="0" style="381" hidden="1" customWidth="1"/>
    <col min="15126" max="15126" width="10.83203125" style="381" customWidth="1"/>
    <col min="15127" max="15360" width="8.83203125" style="381"/>
    <col min="15361" max="15361" width="4.33203125" style="381" customWidth="1"/>
    <col min="15362" max="15362" width="3.6640625" style="381" customWidth="1"/>
    <col min="15363" max="15363" width="8.83203125" style="381"/>
    <col min="15364" max="15364" width="3.6640625" style="381" customWidth="1"/>
    <col min="15365" max="15365" width="8.83203125" style="381"/>
    <col min="15366" max="15366" width="3.6640625" style="381" customWidth="1"/>
    <col min="15367" max="15367" width="8.83203125" style="381"/>
    <col min="15368" max="15368" width="3.6640625" style="381" customWidth="1"/>
    <col min="15369" max="15369" width="8.83203125" style="381"/>
    <col min="15370" max="15370" width="3.6640625" style="381" customWidth="1"/>
    <col min="15371" max="15371" width="8.83203125" style="381"/>
    <col min="15372" max="15372" width="3.6640625" style="381" customWidth="1"/>
    <col min="15373" max="15381" width="0" style="381" hidden="1" customWidth="1"/>
    <col min="15382" max="15382" width="10.83203125" style="381" customWidth="1"/>
    <col min="15383" max="15616" width="8.83203125" style="381"/>
    <col min="15617" max="15617" width="4.33203125" style="381" customWidth="1"/>
    <col min="15618" max="15618" width="3.6640625" style="381" customWidth="1"/>
    <col min="15619" max="15619" width="8.83203125" style="381"/>
    <col min="15620" max="15620" width="3.6640625" style="381" customWidth="1"/>
    <col min="15621" max="15621" width="8.83203125" style="381"/>
    <col min="15622" max="15622" width="3.6640625" style="381" customWidth="1"/>
    <col min="15623" max="15623" width="8.83203125" style="381"/>
    <col min="15624" max="15624" width="3.6640625" style="381" customWidth="1"/>
    <col min="15625" max="15625" width="8.83203125" style="381"/>
    <col min="15626" max="15626" width="3.6640625" style="381" customWidth="1"/>
    <col min="15627" max="15627" width="8.83203125" style="381"/>
    <col min="15628" max="15628" width="3.6640625" style="381" customWidth="1"/>
    <col min="15629" max="15637" width="0" style="381" hidden="1" customWidth="1"/>
    <col min="15638" max="15638" width="10.83203125" style="381" customWidth="1"/>
    <col min="15639" max="15872" width="8.83203125" style="381"/>
    <col min="15873" max="15873" width="4.33203125" style="381" customWidth="1"/>
    <col min="15874" max="15874" width="3.6640625" style="381" customWidth="1"/>
    <col min="15875" max="15875" width="8.83203125" style="381"/>
    <col min="15876" max="15876" width="3.6640625" style="381" customWidth="1"/>
    <col min="15877" max="15877" width="8.83203125" style="381"/>
    <col min="15878" max="15878" width="3.6640625" style="381" customWidth="1"/>
    <col min="15879" max="15879" width="8.83203125" style="381"/>
    <col min="15880" max="15880" width="3.6640625" style="381" customWidth="1"/>
    <col min="15881" max="15881" width="8.83203125" style="381"/>
    <col min="15882" max="15882" width="3.6640625" style="381" customWidth="1"/>
    <col min="15883" max="15883" width="8.83203125" style="381"/>
    <col min="15884" max="15884" width="3.6640625" style="381" customWidth="1"/>
    <col min="15885" max="15893" width="0" style="381" hidden="1" customWidth="1"/>
    <col min="15894" max="15894" width="10.83203125" style="381" customWidth="1"/>
    <col min="15895" max="16128" width="8.83203125" style="381"/>
    <col min="16129" max="16129" width="4.33203125" style="381" customWidth="1"/>
    <col min="16130" max="16130" width="3.6640625" style="381" customWidth="1"/>
    <col min="16131" max="16131" width="8.83203125" style="381"/>
    <col min="16132" max="16132" width="3.6640625" style="381" customWidth="1"/>
    <col min="16133" max="16133" width="8.83203125" style="381"/>
    <col min="16134" max="16134" width="3.6640625" style="381" customWidth="1"/>
    <col min="16135" max="16135" width="8.83203125" style="381"/>
    <col min="16136" max="16136" width="3.6640625" style="381" customWidth="1"/>
    <col min="16137" max="16137" width="8.83203125" style="381"/>
    <col min="16138" max="16138" width="3.6640625" style="381" customWidth="1"/>
    <col min="16139" max="16139" width="8.83203125" style="381"/>
    <col min="16140" max="16140" width="3.6640625" style="381" customWidth="1"/>
    <col min="16141" max="16149" width="0" style="381" hidden="1" customWidth="1"/>
    <col min="16150" max="16150" width="10.83203125" style="381" customWidth="1"/>
    <col min="16151" max="16384" width="8.83203125" style="381"/>
  </cols>
  <sheetData>
    <row r="1" spans="1:22">
      <c r="A1" s="433" t="s">
        <v>143</v>
      </c>
      <c r="B1" s="433"/>
      <c r="C1" s="433"/>
      <c r="D1" s="433"/>
      <c r="E1" s="433"/>
      <c r="F1" s="433"/>
      <c r="G1" s="433"/>
      <c r="H1" s="433"/>
      <c r="I1" s="433"/>
      <c r="K1" s="434">
        <v>38384</v>
      </c>
      <c r="L1" s="434"/>
    </row>
    <row r="3" spans="1:22">
      <c r="A3" s="435"/>
      <c r="B3" s="428" t="str">
        <f>金額設定!B4</f>
        <v>児童発達支援</v>
      </c>
      <c r="C3" s="428"/>
      <c r="D3" s="428" t="str">
        <f>金額設定!B5</f>
        <v>放課後デイサービス</v>
      </c>
      <c r="E3" s="428"/>
      <c r="F3" s="428" t="str">
        <f>金額設定!B6</f>
        <v>訪問デイサービス</v>
      </c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8"/>
      <c r="U3" s="428"/>
      <c r="V3" s="429" t="s">
        <v>144</v>
      </c>
    </row>
    <row r="4" spans="1:22">
      <c r="A4" s="435"/>
      <c r="B4" s="382" t="s">
        <v>195</v>
      </c>
      <c r="C4" s="382" t="s">
        <v>146</v>
      </c>
      <c r="D4" s="382" t="s">
        <v>195</v>
      </c>
      <c r="E4" s="382" t="s">
        <v>146</v>
      </c>
      <c r="F4" s="382" t="s">
        <v>195</v>
      </c>
      <c r="G4" s="382" t="s">
        <v>146</v>
      </c>
      <c r="H4" s="382" t="s">
        <v>195</v>
      </c>
      <c r="I4" s="382" t="s">
        <v>146</v>
      </c>
      <c r="J4" s="382" t="s">
        <v>195</v>
      </c>
      <c r="K4" s="382" t="s">
        <v>146</v>
      </c>
      <c r="L4" s="382" t="s">
        <v>195</v>
      </c>
      <c r="M4" s="382" t="s">
        <v>146</v>
      </c>
      <c r="N4" s="382" t="s">
        <v>145</v>
      </c>
      <c r="O4" s="382" t="s">
        <v>146</v>
      </c>
      <c r="P4" s="382" t="s">
        <v>145</v>
      </c>
      <c r="Q4" s="382" t="s">
        <v>146</v>
      </c>
      <c r="R4" s="382" t="s">
        <v>145</v>
      </c>
      <c r="S4" s="382" t="s">
        <v>146</v>
      </c>
      <c r="T4" s="382" t="s">
        <v>145</v>
      </c>
      <c r="U4" s="382" t="s">
        <v>146</v>
      </c>
      <c r="V4" s="430"/>
    </row>
    <row r="5" spans="1:22">
      <c r="A5" s="383" t="s">
        <v>147</v>
      </c>
      <c r="B5" s="384">
        <v>1</v>
      </c>
      <c r="C5" s="385">
        <f>B5*金額設定!$C$4</f>
        <v>10000</v>
      </c>
      <c r="D5" s="384">
        <v>1</v>
      </c>
      <c r="E5" s="386">
        <f>D5*金額設定!$C$5</f>
        <v>6190</v>
      </c>
      <c r="F5" s="384">
        <v>1</v>
      </c>
      <c r="G5" s="386">
        <f>F5*金額設定!$C$6</f>
        <v>17140</v>
      </c>
      <c r="H5" s="384"/>
      <c r="I5" s="386">
        <f>H5*金額設定!$C$7</f>
        <v>0</v>
      </c>
      <c r="J5" s="384"/>
      <c r="K5" s="386">
        <f>J5*金額設定!$C$8</f>
        <v>0</v>
      </c>
      <c r="L5" s="384"/>
      <c r="M5" s="386">
        <f>L5*金額設定!C9</f>
        <v>0</v>
      </c>
      <c r="N5" s="384"/>
      <c r="O5" s="386">
        <f>N5*金額設定!$C$10</f>
        <v>0</v>
      </c>
      <c r="P5" s="384"/>
      <c r="Q5" s="386">
        <f>P5*金額設定!$C$11</f>
        <v>0</v>
      </c>
      <c r="R5" s="384"/>
      <c r="S5" s="386">
        <f>R5*金額設定!$C$12</f>
        <v>0</v>
      </c>
      <c r="T5" s="384"/>
      <c r="U5" s="386">
        <f>T5*金額設定!$C$13</f>
        <v>0</v>
      </c>
      <c r="V5" s="385">
        <f>C5+E5+G5+I5+K5+M5+O5+Q5+S5+U5</f>
        <v>33330</v>
      </c>
    </row>
    <row r="6" spans="1:22">
      <c r="A6" s="383" t="s">
        <v>148</v>
      </c>
      <c r="B6" s="384">
        <v>2</v>
      </c>
      <c r="C6" s="385">
        <f>B6*金額設定!$C$4</f>
        <v>20000</v>
      </c>
      <c r="D6" s="384">
        <v>15</v>
      </c>
      <c r="E6" s="386">
        <f>D6*金額設定!$C$5</f>
        <v>92850</v>
      </c>
      <c r="F6" s="384"/>
      <c r="G6" s="386">
        <f>F6*金額設定!$C$6</f>
        <v>0</v>
      </c>
      <c r="H6" s="384"/>
      <c r="I6" s="386">
        <f>H6*金額設定!$C$7</f>
        <v>0</v>
      </c>
      <c r="J6" s="384"/>
      <c r="K6" s="386">
        <f>J6*金額設定!$C$8</f>
        <v>0</v>
      </c>
      <c r="L6" s="384"/>
      <c r="M6" s="386">
        <f>L6*金額設定!C10</f>
        <v>0</v>
      </c>
      <c r="N6" s="384"/>
      <c r="O6" s="386">
        <f>N6*金額設定!$C$10</f>
        <v>0</v>
      </c>
      <c r="P6" s="384"/>
      <c r="Q6" s="386">
        <f>P6*金額設定!$C$11</f>
        <v>0</v>
      </c>
      <c r="R6" s="384"/>
      <c r="S6" s="386">
        <f>R6*金額設定!$C$12</f>
        <v>0</v>
      </c>
      <c r="T6" s="384"/>
      <c r="U6" s="386">
        <f>T6*金額設定!$C$13</f>
        <v>0</v>
      </c>
      <c r="V6" s="385">
        <f t="shared" ref="V6:V36" si="0">C6+E6+G6+I6+K6+M6+O6+Q6+S6+U6</f>
        <v>112850</v>
      </c>
    </row>
    <row r="7" spans="1:22">
      <c r="A7" s="383" t="s">
        <v>149</v>
      </c>
      <c r="B7" s="384">
        <v>3</v>
      </c>
      <c r="C7" s="385">
        <f>B7*金額設定!$C$4</f>
        <v>30000</v>
      </c>
      <c r="D7" s="384">
        <v>20</v>
      </c>
      <c r="E7" s="386">
        <f>D7*金額設定!$C$5</f>
        <v>123800</v>
      </c>
      <c r="F7" s="384"/>
      <c r="G7" s="386">
        <f>F7*金額設定!$C$6</f>
        <v>0</v>
      </c>
      <c r="H7" s="384"/>
      <c r="I7" s="386">
        <f>H7*金額設定!$C$7</f>
        <v>0</v>
      </c>
      <c r="J7" s="384"/>
      <c r="K7" s="386">
        <f>J7*金額設定!$C$8</f>
        <v>0</v>
      </c>
      <c r="L7" s="384"/>
      <c r="M7" s="386">
        <f>L7*金額設定!C11</f>
        <v>0</v>
      </c>
      <c r="N7" s="384"/>
      <c r="O7" s="386">
        <f>N7*金額設定!$C$10</f>
        <v>0</v>
      </c>
      <c r="P7" s="384"/>
      <c r="Q7" s="386">
        <f>P7*金額設定!$C$11</f>
        <v>0</v>
      </c>
      <c r="R7" s="384"/>
      <c r="S7" s="386">
        <f>R7*金額設定!$C$12</f>
        <v>0</v>
      </c>
      <c r="T7" s="384"/>
      <c r="U7" s="386">
        <f>T7*金額設定!$C$13</f>
        <v>0</v>
      </c>
      <c r="V7" s="385">
        <f t="shared" si="0"/>
        <v>153800</v>
      </c>
    </row>
    <row r="8" spans="1:22">
      <c r="A8" s="383" t="s">
        <v>150</v>
      </c>
      <c r="B8" s="384"/>
      <c r="C8" s="385">
        <f>B8*金額設定!$C$4</f>
        <v>0</v>
      </c>
      <c r="D8" s="384"/>
      <c r="E8" s="386">
        <f>D8*金額設定!$C$5</f>
        <v>0</v>
      </c>
      <c r="F8" s="384"/>
      <c r="G8" s="386">
        <f>F8*金額設定!$C$6</f>
        <v>0</v>
      </c>
      <c r="H8" s="384"/>
      <c r="I8" s="386">
        <f>H8*金額設定!$C$7</f>
        <v>0</v>
      </c>
      <c r="J8" s="384"/>
      <c r="K8" s="386">
        <f>J8*金額設定!$C$8</f>
        <v>0</v>
      </c>
      <c r="L8" s="384"/>
      <c r="M8" s="386">
        <f>L8*金額設定!C12</f>
        <v>0</v>
      </c>
      <c r="N8" s="384"/>
      <c r="O8" s="386">
        <f>N8*金額設定!$C$10</f>
        <v>0</v>
      </c>
      <c r="P8" s="384"/>
      <c r="Q8" s="386">
        <f>P8*金額設定!$C$11</f>
        <v>0</v>
      </c>
      <c r="R8" s="384"/>
      <c r="S8" s="386">
        <f>R8*金額設定!$C$12</f>
        <v>0</v>
      </c>
      <c r="T8" s="384"/>
      <c r="U8" s="386">
        <f>T8*金額設定!$C$13</f>
        <v>0</v>
      </c>
      <c r="V8" s="385">
        <f t="shared" si="0"/>
        <v>0</v>
      </c>
    </row>
    <row r="9" spans="1:22">
      <c r="A9" s="383" t="s">
        <v>151</v>
      </c>
      <c r="B9" s="384"/>
      <c r="C9" s="385">
        <f>B9*金額設定!$C$4</f>
        <v>0</v>
      </c>
      <c r="D9" s="384"/>
      <c r="E9" s="386">
        <f>D9*金額設定!$C$5</f>
        <v>0</v>
      </c>
      <c r="F9" s="384"/>
      <c r="G9" s="386">
        <f>F9*金額設定!$C$6</f>
        <v>0</v>
      </c>
      <c r="H9" s="384"/>
      <c r="I9" s="386">
        <f>H9*金額設定!$C$7</f>
        <v>0</v>
      </c>
      <c r="J9" s="384"/>
      <c r="K9" s="386">
        <f>J9*金額設定!$C$8</f>
        <v>0</v>
      </c>
      <c r="L9" s="384"/>
      <c r="M9" s="386">
        <f>L9*金額設定!C13</f>
        <v>0</v>
      </c>
      <c r="N9" s="384"/>
      <c r="O9" s="386">
        <f>N9*金額設定!$C$10</f>
        <v>0</v>
      </c>
      <c r="P9" s="384"/>
      <c r="Q9" s="386">
        <f>P9*金額設定!$C$11</f>
        <v>0</v>
      </c>
      <c r="R9" s="384"/>
      <c r="S9" s="386">
        <f>R9*金額設定!$C$12</f>
        <v>0</v>
      </c>
      <c r="T9" s="384"/>
      <c r="U9" s="386">
        <f>T9*金額設定!$C$13</f>
        <v>0</v>
      </c>
      <c r="V9" s="385">
        <f t="shared" si="0"/>
        <v>0</v>
      </c>
    </row>
    <row r="10" spans="1:22">
      <c r="A10" s="383" t="s">
        <v>152</v>
      </c>
      <c r="B10" s="384"/>
      <c r="C10" s="385">
        <f>B10*金額設定!$C$4</f>
        <v>0</v>
      </c>
      <c r="D10" s="384"/>
      <c r="E10" s="386">
        <f>D10*金額設定!$C$5</f>
        <v>0</v>
      </c>
      <c r="F10" s="384"/>
      <c r="G10" s="386">
        <f>F10*金額設定!$C$6</f>
        <v>0</v>
      </c>
      <c r="H10" s="384"/>
      <c r="I10" s="386">
        <f>H10*金額設定!$C$7</f>
        <v>0</v>
      </c>
      <c r="J10" s="384"/>
      <c r="K10" s="386">
        <f>J10*金額設定!$C$8</f>
        <v>0</v>
      </c>
      <c r="L10" s="384"/>
      <c r="M10" s="386">
        <f>L10*金額設定!C14</f>
        <v>0</v>
      </c>
      <c r="N10" s="384"/>
      <c r="O10" s="386">
        <f>N10*金額設定!$C$10</f>
        <v>0</v>
      </c>
      <c r="P10" s="384"/>
      <c r="Q10" s="386">
        <f>P10*金額設定!$C$11</f>
        <v>0</v>
      </c>
      <c r="R10" s="384"/>
      <c r="S10" s="386">
        <f>R10*金額設定!$C$12</f>
        <v>0</v>
      </c>
      <c r="T10" s="384"/>
      <c r="U10" s="386">
        <f>T10*金額設定!$C$13</f>
        <v>0</v>
      </c>
      <c r="V10" s="385">
        <f t="shared" si="0"/>
        <v>0</v>
      </c>
    </row>
    <row r="11" spans="1:22">
      <c r="A11" s="383" t="s">
        <v>153</v>
      </c>
      <c r="B11" s="384"/>
      <c r="C11" s="385">
        <f>B11*金額設定!$C$4</f>
        <v>0</v>
      </c>
      <c r="D11" s="384"/>
      <c r="E11" s="386">
        <f>D11*金額設定!$C$5</f>
        <v>0</v>
      </c>
      <c r="F11" s="384"/>
      <c r="G11" s="386">
        <f>F11*金額設定!$C$6</f>
        <v>0</v>
      </c>
      <c r="H11" s="384"/>
      <c r="I11" s="386">
        <f>H11*金額設定!$C$7</f>
        <v>0</v>
      </c>
      <c r="J11" s="384"/>
      <c r="K11" s="386">
        <f>J11*金額設定!$C$8</f>
        <v>0</v>
      </c>
      <c r="L11" s="384"/>
      <c r="M11" s="386">
        <f>L11*金額設定!C15</f>
        <v>0</v>
      </c>
      <c r="N11" s="384"/>
      <c r="O11" s="386">
        <f>N11*金額設定!$C$10</f>
        <v>0</v>
      </c>
      <c r="P11" s="384"/>
      <c r="Q11" s="386">
        <f>P11*金額設定!$C$11</f>
        <v>0</v>
      </c>
      <c r="R11" s="384"/>
      <c r="S11" s="386">
        <f>R11*金額設定!$C$12</f>
        <v>0</v>
      </c>
      <c r="T11" s="384"/>
      <c r="U11" s="386">
        <f>T11*金額設定!$C$13</f>
        <v>0</v>
      </c>
      <c r="V11" s="385">
        <f t="shared" si="0"/>
        <v>0</v>
      </c>
    </row>
    <row r="12" spans="1:22">
      <c r="A12" s="383" t="s">
        <v>154</v>
      </c>
      <c r="B12" s="384"/>
      <c r="C12" s="385">
        <f>B12*金額設定!$C$4</f>
        <v>0</v>
      </c>
      <c r="D12" s="384"/>
      <c r="E12" s="386">
        <f>D12*金額設定!$C$5</f>
        <v>0</v>
      </c>
      <c r="F12" s="384"/>
      <c r="G12" s="386">
        <f>F12*金額設定!$C$6</f>
        <v>0</v>
      </c>
      <c r="H12" s="384"/>
      <c r="I12" s="386">
        <f>H12*金額設定!$C$7</f>
        <v>0</v>
      </c>
      <c r="J12" s="384"/>
      <c r="K12" s="386">
        <f>J12*金額設定!$C$8</f>
        <v>0</v>
      </c>
      <c r="L12" s="384"/>
      <c r="M12" s="386">
        <f>L12*金額設定!C16</f>
        <v>0</v>
      </c>
      <c r="N12" s="384"/>
      <c r="O12" s="386">
        <f>N12*金額設定!$C$10</f>
        <v>0</v>
      </c>
      <c r="P12" s="384"/>
      <c r="Q12" s="386">
        <f>P12*金額設定!$C$11</f>
        <v>0</v>
      </c>
      <c r="R12" s="384"/>
      <c r="S12" s="386">
        <f>R12*金額設定!$C$12</f>
        <v>0</v>
      </c>
      <c r="T12" s="384"/>
      <c r="U12" s="386">
        <f>T12*金額設定!$C$13</f>
        <v>0</v>
      </c>
      <c r="V12" s="385">
        <f t="shared" si="0"/>
        <v>0</v>
      </c>
    </row>
    <row r="13" spans="1:22">
      <c r="A13" s="383" t="s">
        <v>155</v>
      </c>
      <c r="B13" s="384"/>
      <c r="C13" s="385">
        <f>B13*金額設定!$C$4</f>
        <v>0</v>
      </c>
      <c r="D13" s="384"/>
      <c r="E13" s="386">
        <f>D13*金額設定!$C$5</f>
        <v>0</v>
      </c>
      <c r="F13" s="384"/>
      <c r="G13" s="386">
        <f>F13*金額設定!$C$6</f>
        <v>0</v>
      </c>
      <c r="H13" s="384"/>
      <c r="I13" s="386">
        <f>H13*金額設定!$C$7</f>
        <v>0</v>
      </c>
      <c r="J13" s="384"/>
      <c r="K13" s="386">
        <f>J13*金額設定!$C$8</f>
        <v>0</v>
      </c>
      <c r="L13" s="384"/>
      <c r="M13" s="386">
        <f>L13*金額設定!C17</f>
        <v>0</v>
      </c>
      <c r="N13" s="384"/>
      <c r="O13" s="386">
        <f>N13*金額設定!$C$10</f>
        <v>0</v>
      </c>
      <c r="P13" s="384"/>
      <c r="Q13" s="386">
        <f>P13*金額設定!$C$11</f>
        <v>0</v>
      </c>
      <c r="R13" s="384"/>
      <c r="S13" s="386">
        <f>R13*金額設定!$C$12</f>
        <v>0</v>
      </c>
      <c r="T13" s="384"/>
      <c r="U13" s="386">
        <f>T13*金額設定!$C$13</f>
        <v>0</v>
      </c>
      <c r="V13" s="385">
        <f t="shared" si="0"/>
        <v>0</v>
      </c>
    </row>
    <row r="14" spans="1:22">
      <c r="A14" s="383" t="s">
        <v>156</v>
      </c>
      <c r="B14" s="384"/>
      <c r="C14" s="385">
        <f>B14*金額設定!$C$4</f>
        <v>0</v>
      </c>
      <c r="D14" s="384"/>
      <c r="E14" s="386">
        <f>D14*金額設定!$C$5</f>
        <v>0</v>
      </c>
      <c r="F14" s="384"/>
      <c r="G14" s="386">
        <f>F14*金額設定!$C$6</f>
        <v>0</v>
      </c>
      <c r="H14" s="384"/>
      <c r="I14" s="386">
        <f>H14*金額設定!$C$7</f>
        <v>0</v>
      </c>
      <c r="J14" s="384"/>
      <c r="K14" s="386">
        <f>J14*金額設定!$C$8</f>
        <v>0</v>
      </c>
      <c r="L14" s="384"/>
      <c r="M14" s="386">
        <f>L14*金額設定!C18</f>
        <v>0</v>
      </c>
      <c r="N14" s="384"/>
      <c r="O14" s="386">
        <f>N14*金額設定!$C$10</f>
        <v>0</v>
      </c>
      <c r="P14" s="384"/>
      <c r="Q14" s="386">
        <f>P14*金額設定!$C$11</f>
        <v>0</v>
      </c>
      <c r="R14" s="384"/>
      <c r="S14" s="386">
        <f>R14*金額設定!$C$12</f>
        <v>0</v>
      </c>
      <c r="T14" s="384"/>
      <c r="U14" s="386">
        <f>T14*金額設定!$C$13</f>
        <v>0</v>
      </c>
      <c r="V14" s="385">
        <f t="shared" si="0"/>
        <v>0</v>
      </c>
    </row>
    <row r="15" spans="1:22">
      <c r="A15" s="383" t="s">
        <v>157</v>
      </c>
      <c r="B15" s="384"/>
      <c r="C15" s="385">
        <f>B15*金額設定!$C$4</f>
        <v>0</v>
      </c>
      <c r="D15" s="384"/>
      <c r="E15" s="386">
        <f>D15*金額設定!$C$5</f>
        <v>0</v>
      </c>
      <c r="F15" s="384"/>
      <c r="G15" s="386">
        <f>F15*金額設定!$C$6</f>
        <v>0</v>
      </c>
      <c r="H15" s="384"/>
      <c r="I15" s="386">
        <f>H15*金額設定!$C$7</f>
        <v>0</v>
      </c>
      <c r="J15" s="384"/>
      <c r="K15" s="386">
        <f>J15*金額設定!$C$8</f>
        <v>0</v>
      </c>
      <c r="L15" s="384"/>
      <c r="M15" s="386">
        <f>L15*金額設定!C19</f>
        <v>0</v>
      </c>
      <c r="N15" s="384"/>
      <c r="O15" s="386">
        <f>N15*金額設定!$C$10</f>
        <v>0</v>
      </c>
      <c r="P15" s="384"/>
      <c r="Q15" s="386">
        <f>P15*金額設定!$C$11</f>
        <v>0</v>
      </c>
      <c r="R15" s="384"/>
      <c r="S15" s="386">
        <f>R15*金額設定!$C$12</f>
        <v>0</v>
      </c>
      <c r="T15" s="384"/>
      <c r="U15" s="386">
        <f>T15*金額設定!$C$13</f>
        <v>0</v>
      </c>
      <c r="V15" s="385">
        <f t="shared" si="0"/>
        <v>0</v>
      </c>
    </row>
    <row r="16" spans="1:22">
      <c r="A16" s="383" t="s">
        <v>158</v>
      </c>
      <c r="B16" s="384"/>
      <c r="C16" s="385">
        <f>B16*金額設定!$C$4</f>
        <v>0</v>
      </c>
      <c r="D16" s="384"/>
      <c r="E16" s="386">
        <f>D16*金額設定!$C$5</f>
        <v>0</v>
      </c>
      <c r="F16" s="384"/>
      <c r="G16" s="386">
        <f>F16*金額設定!$C$6</f>
        <v>0</v>
      </c>
      <c r="H16" s="384"/>
      <c r="I16" s="386">
        <f>H16*金額設定!$C$7</f>
        <v>0</v>
      </c>
      <c r="J16" s="384"/>
      <c r="K16" s="386">
        <f>J16*金額設定!$C$8</f>
        <v>0</v>
      </c>
      <c r="L16" s="384"/>
      <c r="M16" s="386">
        <f>L16*金額設定!C20</f>
        <v>0</v>
      </c>
      <c r="N16" s="384"/>
      <c r="O16" s="386">
        <f>N16*金額設定!$C$10</f>
        <v>0</v>
      </c>
      <c r="P16" s="384"/>
      <c r="Q16" s="386">
        <f>P16*金額設定!$C$11</f>
        <v>0</v>
      </c>
      <c r="R16" s="384"/>
      <c r="S16" s="386">
        <f>R16*金額設定!$C$12</f>
        <v>0</v>
      </c>
      <c r="T16" s="384"/>
      <c r="U16" s="386">
        <f>T16*金額設定!$C$13</f>
        <v>0</v>
      </c>
      <c r="V16" s="385">
        <f t="shared" si="0"/>
        <v>0</v>
      </c>
    </row>
    <row r="17" spans="1:22">
      <c r="A17" s="383" t="s">
        <v>159</v>
      </c>
      <c r="B17" s="384"/>
      <c r="C17" s="385">
        <f>B17*金額設定!$C$4</f>
        <v>0</v>
      </c>
      <c r="D17" s="384"/>
      <c r="E17" s="386">
        <f>D17*金額設定!$C$5</f>
        <v>0</v>
      </c>
      <c r="F17" s="384"/>
      <c r="G17" s="386">
        <f>F17*金額設定!$C$6</f>
        <v>0</v>
      </c>
      <c r="H17" s="384"/>
      <c r="I17" s="386">
        <f>H17*金額設定!$C$7</f>
        <v>0</v>
      </c>
      <c r="J17" s="384"/>
      <c r="K17" s="386">
        <f>J17*金額設定!$C$8</f>
        <v>0</v>
      </c>
      <c r="L17" s="384"/>
      <c r="M17" s="386">
        <f>L17*金額設定!C21</f>
        <v>0</v>
      </c>
      <c r="N17" s="384"/>
      <c r="O17" s="386">
        <f>N17*金額設定!$C$10</f>
        <v>0</v>
      </c>
      <c r="P17" s="384"/>
      <c r="Q17" s="386">
        <f>P17*金額設定!$C$11</f>
        <v>0</v>
      </c>
      <c r="R17" s="384"/>
      <c r="S17" s="386">
        <f>R17*金額設定!$C$12</f>
        <v>0</v>
      </c>
      <c r="T17" s="384"/>
      <c r="U17" s="386">
        <f>T17*金額設定!$C$13</f>
        <v>0</v>
      </c>
      <c r="V17" s="385">
        <f t="shared" si="0"/>
        <v>0</v>
      </c>
    </row>
    <row r="18" spans="1:22">
      <c r="A18" s="383" t="s">
        <v>160</v>
      </c>
      <c r="B18" s="384"/>
      <c r="C18" s="385">
        <f>B18*金額設定!$C$4</f>
        <v>0</v>
      </c>
      <c r="D18" s="384"/>
      <c r="E18" s="386">
        <f>D18*金額設定!$C$5</f>
        <v>0</v>
      </c>
      <c r="F18" s="384"/>
      <c r="G18" s="386">
        <f>F18*金額設定!$C$6</f>
        <v>0</v>
      </c>
      <c r="H18" s="384"/>
      <c r="I18" s="386">
        <f>H18*金額設定!$C$7</f>
        <v>0</v>
      </c>
      <c r="J18" s="384"/>
      <c r="K18" s="386">
        <f>J18*金額設定!$C$8</f>
        <v>0</v>
      </c>
      <c r="L18" s="384"/>
      <c r="M18" s="386">
        <f>L18*金額設定!C22</f>
        <v>0</v>
      </c>
      <c r="N18" s="384"/>
      <c r="O18" s="386">
        <f>N18*金額設定!$C$10</f>
        <v>0</v>
      </c>
      <c r="P18" s="384"/>
      <c r="Q18" s="386">
        <f>P18*金額設定!$C$11</f>
        <v>0</v>
      </c>
      <c r="R18" s="384"/>
      <c r="S18" s="386">
        <f>R18*金額設定!$C$12</f>
        <v>0</v>
      </c>
      <c r="T18" s="384"/>
      <c r="U18" s="386">
        <f>T18*金額設定!$C$13</f>
        <v>0</v>
      </c>
      <c r="V18" s="385">
        <f t="shared" si="0"/>
        <v>0</v>
      </c>
    </row>
    <row r="19" spans="1:22">
      <c r="A19" s="383" t="s">
        <v>161</v>
      </c>
      <c r="B19" s="384"/>
      <c r="C19" s="385">
        <f>B19*金額設定!$C$4</f>
        <v>0</v>
      </c>
      <c r="D19" s="384"/>
      <c r="E19" s="386">
        <f>D19*金額設定!$C$5</f>
        <v>0</v>
      </c>
      <c r="F19" s="384"/>
      <c r="G19" s="386">
        <f>F19*金額設定!$C$6</f>
        <v>0</v>
      </c>
      <c r="H19" s="384"/>
      <c r="I19" s="386">
        <f>H19*金額設定!$C$7</f>
        <v>0</v>
      </c>
      <c r="J19" s="384"/>
      <c r="K19" s="386">
        <f>J19*金額設定!$C$8</f>
        <v>0</v>
      </c>
      <c r="L19" s="384"/>
      <c r="M19" s="386">
        <f>L19*金額設定!C23</f>
        <v>0</v>
      </c>
      <c r="N19" s="384"/>
      <c r="O19" s="386">
        <f>N19*金額設定!$C$10</f>
        <v>0</v>
      </c>
      <c r="P19" s="384"/>
      <c r="Q19" s="386">
        <f>P19*金額設定!$C$11</f>
        <v>0</v>
      </c>
      <c r="R19" s="384"/>
      <c r="S19" s="386">
        <f>R19*金額設定!$C$12</f>
        <v>0</v>
      </c>
      <c r="T19" s="384"/>
      <c r="U19" s="386">
        <f>T19*金額設定!$C$13</f>
        <v>0</v>
      </c>
      <c r="V19" s="385">
        <f t="shared" si="0"/>
        <v>0</v>
      </c>
    </row>
    <row r="20" spans="1:22">
      <c r="A20" s="383" t="s">
        <v>162</v>
      </c>
      <c r="B20" s="384"/>
      <c r="C20" s="385">
        <f>B20*金額設定!$C$4</f>
        <v>0</v>
      </c>
      <c r="D20" s="384"/>
      <c r="E20" s="386">
        <f>D20*金額設定!$C$5</f>
        <v>0</v>
      </c>
      <c r="F20" s="384"/>
      <c r="G20" s="386">
        <f>F20*金額設定!$C$6</f>
        <v>0</v>
      </c>
      <c r="H20" s="384"/>
      <c r="I20" s="386">
        <f>H20*金額設定!$C$7</f>
        <v>0</v>
      </c>
      <c r="J20" s="384"/>
      <c r="K20" s="386">
        <f>J20*金額設定!$C$8</f>
        <v>0</v>
      </c>
      <c r="L20" s="384"/>
      <c r="M20" s="386">
        <f>L20*金額設定!C24</f>
        <v>0</v>
      </c>
      <c r="N20" s="384"/>
      <c r="O20" s="386">
        <f>N20*金額設定!$C$10</f>
        <v>0</v>
      </c>
      <c r="P20" s="384"/>
      <c r="Q20" s="386">
        <f>P20*金額設定!$C$11</f>
        <v>0</v>
      </c>
      <c r="R20" s="384"/>
      <c r="S20" s="386">
        <f>R20*金額設定!$C$12</f>
        <v>0</v>
      </c>
      <c r="T20" s="384"/>
      <c r="U20" s="386">
        <f>T20*金額設定!$C$13</f>
        <v>0</v>
      </c>
      <c r="V20" s="385">
        <f t="shared" si="0"/>
        <v>0</v>
      </c>
    </row>
    <row r="21" spans="1:22">
      <c r="A21" s="383" t="s">
        <v>163</v>
      </c>
      <c r="B21" s="384"/>
      <c r="C21" s="385">
        <f>B21*金額設定!$C$4</f>
        <v>0</v>
      </c>
      <c r="D21" s="384"/>
      <c r="E21" s="386">
        <f>D21*金額設定!$C$5</f>
        <v>0</v>
      </c>
      <c r="F21" s="384"/>
      <c r="G21" s="386">
        <f>F21*金額設定!$C$6</f>
        <v>0</v>
      </c>
      <c r="H21" s="384"/>
      <c r="I21" s="386">
        <f>H21*金額設定!$C$7</f>
        <v>0</v>
      </c>
      <c r="J21" s="384"/>
      <c r="K21" s="386">
        <f>J21*金額設定!$C$8</f>
        <v>0</v>
      </c>
      <c r="L21" s="384"/>
      <c r="M21" s="386">
        <f>L21*金額設定!C25</f>
        <v>0</v>
      </c>
      <c r="N21" s="384"/>
      <c r="O21" s="386">
        <f>N21*金額設定!$C$10</f>
        <v>0</v>
      </c>
      <c r="P21" s="384"/>
      <c r="Q21" s="386">
        <f>P21*金額設定!$C$11</f>
        <v>0</v>
      </c>
      <c r="R21" s="384"/>
      <c r="S21" s="386">
        <f>R21*金額設定!$C$12</f>
        <v>0</v>
      </c>
      <c r="T21" s="384"/>
      <c r="U21" s="386">
        <f>T21*金額設定!$C$13</f>
        <v>0</v>
      </c>
      <c r="V21" s="385">
        <f t="shared" si="0"/>
        <v>0</v>
      </c>
    </row>
    <row r="22" spans="1:22">
      <c r="A22" s="383" t="s">
        <v>164</v>
      </c>
      <c r="B22" s="384"/>
      <c r="C22" s="385">
        <f>B22*金額設定!$C$4</f>
        <v>0</v>
      </c>
      <c r="D22" s="384"/>
      <c r="E22" s="386">
        <f>D22*金額設定!$C$5</f>
        <v>0</v>
      </c>
      <c r="F22" s="384"/>
      <c r="G22" s="386">
        <f>F22*金額設定!$C$6</f>
        <v>0</v>
      </c>
      <c r="H22" s="384"/>
      <c r="I22" s="386">
        <f>H22*金額設定!$C$7</f>
        <v>0</v>
      </c>
      <c r="J22" s="384"/>
      <c r="K22" s="386">
        <f>J22*金額設定!$C$8</f>
        <v>0</v>
      </c>
      <c r="L22" s="384"/>
      <c r="M22" s="386">
        <f>L22*金額設定!C26</f>
        <v>0</v>
      </c>
      <c r="N22" s="384"/>
      <c r="O22" s="386">
        <f>N22*金額設定!$C$10</f>
        <v>0</v>
      </c>
      <c r="P22" s="384"/>
      <c r="Q22" s="386">
        <f>P22*金額設定!$C$11</f>
        <v>0</v>
      </c>
      <c r="R22" s="384"/>
      <c r="S22" s="386">
        <f>R22*金額設定!$C$12</f>
        <v>0</v>
      </c>
      <c r="T22" s="384"/>
      <c r="U22" s="386">
        <f>T22*金額設定!$C$13</f>
        <v>0</v>
      </c>
      <c r="V22" s="385">
        <f t="shared" si="0"/>
        <v>0</v>
      </c>
    </row>
    <row r="23" spans="1:22">
      <c r="A23" s="383" t="s">
        <v>165</v>
      </c>
      <c r="B23" s="384"/>
      <c r="C23" s="385">
        <f>B23*金額設定!$C$4</f>
        <v>0</v>
      </c>
      <c r="D23" s="384"/>
      <c r="E23" s="386">
        <f>D23*金額設定!$C$5</f>
        <v>0</v>
      </c>
      <c r="F23" s="384"/>
      <c r="G23" s="386">
        <f>F23*金額設定!$C$6</f>
        <v>0</v>
      </c>
      <c r="H23" s="384"/>
      <c r="I23" s="386">
        <f>H23*金額設定!$C$7</f>
        <v>0</v>
      </c>
      <c r="J23" s="384"/>
      <c r="K23" s="386">
        <f>J23*金額設定!$C$8</f>
        <v>0</v>
      </c>
      <c r="L23" s="384"/>
      <c r="M23" s="386">
        <f>L23*金額設定!C27</f>
        <v>0</v>
      </c>
      <c r="N23" s="384"/>
      <c r="O23" s="386">
        <f>N23*金額設定!$C$10</f>
        <v>0</v>
      </c>
      <c r="P23" s="384"/>
      <c r="Q23" s="386">
        <f>P23*金額設定!$C$11</f>
        <v>0</v>
      </c>
      <c r="R23" s="384"/>
      <c r="S23" s="386">
        <f>R23*金額設定!$C$12</f>
        <v>0</v>
      </c>
      <c r="T23" s="384"/>
      <c r="U23" s="386">
        <f>T23*金額設定!$C$13</f>
        <v>0</v>
      </c>
      <c r="V23" s="385">
        <f t="shared" si="0"/>
        <v>0</v>
      </c>
    </row>
    <row r="24" spans="1:22">
      <c r="A24" s="383" t="s">
        <v>166</v>
      </c>
      <c r="B24" s="384"/>
      <c r="C24" s="385">
        <f>B24*金額設定!$C$4</f>
        <v>0</v>
      </c>
      <c r="D24" s="384"/>
      <c r="E24" s="386">
        <f>D24*金額設定!$C$5</f>
        <v>0</v>
      </c>
      <c r="F24" s="384"/>
      <c r="G24" s="386">
        <f>F24*金額設定!$C$6</f>
        <v>0</v>
      </c>
      <c r="H24" s="384"/>
      <c r="I24" s="386">
        <f>H24*金額設定!$C$7</f>
        <v>0</v>
      </c>
      <c r="J24" s="384"/>
      <c r="K24" s="386">
        <f>J24*金額設定!$C$8</f>
        <v>0</v>
      </c>
      <c r="L24" s="384"/>
      <c r="M24" s="386">
        <f>L24*金額設定!C28</f>
        <v>0</v>
      </c>
      <c r="N24" s="384"/>
      <c r="O24" s="386">
        <f>N24*金額設定!$C$10</f>
        <v>0</v>
      </c>
      <c r="P24" s="384"/>
      <c r="Q24" s="386">
        <f>P24*金額設定!$C$11</f>
        <v>0</v>
      </c>
      <c r="R24" s="384"/>
      <c r="S24" s="386">
        <f>R24*金額設定!$C$12</f>
        <v>0</v>
      </c>
      <c r="T24" s="384"/>
      <c r="U24" s="386">
        <f>T24*金額設定!$C$13</f>
        <v>0</v>
      </c>
      <c r="V24" s="385">
        <f t="shared" si="0"/>
        <v>0</v>
      </c>
    </row>
    <row r="25" spans="1:22">
      <c r="A25" s="383" t="s">
        <v>167</v>
      </c>
      <c r="B25" s="384"/>
      <c r="C25" s="385">
        <f>B25*金額設定!$C$4</f>
        <v>0</v>
      </c>
      <c r="D25" s="384"/>
      <c r="E25" s="386">
        <f>D25*金額設定!$C$5</f>
        <v>0</v>
      </c>
      <c r="F25" s="384"/>
      <c r="G25" s="386">
        <f>F25*金額設定!$C$6</f>
        <v>0</v>
      </c>
      <c r="H25" s="384"/>
      <c r="I25" s="386">
        <f>H25*金額設定!$C$7</f>
        <v>0</v>
      </c>
      <c r="J25" s="384"/>
      <c r="K25" s="386">
        <f>J25*金額設定!$C$8</f>
        <v>0</v>
      </c>
      <c r="L25" s="384"/>
      <c r="M25" s="386">
        <f>L25*金額設定!C29</f>
        <v>0</v>
      </c>
      <c r="N25" s="384"/>
      <c r="O25" s="386">
        <f>N25*金額設定!$C$10</f>
        <v>0</v>
      </c>
      <c r="P25" s="384"/>
      <c r="Q25" s="386">
        <f>P25*金額設定!$C$11</f>
        <v>0</v>
      </c>
      <c r="R25" s="384"/>
      <c r="S25" s="386">
        <f>R25*金額設定!$C$12</f>
        <v>0</v>
      </c>
      <c r="T25" s="384"/>
      <c r="U25" s="386">
        <f>T25*金額設定!$C$13</f>
        <v>0</v>
      </c>
      <c r="V25" s="385">
        <f t="shared" si="0"/>
        <v>0</v>
      </c>
    </row>
    <row r="26" spans="1:22">
      <c r="A26" s="383" t="s">
        <v>168</v>
      </c>
      <c r="B26" s="384"/>
      <c r="C26" s="385">
        <f>B26*金額設定!$C$4</f>
        <v>0</v>
      </c>
      <c r="D26" s="384"/>
      <c r="E26" s="386">
        <f>D26*金額設定!$C$5</f>
        <v>0</v>
      </c>
      <c r="F26" s="384"/>
      <c r="G26" s="386">
        <f>F26*金額設定!$C$6</f>
        <v>0</v>
      </c>
      <c r="H26" s="384"/>
      <c r="I26" s="386">
        <f>H26*金額設定!$C$7</f>
        <v>0</v>
      </c>
      <c r="J26" s="384"/>
      <c r="K26" s="386">
        <f>J26*金額設定!$C$8</f>
        <v>0</v>
      </c>
      <c r="L26" s="384"/>
      <c r="M26" s="386">
        <f>L26*金額設定!C30</f>
        <v>0</v>
      </c>
      <c r="N26" s="384"/>
      <c r="O26" s="386">
        <f>N26*金額設定!$C$10</f>
        <v>0</v>
      </c>
      <c r="P26" s="384"/>
      <c r="Q26" s="386">
        <f>P26*金額設定!$C$11</f>
        <v>0</v>
      </c>
      <c r="R26" s="384"/>
      <c r="S26" s="386">
        <f>R26*金額設定!$C$12</f>
        <v>0</v>
      </c>
      <c r="T26" s="384"/>
      <c r="U26" s="386">
        <f>T26*金額設定!$C$13</f>
        <v>0</v>
      </c>
      <c r="V26" s="385">
        <f t="shared" si="0"/>
        <v>0</v>
      </c>
    </row>
    <row r="27" spans="1:22">
      <c r="A27" s="383" t="s">
        <v>169</v>
      </c>
      <c r="B27" s="384"/>
      <c r="C27" s="385">
        <f>B27*金額設定!$C$4</f>
        <v>0</v>
      </c>
      <c r="D27" s="384"/>
      <c r="E27" s="386">
        <f>D27*金額設定!$C$5</f>
        <v>0</v>
      </c>
      <c r="F27" s="384"/>
      <c r="G27" s="386">
        <f>F27*金額設定!$C$6</f>
        <v>0</v>
      </c>
      <c r="H27" s="384"/>
      <c r="I27" s="386">
        <f>H27*金額設定!$C$7</f>
        <v>0</v>
      </c>
      <c r="J27" s="384"/>
      <c r="K27" s="386">
        <f>J27*金額設定!$C$8</f>
        <v>0</v>
      </c>
      <c r="L27" s="384"/>
      <c r="M27" s="386">
        <f>L27*金額設定!C31</f>
        <v>0</v>
      </c>
      <c r="N27" s="384"/>
      <c r="O27" s="386">
        <f>N27*金額設定!$C$10</f>
        <v>0</v>
      </c>
      <c r="P27" s="384"/>
      <c r="Q27" s="386">
        <f>P27*金額設定!$C$11</f>
        <v>0</v>
      </c>
      <c r="R27" s="384"/>
      <c r="S27" s="386">
        <f>R27*金額設定!$C$12</f>
        <v>0</v>
      </c>
      <c r="T27" s="384"/>
      <c r="U27" s="386">
        <f>T27*金額設定!$C$13</f>
        <v>0</v>
      </c>
      <c r="V27" s="385">
        <f t="shared" si="0"/>
        <v>0</v>
      </c>
    </row>
    <row r="28" spans="1:22">
      <c r="A28" s="383" t="s">
        <v>170</v>
      </c>
      <c r="B28" s="384"/>
      <c r="C28" s="385">
        <f>B28*金額設定!$C$4</f>
        <v>0</v>
      </c>
      <c r="D28" s="384"/>
      <c r="E28" s="386">
        <f>D28*金額設定!$C$5</f>
        <v>0</v>
      </c>
      <c r="F28" s="384"/>
      <c r="G28" s="386">
        <f>F28*金額設定!$C$6</f>
        <v>0</v>
      </c>
      <c r="H28" s="384"/>
      <c r="I28" s="386">
        <f>H28*金額設定!$C$7</f>
        <v>0</v>
      </c>
      <c r="J28" s="384"/>
      <c r="K28" s="386">
        <f>J28*金額設定!$C$8</f>
        <v>0</v>
      </c>
      <c r="L28" s="384"/>
      <c r="M28" s="386">
        <f>L28*金額設定!C32</f>
        <v>0</v>
      </c>
      <c r="N28" s="384"/>
      <c r="O28" s="386">
        <f>N28*金額設定!$C$10</f>
        <v>0</v>
      </c>
      <c r="P28" s="384"/>
      <c r="Q28" s="386">
        <f>P28*金額設定!$C$11</f>
        <v>0</v>
      </c>
      <c r="R28" s="384"/>
      <c r="S28" s="386">
        <f>R28*金額設定!$C$12</f>
        <v>0</v>
      </c>
      <c r="T28" s="384"/>
      <c r="U28" s="386">
        <f>T28*金額設定!$C$13</f>
        <v>0</v>
      </c>
      <c r="V28" s="385">
        <f t="shared" si="0"/>
        <v>0</v>
      </c>
    </row>
    <row r="29" spans="1:22">
      <c r="A29" s="383" t="s">
        <v>171</v>
      </c>
      <c r="B29" s="384"/>
      <c r="C29" s="385">
        <f>B29*金額設定!$C$4</f>
        <v>0</v>
      </c>
      <c r="D29" s="384"/>
      <c r="E29" s="386">
        <f>D29*金額設定!$C$5</f>
        <v>0</v>
      </c>
      <c r="F29" s="384"/>
      <c r="G29" s="386">
        <f>F29*金額設定!$C$6</f>
        <v>0</v>
      </c>
      <c r="H29" s="384"/>
      <c r="I29" s="386">
        <f>H29*金額設定!$C$7</f>
        <v>0</v>
      </c>
      <c r="J29" s="384"/>
      <c r="K29" s="386">
        <f>J29*金額設定!$C$8</f>
        <v>0</v>
      </c>
      <c r="L29" s="384"/>
      <c r="M29" s="386">
        <f>L29*金額設定!C33</f>
        <v>0</v>
      </c>
      <c r="N29" s="384"/>
      <c r="O29" s="386">
        <f>N29*金額設定!$C$10</f>
        <v>0</v>
      </c>
      <c r="P29" s="384"/>
      <c r="Q29" s="386">
        <f>P29*金額設定!$C$11</f>
        <v>0</v>
      </c>
      <c r="R29" s="384"/>
      <c r="S29" s="386">
        <f>R29*金額設定!$C$12</f>
        <v>0</v>
      </c>
      <c r="T29" s="384"/>
      <c r="U29" s="386">
        <f>T29*金額設定!$C$13</f>
        <v>0</v>
      </c>
      <c r="V29" s="385">
        <f t="shared" si="0"/>
        <v>0</v>
      </c>
    </row>
    <row r="30" spans="1:22">
      <c r="A30" s="383" t="s">
        <v>172</v>
      </c>
      <c r="B30" s="384"/>
      <c r="C30" s="385">
        <f>B30*金額設定!$C$4</f>
        <v>0</v>
      </c>
      <c r="D30" s="384"/>
      <c r="E30" s="386">
        <f>D30*金額設定!$C$5</f>
        <v>0</v>
      </c>
      <c r="F30" s="384"/>
      <c r="G30" s="386">
        <f>F30*金額設定!$C$6</f>
        <v>0</v>
      </c>
      <c r="H30" s="384"/>
      <c r="I30" s="386">
        <f>H30*金額設定!$C$7</f>
        <v>0</v>
      </c>
      <c r="J30" s="384"/>
      <c r="K30" s="386">
        <f>J30*金額設定!$C$8</f>
        <v>0</v>
      </c>
      <c r="L30" s="384"/>
      <c r="M30" s="386">
        <f>L30*金額設定!C34</f>
        <v>0</v>
      </c>
      <c r="N30" s="384"/>
      <c r="O30" s="386">
        <f>N30*金額設定!$C$10</f>
        <v>0</v>
      </c>
      <c r="P30" s="384"/>
      <c r="Q30" s="386">
        <f>P30*金額設定!$C$11</f>
        <v>0</v>
      </c>
      <c r="R30" s="384"/>
      <c r="S30" s="386">
        <f>R30*金額設定!$C$12</f>
        <v>0</v>
      </c>
      <c r="T30" s="384"/>
      <c r="U30" s="386">
        <f>T30*金額設定!$C$13</f>
        <v>0</v>
      </c>
      <c r="V30" s="385">
        <f t="shared" si="0"/>
        <v>0</v>
      </c>
    </row>
    <row r="31" spans="1:22">
      <c r="A31" s="383" t="s">
        <v>173</v>
      </c>
      <c r="B31" s="384"/>
      <c r="C31" s="385">
        <f>B31*金額設定!$C$4</f>
        <v>0</v>
      </c>
      <c r="D31" s="384"/>
      <c r="E31" s="386">
        <f>D31*金額設定!$C$5</f>
        <v>0</v>
      </c>
      <c r="F31" s="384"/>
      <c r="G31" s="386">
        <f>F31*金額設定!$C$6</f>
        <v>0</v>
      </c>
      <c r="H31" s="384"/>
      <c r="I31" s="386">
        <f>H31*金額設定!$C$7</f>
        <v>0</v>
      </c>
      <c r="J31" s="384"/>
      <c r="K31" s="386">
        <f>J31*金額設定!$C$8</f>
        <v>0</v>
      </c>
      <c r="L31" s="384"/>
      <c r="M31" s="386">
        <f>L31*金額設定!C35</f>
        <v>0</v>
      </c>
      <c r="N31" s="384"/>
      <c r="O31" s="386">
        <f>N31*金額設定!$C$10</f>
        <v>0</v>
      </c>
      <c r="P31" s="384"/>
      <c r="Q31" s="386">
        <f>P31*金額設定!$C$11</f>
        <v>0</v>
      </c>
      <c r="R31" s="384"/>
      <c r="S31" s="386">
        <f>R31*金額設定!$C$12</f>
        <v>0</v>
      </c>
      <c r="T31" s="384"/>
      <c r="U31" s="386">
        <f>T31*金額設定!$C$13</f>
        <v>0</v>
      </c>
      <c r="V31" s="385">
        <f t="shared" si="0"/>
        <v>0</v>
      </c>
    </row>
    <row r="32" spans="1:22">
      <c r="A32" s="383" t="s">
        <v>174</v>
      </c>
      <c r="B32" s="384"/>
      <c r="C32" s="385">
        <f>B32*金額設定!$C$4</f>
        <v>0</v>
      </c>
      <c r="D32" s="384"/>
      <c r="E32" s="386">
        <f>D32*金額設定!$C$5</f>
        <v>0</v>
      </c>
      <c r="F32" s="384"/>
      <c r="G32" s="386">
        <f>F32*金額設定!$C$6</f>
        <v>0</v>
      </c>
      <c r="H32" s="384"/>
      <c r="I32" s="386">
        <f>H32*金額設定!$C$7</f>
        <v>0</v>
      </c>
      <c r="J32" s="384"/>
      <c r="K32" s="386">
        <f>J32*金額設定!$C$8</f>
        <v>0</v>
      </c>
      <c r="L32" s="384"/>
      <c r="M32" s="386">
        <f>L32*金額設定!C36</f>
        <v>0</v>
      </c>
      <c r="N32" s="384"/>
      <c r="O32" s="386">
        <f>N32*金額設定!$C$10</f>
        <v>0</v>
      </c>
      <c r="P32" s="384"/>
      <c r="Q32" s="386">
        <f>P32*金額設定!$C$11</f>
        <v>0</v>
      </c>
      <c r="R32" s="384"/>
      <c r="S32" s="386">
        <f>R32*金額設定!$C$12</f>
        <v>0</v>
      </c>
      <c r="T32" s="384"/>
      <c r="U32" s="386">
        <f>T32*金額設定!$C$13</f>
        <v>0</v>
      </c>
      <c r="V32" s="385">
        <f t="shared" si="0"/>
        <v>0</v>
      </c>
    </row>
    <row r="33" spans="1:22">
      <c r="A33" s="383" t="s">
        <v>175</v>
      </c>
      <c r="B33" s="384"/>
      <c r="C33" s="385">
        <f>B33*金額設定!$C$4</f>
        <v>0</v>
      </c>
      <c r="D33" s="384"/>
      <c r="E33" s="386">
        <f>D33*金額設定!$C$5</f>
        <v>0</v>
      </c>
      <c r="F33" s="384"/>
      <c r="G33" s="386">
        <f>F33*金額設定!$C$6</f>
        <v>0</v>
      </c>
      <c r="H33" s="384"/>
      <c r="I33" s="386">
        <f>H33*金額設定!$C$7</f>
        <v>0</v>
      </c>
      <c r="J33" s="384"/>
      <c r="K33" s="386">
        <f>J33*金額設定!$C$8</f>
        <v>0</v>
      </c>
      <c r="L33" s="384"/>
      <c r="M33" s="386">
        <f>L33*金額設定!C37</f>
        <v>0</v>
      </c>
      <c r="N33" s="384"/>
      <c r="O33" s="386">
        <f>N33*金額設定!$C$10</f>
        <v>0</v>
      </c>
      <c r="P33" s="384"/>
      <c r="Q33" s="386">
        <f>P33*金額設定!$C$11</f>
        <v>0</v>
      </c>
      <c r="R33" s="384"/>
      <c r="S33" s="386">
        <f>R33*金額設定!$C$12</f>
        <v>0</v>
      </c>
      <c r="T33" s="384"/>
      <c r="U33" s="386">
        <f>T33*金額設定!$C$13</f>
        <v>0</v>
      </c>
      <c r="V33" s="385">
        <f t="shared" si="0"/>
        <v>0</v>
      </c>
    </row>
    <row r="34" spans="1:22">
      <c r="A34" s="383" t="s">
        <v>176</v>
      </c>
      <c r="B34" s="384"/>
      <c r="C34" s="385">
        <f>B34*金額設定!$C$4</f>
        <v>0</v>
      </c>
      <c r="D34" s="384"/>
      <c r="E34" s="386">
        <f>D34*金額設定!$C$5</f>
        <v>0</v>
      </c>
      <c r="F34" s="384"/>
      <c r="G34" s="386">
        <f>F34*金額設定!$C$6</f>
        <v>0</v>
      </c>
      <c r="H34" s="384"/>
      <c r="I34" s="386">
        <f>H34*金額設定!$C$7</f>
        <v>0</v>
      </c>
      <c r="J34" s="384"/>
      <c r="K34" s="386">
        <f>J34*金額設定!$C$8</f>
        <v>0</v>
      </c>
      <c r="L34" s="384"/>
      <c r="M34" s="386">
        <f>L34*金額設定!C38</f>
        <v>0</v>
      </c>
      <c r="N34" s="384"/>
      <c r="O34" s="386">
        <f>N34*金額設定!$C$10</f>
        <v>0</v>
      </c>
      <c r="P34" s="384"/>
      <c r="Q34" s="386">
        <f>P34*金額設定!$C$11</f>
        <v>0</v>
      </c>
      <c r="R34" s="384"/>
      <c r="S34" s="386">
        <f>R34*金額設定!$C$12</f>
        <v>0</v>
      </c>
      <c r="T34" s="384"/>
      <c r="U34" s="386">
        <f>T34*金額設定!$C$13</f>
        <v>0</v>
      </c>
      <c r="V34" s="385">
        <f t="shared" si="0"/>
        <v>0</v>
      </c>
    </row>
    <row r="35" spans="1:22">
      <c r="A35" s="383" t="s">
        <v>177</v>
      </c>
      <c r="B35" s="384"/>
      <c r="C35" s="385">
        <f>B35*金額設定!$C$4</f>
        <v>0</v>
      </c>
      <c r="D35" s="384"/>
      <c r="E35" s="386">
        <f>D35*金額設定!$C$5</f>
        <v>0</v>
      </c>
      <c r="F35" s="384"/>
      <c r="G35" s="386">
        <f>F35*金額設定!$C$6</f>
        <v>0</v>
      </c>
      <c r="H35" s="384"/>
      <c r="I35" s="386">
        <f>H35*金額設定!$C$7</f>
        <v>0</v>
      </c>
      <c r="J35" s="384"/>
      <c r="K35" s="386">
        <f>J35*金額設定!$C$8</f>
        <v>0</v>
      </c>
      <c r="L35" s="384"/>
      <c r="M35" s="386">
        <f>L35*金額設定!C39</f>
        <v>0</v>
      </c>
      <c r="N35" s="384"/>
      <c r="O35" s="386">
        <f>N35*金額設定!$C$10</f>
        <v>0</v>
      </c>
      <c r="P35" s="384"/>
      <c r="Q35" s="386">
        <f>P35*金額設定!$C$11</f>
        <v>0</v>
      </c>
      <c r="R35" s="384"/>
      <c r="S35" s="386">
        <f>R35*金額設定!$C$12</f>
        <v>0</v>
      </c>
      <c r="T35" s="384"/>
      <c r="U35" s="386">
        <f>T35*金額設定!$C$13</f>
        <v>0</v>
      </c>
      <c r="V35" s="385">
        <f t="shared" si="0"/>
        <v>0</v>
      </c>
    </row>
    <row r="36" spans="1:22">
      <c r="A36" s="431" t="s">
        <v>144</v>
      </c>
      <c r="B36" s="432"/>
      <c r="C36" s="387">
        <f>SUM(C5:C35)</f>
        <v>60000</v>
      </c>
      <c r="D36" s="388"/>
      <c r="E36" s="389">
        <f>SUM(E5:E35)</f>
        <v>222840</v>
      </c>
      <c r="F36" s="388"/>
      <c r="G36" s="389">
        <f>SUM(G5:G35)</f>
        <v>17140</v>
      </c>
      <c r="H36" s="388"/>
      <c r="I36" s="389">
        <f>SUM(I5:I35)</f>
        <v>0</v>
      </c>
      <c r="J36" s="388"/>
      <c r="K36" s="389">
        <f>SUM(K5:K35)</f>
        <v>0</v>
      </c>
      <c r="L36" s="388"/>
      <c r="M36" s="389">
        <f>SUM(M5:M35)</f>
        <v>0</v>
      </c>
      <c r="N36" s="388"/>
      <c r="O36" s="389">
        <f>SUM(O5:O35)</f>
        <v>0</v>
      </c>
      <c r="P36" s="388"/>
      <c r="Q36" s="389">
        <f>SUM(Q5:Q35)</f>
        <v>0</v>
      </c>
      <c r="R36" s="388"/>
      <c r="S36" s="389">
        <f>SUM(S5:S35)</f>
        <v>0</v>
      </c>
      <c r="T36" s="388"/>
      <c r="U36" s="389">
        <f>SUM(U5:U35)</f>
        <v>0</v>
      </c>
      <c r="V36" s="387">
        <f t="shared" si="0"/>
        <v>299980</v>
      </c>
    </row>
  </sheetData>
  <mergeCells count="15">
    <mergeCell ref="A36:B36"/>
    <mergeCell ref="A1:I1"/>
    <mergeCell ref="K1:L1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V4"/>
  </mergeCells>
  <phoneticPr fontId="2"/>
  <pageMargins left="0" right="0" top="0.98425196850393704" bottom="0.98425196850393704" header="0.51181102362204722" footer="0.51181102362204722"/>
  <pageSetup paperSize="9" orientation="landscape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CN58"/>
  <sheetViews>
    <sheetView showGridLines="0" view="pageBreakPreview" zoomScale="150" zoomScaleNormal="100" zoomScaleSheetLayoutView="150" workbookViewId="0">
      <selection activeCell="O5" sqref="O5"/>
    </sheetView>
  </sheetViews>
  <sheetFormatPr baseColWidth="10" defaultColWidth="9" defaultRowHeight="13.5" customHeight="1"/>
  <cols>
    <col min="1" max="1" width="11.33203125" style="257" customWidth="1"/>
    <col min="2" max="2" width="10.5" style="257" customWidth="1"/>
    <col min="3" max="3" width="1.6640625" style="257" customWidth="1"/>
    <col min="4" max="12" width="7.6640625" style="257" customWidth="1"/>
    <col min="13" max="13" width="1.33203125" style="257" customWidth="1"/>
    <col min="14" max="14" width="11.83203125" style="4" customWidth="1"/>
    <col min="15" max="15" width="7.33203125" style="6" customWidth="1"/>
    <col min="16" max="16" width="7.33203125" style="7" customWidth="1"/>
    <col min="17" max="17" width="7.33203125" style="4" customWidth="1"/>
    <col min="18" max="18" width="7.33203125" style="7" customWidth="1"/>
    <col min="19" max="19" width="7.33203125" style="4" customWidth="1"/>
    <col min="20" max="20" width="7.33203125" style="7" customWidth="1"/>
    <col min="21" max="21" width="7.33203125" style="4" customWidth="1"/>
    <col min="22" max="22" width="7.33203125" style="7" customWidth="1"/>
    <col min="23" max="23" width="1.5" style="4" customWidth="1"/>
    <col min="24" max="27" width="8" style="4" customWidth="1"/>
    <col min="28" max="30" width="8.83203125" style="4" customWidth="1"/>
    <col min="31" max="31" width="18.5" style="4" customWidth="1"/>
    <col min="32" max="32" width="18.1640625" style="4" customWidth="1"/>
    <col min="33" max="33" width="4" style="4" customWidth="1"/>
    <col min="34" max="38" width="9" style="4"/>
    <col min="39" max="44" width="12.1640625" style="4" customWidth="1"/>
    <col min="45" max="45" width="9" style="4"/>
    <col min="46" max="48" width="3.83203125" style="4" customWidth="1"/>
    <col min="49" max="60" width="3.83203125" style="257" customWidth="1"/>
    <col min="61" max="61" width="10.33203125" style="257" customWidth="1"/>
    <col min="62" max="92" width="3.5" style="257" customWidth="1"/>
    <col min="93" max="99" width="3.83203125" style="257" customWidth="1"/>
    <col min="100" max="16384" width="9" style="257"/>
  </cols>
  <sheetData>
    <row r="1" spans="1:92" ht="13.5" customHeight="1">
      <c r="A1" s="370" t="s">
        <v>192</v>
      </c>
      <c r="N1" s="1"/>
      <c r="O1" s="1"/>
      <c r="P1" s="2"/>
      <c r="Q1" s="1"/>
      <c r="R1" s="2"/>
      <c r="S1" s="271" t="s">
        <v>13</v>
      </c>
      <c r="T1" s="271">
        <v>32532</v>
      </c>
      <c r="U1" s="1"/>
      <c r="V1" s="2"/>
      <c r="W1" s="3"/>
    </row>
    <row r="2" spans="1:92" ht="13.5" customHeight="1">
      <c r="A2" s="402" t="s">
        <v>8</v>
      </c>
      <c r="B2" s="402"/>
      <c r="D2" s="403"/>
      <c r="E2" s="403"/>
      <c r="F2" s="403"/>
      <c r="G2" s="403"/>
      <c r="H2" s="403"/>
      <c r="I2" s="403"/>
      <c r="J2" s="403"/>
      <c r="N2" s="1"/>
      <c r="O2" s="1"/>
      <c r="P2" s="2"/>
      <c r="Q2" s="1"/>
      <c r="R2" s="2"/>
      <c r="S2" s="271" t="s">
        <v>14</v>
      </c>
      <c r="T2" s="271">
        <v>6043</v>
      </c>
      <c r="U2" s="1"/>
      <c r="V2" s="2"/>
      <c r="W2" s="3"/>
      <c r="AO2" s="13" t="s">
        <v>17</v>
      </c>
      <c r="AP2" s="14">
        <v>893</v>
      </c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6"/>
      <c r="BK2" s="277"/>
      <c r="BL2" s="277"/>
      <c r="BM2" s="277"/>
      <c r="BN2" s="277"/>
      <c r="BO2" s="277"/>
      <c r="BP2" s="277"/>
      <c r="BQ2" s="278"/>
      <c r="BR2" s="276"/>
      <c r="BS2" s="277"/>
      <c r="BT2" s="277"/>
      <c r="BU2" s="277"/>
      <c r="BV2" s="277"/>
      <c r="BW2" s="277"/>
      <c r="BX2" s="277"/>
      <c r="BY2" s="278"/>
      <c r="BZ2" s="276"/>
      <c r="CA2" s="277"/>
      <c r="CB2" s="277"/>
      <c r="CC2" s="277"/>
      <c r="CD2" s="277"/>
      <c r="CE2" s="277"/>
      <c r="CF2" s="277"/>
      <c r="CG2" s="278"/>
      <c r="CH2" s="276"/>
      <c r="CI2" s="277"/>
      <c r="CJ2" s="277"/>
      <c r="CK2" s="277"/>
      <c r="CL2" s="277"/>
      <c r="CM2" s="277"/>
      <c r="CN2" s="277"/>
    </row>
    <row r="3" spans="1:92" ht="13.5" customHeight="1" thickBot="1">
      <c r="D3" s="258" t="s">
        <v>11</v>
      </c>
      <c r="N3" s="5"/>
      <c r="V3" s="8" t="s">
        <v>15</v>
      </c>
      <c r="AG3" s="4" t="s">
        <v>105</v>
      </c>
      <c r="AO3" s="3"/>
      <c r="AR3" s="396" t="s">
        <v>188</v>
      </c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6"/>
      <c r="BK3" s="277"/>
      <c r="BL3" s="277"/>
      <c r="BM3" s="277"/>
      <c r="BN3" s="277"/>
      <c r="BO3" s="277"/>
      <c r="BP3" s="277"/>
      <c r="BQ3" s="278"/>
      <c r="BR3" s="276"/>
      <c r="BS3" s="277"/>
      <c r="BT3" s="277"/>
      <c r="BU3" s="277"/>
      <c r="BV3" s="277"/>
      <c r="BW3" s="277"/>
      <c r="BX3" s="277"/>
      <c r="BY3" s="278"/>
      <c r="BZ3" s="276"/>
      <c r="CA3" s="277"/>
      <c r="CB3" s="277"/>
      <c r="CC3" s="277"/>
      <c r="CD3" s="277"/>
      <c r="CE3" s="277"/>
      <c r="CF3" s="277"/>
      <c r="CG3" s="278"/>
      <c r="CH3" s="276"/>
      <c r="CI3" s="277"/>
      <c r="CJ3" s="277"/>
      <c r="CK3" s="277"/>
      <c r="CL3" s="277"/>
      <c r="CM3" s="277"/>
      <c r="CN3" s="277"/>
    </row>
    <row r="4" spans="1:92" ht="13.5" customHeight="1" thickBot="1">
      <c r="A4" s="259"/>
      <c r="B4" s="260" t="s">
        <v>7</v>
      </c>
      <c r="D4" s="261"/>
      <c r="E4" s="262" t="s">
        <v>4</v>
      </c>
      <c r="F4" s="262" t="s">
        <v>2</v>
      </c>
      <c r="G4" s="262" t="s">
        <v>1</v>
      </c>
      <c r="H4" s="262" t="s">
        <v>9</v>
      </c>
      <c r="I4" s="262" t="s">
        <v>5</v>
      </c>
      <c r="J4" s="262" t="s">
        <v>10</v>
      </c>
      <c r="K4" s="262" t="s">
        <v>6</v>
      </c>
      <c r="L4" s="263" t="s">
        <v>12</v>
      </c>
      <c r="N4" s="404" t="s">
        <v>16</v>
      </c>
      <c r="O4" s="9" t="s">
        <v>193</v>
      </c>
      <c r="P4" s="10"/>
      <c r="Q4" s="10"/>
      <c r="R4" s="10"/>
      <c r="S4" s="10"/>
      <c r="T4" s="10"/>
      <c r="U4" s="11"/>
      <c r="V4" s="12"/>
      <c r="X4" s="20"/>
      <c r="Y4" s="21" t="s">
        <v>22</v>
      </c>
      <c r="Z4" s="21" t="s">
        <v>23</v>
      </c>
      <c r="AA4" s="21" t="s">
        <v>24</v>
      </c>
      <c r="AE4" s="199"/>
      <c r="AF4" s="200" t="s">
        <v>7</v>
      </c>
      <c r="AM4" s="201"/>
      <c r="AN4" s="201"/>
      <c r="AO4" s="33" t="s">
        <v>27</v>
      </c>
      <c r="AP4" s="33" t="s">
        <v>28</v>
      </c>
      <c r="AQ4" s="33" t="s">
        <v>29</v>
      </c>
      <c r="AR4" s="33" t="s">
        <v>182</v>
      </c>
      <c r="AT4" s="406">
        <v>44805</v>
      </c>
      <c r="AU4" s="407"/>
      <c r="AV4" s="407"/>
      <c r="AW4" s="407"/>
      <c r="AX4" s="407"/>
      <c r="AY4" s="407"/>
      <c r="AZ4" s="407"/>
      <c r="BA4" s="407"/>
      <c r="BB4" s="407"/>
      <c r="BC4" s="407"/>
      <c r="BD4" s="407"/>
      <c r="BE4" s="407"/>
      <c r="BF4" s="407"/>
      <c r="BG4" s="407"/>
      <c r="BH4" s="407"/>
      <c r="BI4" s="407"/>
      <c r="BJ4" s="407"/>
      <c r="BK4" s="407"/>
      <c r="BL4" s="407"/>
      <c r="BM4" s="407"/>
      <c r="BN4" s="407"/>
      <c r="BO4" s="407"/>
      <c r="BP4" s="407"/>
      <c r="BQ4" s="407"/>
      <c r="BR4" s="407"/>
      <c r="BS4" s="407"/>
      <c r="BT4" s="407"/>
      <c r="BU4" s="407"/>
      <c r="BV4" s="407"/>
      <c r="BW4" s="407"/>
      <c r="BX4" s="407"/>
      <c r="BY4" s="407"/>
      <c r="BZ4" s="407"/>
      <c r="CA4" s="407"/>
      <c r="CB4" s="407"/>
      <c r="CC4" s="407"/>
      <c r="CD4" s="407"/>
      <c r="CE4" s="407"/>
      <c r="CF4" s="407"/>
      <c r="CG4" s="407"/>
      <c r="CH4" s="407"/>
      <c r="CI4" s="407"/>
      <c r="CJ4" s="407"/>
      <c r="CK4" s="407"/>
      <c r="CL4" s="407"/>
      <c r="CM4" s="407"/>
      <c r="CN4" s="408"/>
    </row>
    <row r="5" spans="1:92" ht="13.5" customHeight="1" thickTop="1" thickBot="1">
      <c r="A5" s="269" t="s">
        <v>0</v>
      </c>
      <c r="B5" s="264">
        <v>0.54</v>
      </c>
      <c r="D5" s="265">
        <v>0</v>
      </c>
      <c r="E5" s="265">
        <f>B7</f>
        <v>34600</v>
      </c>
      <c r="F5" s="265">
        <v>0</v>
      </c>
      <c r="G5" s="265" t="e">
        <f>NA()</f>
        <v>#N/A</v>
      </c>
      <c r="H5" s="265" t="e">
        <f>NA()</f>
        <v>#N/A</v>
      </c>
      <c r="I5" s="265">
        <v>0</v>
      </c>
      <c r="J5" s="265">
        <f>E5</f>
        <v>34600</v>
      </c>
      <c r="K5" s="265">
        <v>0</v>
      </c>
      <c r="L5" s="265">
        <f>B7</f>
        <v>34600</v>
      </c>
      <c r="N5" s="405"/>
      <c r="O5" s="15" t="s">
        <v>18</v>
      </c>
      <c r="P5" s="16"/>
      <c r="Q5" s="17" t="s">
        <v>19</v>
      </c>
      <c r="R5" s="16"/>
      <c r="S5" s="17" t="s">
        <v>20</v>
      </c>
      <c r="T5" s="16"/>
      <c r="U5" s="18" t="s">
        <v>21</v>
      </c>
      <c r="V5" s="19"/>
      <c r="X5" s="29" t="s">
        <v>26</v>
      </c>
      <c r="Y5" s="30"/>
      <c r="Z5" s="31"/>
      <c r="AA5" s="32"/>
      <c r="AB5" s="8" t="e">
        <f>Z5/Y5</f>
        <v>#DIV/0!</v>
      </c>
      <c r="AE5" s="202" t="s">
        <v>31</v>
      </c>
      <c r="AF5" s="203">
        <f>SUM(S7,S15,S24,S31)</f>
        <v>3567944</v>
      </c>
      <c r="AM5" s="204">
        <v>44805</v>
      </c>
      <c r="AN5" s="13" t="str">
        <f>TEXT(AM5,"aaa")</f>
        <v>木</v>
      </c>
      <c r="AO5" s="45">
        <v>70000</v>
      </c>
      <c r="AP5" s="45">
        <f>'売上表 (2)'!V5</f>
        <v>33330</v>
      </c>
      <c r="AQ5" s="46">
        <f>AP5-AO5</f>
        <v>-36670</v>
      </c>
      <c r="AR5" s="47" t="e">
        <f>AQ5/$AC$3</f>
        <v>#DIV/0!</v>
      </c>
      <c r="AS5" s="3"/>
      <c r="AT5" s="280"/>
      <c r="AU5" s="272"/>
      <c r="AV5" s="272"/>
      <c r="AW5" s="272"/>
      <c r="AX5" s="272"/>
      <c r="AY5" s="272"/>
      <c r="AZ5" s="272"/>
      <c r="BA5" s="272"/>
      <c r="BB5" s="409" t="s">
        <v>106</v>
      </c>
      <c r="BC5" s="409"/>
      <c r="BD5" s="409"/>
      <c r="BE5" s="409"/>
      <c r="BF5" s="410">
        <v>0.95</v>
      </c>
      <c r="BG5" s="410"/>
      <c r="BH5" s="410"/>
      <c r="BI5" s="410"/>
      <c r="BJ5" s="410"/>
      <c r="BK5" s="411" t="s">
        <v>107</v>
      </c>
      <c r="BL5" s="411"/>
      <c r="BM5" s="411"/>
      <c r="BN5" s="411"/>
      <c r="BO5" s="409"/>
      <c r="BP5" s="409"/>
      <c r="BQ5" s="409"/>
      <c r="BR5" s="409"/>
      <c r="BS5" s="409"/>
      <c r="BT5" s="409"/>
      <c r="BU5" s="409"/>
      <c r="BV5" s="409"/>
      <c r="BW5" s="409"/>
      <c r="BX5" s="409"/>
      <c r="BY5" s="409"/>
      <c r="BZ5" s="409"/>
      <c r="CA5" s="273"/>
      <c r="CB5" s="273"/>
      <c r="CC5" s="273"/>
      <c r="CD5" s="273"/>
      <c r="CE5" s="273"/>
      <c r="CF5" s="273"/>
      <c r="CG5" s="273"/>
      <c r="CH5" s="273"/>
      <c r="CI5" s="273"/>
      <c r="CJ5" s="273"/>
      <c r="CK5" s="273"/>
      <c r="CL5" s="273"/>
      <c r="CM5" s="273"/>
      <c r="CN5" s="274"/>
    </row>
    <row r="6" spans="1:92" ht="13.5" customHeight="1">
      <c r="A6" s="269" t="s">
        <v>3</v>
      </c>
      <c r="B6" s="264">
        <f>1-B5</f>
        <v>0.45999999999999996</v>
      </c>
      <c r="D6" s="265">
        <f>B8</f>
        <v>75217.391304347839</v>
      </c>
      <c r="E6" s="265" t="e">
        <f>NA()</f>
        <v>#N/A</v>
      </c>
      <c r="F6" s="265" t="e">
        <f>NA()</f>
        <v>#N/A</v>
      </c>
      <c r="G6" s="265">
        <v>0</v>
      </c>
      <c r="H6" s="265" t="e">
        <f>NA()</f>
        <v>#N/A</v>
      </c>
      <c r="I6" s="265">
        <f>D6</f>
        <v>75217.391304347839</v>
      </c>
      <c r="J6" s="265">
        <v>0</v>
      </c>
      <c r="K6" s="265">
        <v>0</v>
      </c>
      <c r="L6" s="265" t="e">
        <f>NA()</f>
        <v>#N/A</v>
      </c>
      <c r="N6" s="22" t="s">
        <v>25</v>
      </c>
      <c r="O6" s="23">
        <v>7851298</v>
      </c>
      <c r="P6" s="24"/>
      <c r="Q6" s="25">
        <v>7548271.6004639026</v>
      </c>
      <c r="R6" s="24"/>
      <c r="S6" s="25">
        <v>7353129</v>
      </c>
      <c r="T6" s="24"/>
      <c r="U6" s="26">
        <v>7191305</v>
      </c>
      <c r="V6" s="27"/>
      <c r="W6" s="28"/>
      <c r="X6" s="40" t="s">
        <v>6</v>
      </c>
      <c r="Y6" s="41"/>
      <c r="Z6" s="42"/>
      <c r="AA6" s="43"/>
      <c r="AB6" s="44">
        <f>Z6-Y6</f>
        <v>0</v>
      </c>
      <c r="AE6" s="205" t="s">
        <v>34</v>
      </c>
      <c r="AF6" s="206">
        <f>AF5/AF8</f>
        <v>0.4852279893362404</v>
      </c>
      <c r="AM6" s="207">
        <f>AM5+1</f>
        <v>44806</v>
      </c>
      <c r="AN6" s="208" t="str">
        <f t="shared" ref="AN6:AN35" si="0">TEXT(AM6,"aaa")</f>
        <v>金</v>
      </c>
      <c r="AO6" s="56">
        <v>70000</v>
      </c>
      <c r="AP6" s="45">
        <f>'売上表 (2)'!V6</f>
        <v>112850</v>
      </c>
      <c r="AQ6" s="57">
        <f t="shared" ref="AQ6:AQ35" si="1">AP6-AO6</f>
        <v>42850</v>
      </c>
      <c r="AR6" s="47" t="e">
        <f t="shared" ref="AR6:AR35" si="2">AQ6/$AC$3</f>
        <v>#DIV/0!</v>
      </c>
      <c r="AT6" s="281"/>
      <c r="AU6" s="282" t="s">
        <v>119</v>
      </c>
      <c r="AV6" s="283"/>
      <c r="AW6" s="283"/>
      <c r="AX6" s="283" t="s">
        <v>108</v>
      </c>
      <c r="AY6" s="283"/>
      <c r="AZ6" s="283" t="s">
        <v>189</v>
      </c>
      <c r="BA6" s="283"/>
      <c r="BB6" s="284"/>
      <c r="BC6" s="285"/>
      <c r="BD6" s="284"/>
      <c r="BE6" s="285"/>
      <c r="BF6" s="284"/>
      <c r="BG6" s="285"/>
      <c r="BH6" s="284"/>
      <c r="BI6" s="284"/>
      <c r="BJ6" s="286"/>
      <c r="BK6" s="286"/>
      <c r="BL6" s="286"/>
      <c r="BM6" s="286"/>
      <c r="BN6" s="286"/>
      <c r="BO6" s="286"/>
      <c r="BP6" s="286"/>
      <c r="BQ6" s="286"/>
      <c r="BR6" s="286"/>
      <c r="BS6" s="286"/>
      <c r="BT6" s="286"/>
      <c r="BU6" s="286"/>
      <c r="BV6" s="286"/>
      <c r="BW6" s="286"/>
      <c r="BX6" s="286"/>
      <c r="BY6" s="286"/>
      <c r="BZ6" s="286"/>
      <c r="CA6" s="286"/>
      <c r="CB6" s="286"/>
      <c r="CC6" s="286"/>
      <c r="CD6" s="286"/>
      <c r="CE6" s="286"/>
      <c r="CF6" s="286"/>
      <c r="CG6" s="286"/>
      <c r="CH6" s="286"/>
      <c r="CI6" s="286"/>
      <c r="CJ6" s="286"/>
      <c r="CK6" s="286"/>
      <c r="CL6" s="286"/>
      <c r="CM6" s="286"/>
      <c r="CN6" s="287"/>
    </row>
    <row r="7" spans="1:92" ht="13.5" customHeight="1">
      <c r="A7" s="269" t="s">
        <v>102</v>
      </c>
      <c r="B7" s="266">
        <v>34600</v>
      </c>
      <c r="D7" s="265">
        <f>B8</f>
        <v>75217.391304347839</v>
      </c>
      <c r="E7" s="265" t="e">
        <f>NA()</f>
        <v>#N/A</v>
      </c>
      <c r="F7" s="265" t="e">
        <f>NA()</f>
        <v>#N/A</v>
      </c>
      <c r="G7" s="265">
        <f>D7</f>
        <v>75217.391304347839</v>
      </c>
      <c r="H7" s="265" t="e">
        <f>NA()</f>
        <v>#N/A</v>
      </c>
      <c r="I7" s="265">
        <f>D7</f>
        <v>75217.391304347839</v>
      </c>
      <c r="J7" s="265">
        <v>0</v>
      </c>
      <c r="K7" s="265">
        <v>0</v>
      </c>
      <c r="L7" s="265" t="e">
        <f>NA()</f>
        <v>#N/A</v>
      </c>
      <c r="N7" s="34" t="s">
        <v>30</v>
      </c>
      <c r="O7" s="35">
        <v>1978527</v>
      </c>
      <c r="P7" s="36">
        <v>0.25199998777272242</v>
      </c>
      <c r="Q7" s="37">
        <v>1871971.3569150479</v>
      </c>
      <c r="R7" s="36">
        <v>0.248</v>
      </c>
      <c r="S7" s="37">
        <v>1833521</v>
      </c>
      <c r="T7" s="36">
        <v>0.24935248654008382</v>
      </c>
      <c r="U7" s="38">
        <v>1739311</v>
      </c>
      <c r="V7" s="39">
        <v>0.24186305545377368</v>
      </c>
      <c r="X7" s="40" t="s">
        <v>33</v>
      </c>
      <c r="Y7" s="54"/>
      <c r="Z7" s="55"/>
      <c r="AA7" s="43"/>
      <c r="AB7" s="8" t="e">
        <f t="shared" ref="AB7:AB13" si="3">Z7/Y7</f>
        <v>#DIV/0!</v>
      </c>
      <c r="AE7" s="205" t="s">
        <v>37</v>
      </c>
      <c r="AF7" s="209">
        <f>SUM(S43,S44,S45)-S15-S24-S31</f>
        <v>3100442</v>
      </c>
      <c r="AH7" s="210" t="s">
        <v>38</v>
      </c>
      <c r="AM7" s="207">
        <f t="shared" ref="AM7:AM35" si="4">AM6+1</f>
        <v>44807</v>
      </c>
      <c r="AN7" s="208" t="str">
        <f t="shared" si="0"/>
        <v>土</v>
      </c>
      <c r="AO7" s="56"/>
      <c r="AP7" s="45">
        <f>'売上表 (2)'!V7</f>
        <v>153800</v>
      </c>
      <c r="AQ7" s="57">
        <f t="shared" si="1"/>
        <v>153800</v>
      </c>
      <c r="AR7" s="47" t="e">
        <f t="shared" si="2"/>
        <v>#DIV/0!</v>
      </c>
      <c r="AT7" s="281"/>
      <c r="AU7" s="288"/>
      <c r="AV7" s="289"/>
      <c r="AW7" s="289"/>
      <c r="AX7" s="289"/>
      <c r="AY7" s="289"/>
      <c r="AZ7" s="289"/>
      <c r="BA7" s="289"/>
      <c r="BB7" s="290"/>
      <c r="BC7" s="291"/>
      <c r="BD7" s="290"/>
      <c r="BE7" s="291"/>
      <c r="BF7" s="290"/>
      <c r="BG7" s="291"/>
      <c r="BH7" s="290"/>
      <c r="BI7" s="290"/>
      <c r="BJ7" s="292"/>
      <c r="BK7" s="292"/>
      <c r="BL7" s="292"/>
      <c r="BM7" s="292"/>
      <c r="BN7" s="292"/>
      <c r="BO7" s="292"/>
      <c r="BP7" s="292"/>
      <c r="BQ7" s="292"/>
      <c r="BR7" s="292"/>
      <c r="BS7" s="292"/>
      <c r="BT7" s="292"/>
      <c r="BU7" s="292"/>
      <c r="BV7" s="292"/>
      <c r="BW7" s="292"/>
      <c r="BX7" s="292"/>
      <c r="BY7" s="292"/>
      <c r="BZ7" s="292"/>
      <c r="CA7" s="292"/>
      <c r="CB7" s="292"/>
      <c r="CC7" s="292"/>
      <c r="CD7" s="292"/>
      <c r="CE7" s="292"/>
      <c r="CF7" s="292"/>
      <c r="CG7" s="292"/>
      <c r="CH7" s="292"/>
      <c r="CI7" s="292"/>
      <c r="CJ7" s="292"/>
      <c r="CK7" s="292"/>
      <c r="CL7" s="292"/>
      <c r="CM7" s="292"/>
      <c r="CN7" s="293"/>
    </row>
    <row r="8" spans="1:92" ht="13.5" customHeight="1">
      <c r="A8" s="269" t="s">
        <v>103</v>
      </c>
      <c r="B8" s="266">
        <f>B7/B6</f>
        <v>75217.391304347839</v>
      </c>
      <c r="D8" s="265">
        <f>INT(MAX(B8:B9)*1.2)</f>
        <v>117600</v>
      </c>
      <c r="E8" s="265">
        <f>B5*D8+B7</f>
        <v>98104</v>
      </c>
      <c r="F8" s="265">
        <f>D8</f>
        <v>117600</v>
      </c>
      <c r="G8" s="265" t="e">
        <f>NA()</f>
        <v>#N/A</v>
      </c>
      <c r="H8" s="265" t="e">
        <f>NA()</f>
        <v>#N/A</v>
      </c>
      <c r="I8" s="265">
        <f>E8</f>
        <v>98104</v>
      </c>
      <c r="J8" s="265">
        <v>0</v>
      </c>
      <c r="K8" s="265">
        <f>F8-E8</f>
        <v>19496</v>
      </c>
      <c r="L8" s="265">
        <f>B7</f>
        <v>34600</v>
      </c>
      <c r="N8" s="48" t="s">
        <v>32</v>
      </c>
      <c r="O8" s="49">
        <v>0</v>
      </c>
      <c r="P8" s="50">
        <v>0</v>
      </c>
      <c r="Q8" s="51">
        <v>0</v>
      </c>
      <c r="R8" s="50">
        <v>0</v>
      </c>
      <c r="S8" s="51">
        <v>0</v>
      </c>
      <c r="T8" s="50">
        <v>0</v>
      </c>
      <c r="U8" s="52">
        <v>0</v>
      </c>
      <c r="V8" s="53">
        <v>0</v>
      </c>
      <c r="X8" s="40" t="s">
        <v>36</v>
      </c>
      <c r="Y8" s="64"/>
      <c r="Z8" s="43"/>
      <c r="AA8" s="43"/>
      <c r="AB8" s="8" t="e">
        <f t="shared" si="3"/>
        <v>#DIV/0!</v>
      </c>
      <c r="AE8" s="205" t="s">
        <v>41</v>
      </c>
      <c r="AF8" s="209">
        <f>S6</f>
        <v>7353129</v>
      </c>
      <c r="AH8" s="211">
        <v>2000000</v>
      </c>
      <c r="AM8" s="207">
        <f t="shared" si="4"/>
        <v>44808</v>
      </c>
      <c r="AN8" s="208" t="str">
        <f t="shared" si="0"/>
        <v>日</v>
      </c>
      <c r="AO8" s="56"/>
      <c r="AP8" s="45">
        <f>'売上表 (2)'!V8</f>
        <v>0</v>
      </c>
      <c r="AQ8" s="57">
        <f t="shared" si="1"/>
        <v>0</v>
      </c>
      <c r="AR8" s="47" t="e">
        <f t="shared" si="2"/>
        <v>#DIV/0!</v>
      </c>
      <c r="AT8" s="281"/>
      <c r="AU8" s="288"/>
      <c r="AV8" s="289"/>
      <c r="AW8" s="289"/>
      <c r="AX8" s="289"/>
      <c r="AY8" s="289"/>
      <c r="AZ8" s="289"/>
      <c r="BA8" s="289"/>
      <c r="BB8" s="290"/>
      <c r="BC8" s="291"/>
      <c r="BD8" s="290"/>
      <c r="BE8" s="291"/>
      <c r="BF8" s="290"/>
      <c r="BG8" s="291"/>
      <c r="BH8" s="290"/>
      <c r="BI8" s="290"/>
      <c r="BJ8" s="292"/>
      <c r="BK8" s="292"/>
      <c r="BL8" s="292"/>
      <c r="BM8" s="292"/>
      <c r="BN8" s="292"/>
      <c r="BO8" s="292"/>
      <c r="BP8" s="292"/>
      <c r="BQ8" s="292"/>
      <c r="BR8" s="292"/>
      <c r="BS8" s="292"/>
      <c r="BT8" s="292"/>
      <c r="BU8" s="292"/>
      <c r="BV8" s="292"/>
      <c r="BW8" s="292"/>
      <c r="BX8" s="292"/>
      <c r="BY8" s="292"/>
      <c r="BZ8" s="292"/>
      <c r="CA8" s="292"/>
      <c r="CB8" s="292"/>
      <c r="CC8" s="292"/>
      <c r="CD8" s="292"/>
      <c r="CE8" s="292"/>
      <c r="CF8" s="292"/>
      <c r="CG8" s="292"/>
      <c r="CH8" s="292"/>
      <c r="CI8" s="292"/>
      <c r="CJ8" s="292"/>
      <c r="CK8" s="292"/>
      <c r="CL8" s="292"/>
      <c r="CM8" s="292"/>
      <c r="CN8" s="293"/>
    </row>
    <row r="9" spans="1:92" ht="13.5" customHeight="1" thickBot="1">
      <c r="A9" s="270" t="s">
        <v>104</v>
      </c>
      <c r="B9" s="267">
        <v>98000</v>
      </c>
      <c r="D9" s="265">
        <f>B9</f>
        <v>98000</v>
      </c>
      <c r="E9" s="265" t="e">
        <f>NA()</f>
        <v>#N/A</v>
      </c>
      <c r="F9" s="265" t="e">
        <f>NA()</f>
        <v>#N/A</v>
      </c>
      <c r="G9" s="265" t="e">
        <f>NA()</f>
        <v>#N/A</v>
      </c>
      <c r="H9" s="265">
        <v>0</v>
      </c>
      <c r="I9" s="265">
        <f>D9*B5+B7</f>
        <v>87520</v>
      </c>
      <c r="J9" s="265">
        <v>0</v>
      </c>
      <c r="K9" s="265">
        <f>D9-I9</f>
        <v>10480</v>
      </c>
      <c r="L9" s="265" t="e">
        <f>NA()</f>
        <v>#N/A</v>
      </c>
      <c r="N9" s="58" t="s">
        <v>187</v>
      </c>
      <c r="O9" s="59">
        <v>0</v>
      </c>
      <c r="P9" s="60">
        <v>0</v>
      </c>
      <c r="Q9" s="61">
        <v>0</v>
      </c>
      <c r="R9" s="60">
        <v>0</v>
      </c>
      <c r="S9" s="61">
        <v>0</v>
      </c>
      <c r="T9" s="60">
        <v>0</v>
      </c>
      <c r="U9" s="62">
        <v>0</v>
      </c>
      <c r="V9" s="63">
        <v>0</v>
      </c>
      <c r="X9" s="40" t="s">
        <v>40</v>
      </c>
      <c r="Y9" s="65"/>
      <c r="Z9" s="66"/>
      <c r="AA9" s="43"/>
      <c r="AB9" s="8" t="e">
        <f t="shared" si="3"/>
        <v>#DIV/0!</v>
      </c>
      <c r="AE9" s="205" t="s">
        <v>3</v>
      </c>
      <c r="AF9" s="212">
        <f>1-AF6</f>
        <v>0.51477201066375966</v>
      </c>
      <c r="AM9" s="207">
        <f t="shared" si="4"/>
        <v>44809</v>
      </c>
      <c r="AN9" s="208" t="str">
        <f t="shared" si="0"/>
        <v>月</v>
      </c>
      <c r="AO9" s="56"/>
      <c r="AP9" s="45">
        <f>'売上表 (2)'!V9</f>
        <v>0</v>
      </c>
      <c r="AQ9" s="57">
        <f t="shared" si="1"/>
        <v>0</v>
      </c>
      <c r="AR9" s="47" t="e">
        <f t="shared" si="2"/>
        <v>#DIV/0!</v>
      </c>
      <c r="AT9" s="281"/>
      <c r="AU9" s="288"/>
      <c r="AV9" s="289"/>
      <c r="AW9" s="289"/>
      <c r="AX9" s="289"/>
      <c r="AY9" s="289"/>
      <c r="AZ9" s="289"/>
      <c r="BA9" s="289"/>
      <c r="BB9" s="290"/>
      <c r="BC9" s="291"/>
      <c r="BD9" s="290"/>
      <c r="BE9" s="291"/>
      <c r="BF9" s="290"/>
      <c r="BG9" s="291"/>
      <c r="BH9" s="290"/>
      <c r="BI9" s="290"/>
      <c r="BJ9" s="292"/>
      <c r="BK9" s="292"/>
      <c r="BL9" s="292"/>
      <c r="BM9" s="292"/>
      <c r="BN9" s="292"/>
      <c r="BO9" s="292"/>
      <c r="BP9" s="292"/>
      <c r="BQ9" s="292"/>
      <c r="BR9" s="292"/>
      <c r="BS9" s="292"/>
      <c r="BT9" s="292"/>
      <c r="BU9" s="292"/>
      <c r="BV9" s="292"/>
      <c r="BW9" s="292"/>
      <c r="BX9" s="292"/>
      <c r="BY9" s="292"/>
      <c r="BZ9" s="292"/>
      <c r="CA9" s="292"/>
      <c r="CB9" s="292"/>
      <c r="CC9" s="292"/>
      <c r="CD9" s="292"/>
      <c r="CE9" s="292"/>
      <c r="CF9" s="292"/>
      <c r="CG9" s="292"/>
      <c r="CH9" s="292"/>
      <c r="CI9" s="292"/>
      <c r="CJ9" s="292"/>
      <c r="CK9" s="292"/>
      <c r="CL9" s="292"/>
      <c r="CM9" s="292"/>
      <c r="CN9" s="293"/>
    </row>
    <row r="10" spans="1:92" ht="13.5" customHeight="1" thickBot="1">
      <c r="D10" s="265">
        <f>B9</f>
        <v>98000</v>
      </c>
      <c r="E10" s="265" t="e">
        <f>NA()</f>
        <v>#N/A</v>
      </c>
      <c r="F10" s="265" t="e">
        <f>NA()</f>
        <v>#N/A</v>
      </c>
      <c r="G10" s="265" t="e">
        <f>NA()</f>
        <v>#N/A</v>
      </c>
      <c r="H10" s="265">
        <f>D10</f>
        <v>98000</v>
      </c>
      <c r="I10" s="265">
        <f>I9</f>
        <v>87520</v>
      </c>
      <c r="J10" s="265">
        <v>0</v>
      </c>
      <c r="K10" s="265">
        <f>D10-I10</f>
        <v>10480</v>
      </c>
      <c r="L10" s="265" t="e">
        <f>NA()</f>
        <v>#N/A</v>
      </c>
      <c r="N10" s="58" t="s">
        <v>39</v>
      </c>
      <c r="O10" s="59">
        <v>0</v>
      </c>
      <c r="P10" s="60">
        <v>0</v>
      </c>
      <c r="Q10" s="61">
        <v>0</v>
      </c>
      <c r="R10" s="60">
        <v>0</v>
      </c>
      <c r="S10" s="61">
        <v>2921</v>
      </c>
      <c r="T10" s="60">
        <v>3.9724585275193732E-4</v>
      </c>
      <c r="U10" s="62">
        <v>2794</v>
      </c>
      <c r="V10" s="63">
        <v>3.8852475315676364E-4</v>
      </c>
      <c r="X10" s="40" t="s">
        <v>43</v>
      </c>
      <c r="Y10" s="65"/>
      <c r="Z10" s="66"/>
      <c r="AA10" s="43"/>
      <c r="AB10" s="8" t="e">
        <f t="shared" si="3"/>
        <v>#DIV/0!</v>
      </c>
      <c r="AE10" s="205" t="s">
        <v>46</v>
      </c>
      <c r="AF10" s="213">
        <f>AF7/AF9</f>
        <v>6022942.0709999641</v>
      </c>
      <c r="AH10" s="210" t="s">
        <v>47</v>
      </c>
      <c r="AI10" s="211">
        <f>SUM(AF7,AH8)/AF9</f>
        <v>9908157.1925858296</v>
      </c>
      <c r="AM10" s="207">
        <f t="shared" si="4"/>
        <v>44810</v>
      </c>
      <c r="AN10" s="208" t="str">
        <f t="shared" si="0"/>
        <v>火</v>
      </c>
      <c r="AO10" s="56"/>
      <c r="AP10" s="45">
        <f>'売上表 (2)'!V10</f>
        <v>0</v>
      </c>
      <c r="AQ10" s="57">
        <f t="shared" si="1"/>
        <v>0</v>
      </c>
      <c r="AR10" s="47" t="e">
        <f t="shared" si="2"/>
        <v>#DIV/0!</v>
      </c>
      <c r="AT10" s="281"/>
      <c r="AU10" s="294"/>
      <c r="AV10" s="295"/>
      <c r="AW10" s="295"/>
      <c r="AX10" s="295"/>
      <c r="AY10" s="295"/>
      <c r="AZ10" s="295"/>
      <c r="BA10" s="295"/>
      <c r="BB10" s="296"/>
      <c r="BC10" s="297"/>
      <c r="BD10" s="296"/>
      <c r="BE10" s="297"/>
      <c r="BF10" s="296"/>
      <c r="BG10" s="297"/>
      <c r="BH10" s="296"/>
      <c r="BI10" s="296"/>
      <c r="BJ10" s="298"/>
      <c r="BK10" s="298"/>
      <c r="BL10" s="298"/>
      <c r="BM10" s="298"/>
      <c r="BN10" s="298"/>
      <c r="BO10" s="298"/>
      <c r="BP10" s="298"/>
      <c r="BQ10" s="298"/>
      <c r="BR10" s="298"/>
      <c r="BS10" s="298"/>
      <c r="BT10" s="298"/>
      <c r="BU10" s="298"/>
      <c r="BV10" s="298"/>
      <c r="BW10" s="298"/>
      <c r="BX10" s="298"/>
      <c r="BY10" s="298"/>
      <c r="BZ10" s="298"/>
      <c r="CA10" s="298"/>
      <c r="CB10" s="298"/>
      <c r="CC10" s="298"/>
      <c r="CD10" s="298"/>
      <c r="CE10" s="298"/>
      <c r="CF10" s="298"/>
      <c r="CG10" s="298"/>
      <c r="CH10" s="298"/>
      <c r="CI10" s="298"/>
      <c r="CJ10" s="298"/>
      <c r="CK10" s="298"/>
      <c r="CL10" s="298"/>
      <c r="CM10" s="298"/>
      <c r="CN10" s="299"/>
    </row>
    <row r="11" spans="1:92" ht="13.5" customHeight="1">
      <c r="N11" s="67" t="s">
        <v>42</v>
      </c>
      <c r="O11" s="68">
        <v>56684</v>
      </c>
      <c r="P11" s="69">
        <v>7.2196979403915127E-3</v>
      </c>
      <c r="Q11" s="70">
        <v>75482.716004639035</v>
      </c>
      <c r="R11" s="69">
        <v>1.0000000000000002E-2</v>
      </c>
      <c r="S11" s="70">
        <v>60480</v>
      </c>
      <c r="T11" s="69">
        <v>8.2250698988145052E-3</v>
      </c>
      <c r="U11" s="71">
        <v>63050</v>
      </c>
      <c r="V11" s="72">
        <v>8.767532457599838E-3</v>
      </c>
      <c r="W11" s="28"/>
      <c r="X11" s="40" t="s">
        <v>45</v>
      </c>
      <c r="Y11" s="41"/>
      <c r="Z11" s="42"/>
      <c r="AA11" s="43"/>
      <c r="AB11" s="8" t="e">
        <f t="shared" si="3"/>
        <v>#DIV/0!</v>
      </c>
      <c r="AE11" s="205" t="s">
        <v>6</v>
      </c>
      <c r="AF11" s="213">
        <f>AF8-AF7-AF6*AF8</f>
        <v>684743</v>
      </c>
      <c r="AM11" s="207">
        <f t="shared" si="4"/>
        <v>44811</v>
      </c>
      <c r="AN11" s="208" t="str">
        <f t="shared" si="0"/>
        <v>水</v>
      </c>
      <c r="AO11" s="56"/>
      <c r="AP11" s="45">
        <f>'売上表 (2)'!V11</f>
        <v>0</v>
      </c>
      <c r="AQ11" s="57">
        <f t="shared" si="1"/>
        <v>0</v>
      </c>
      <c r="AR11" s="47" t="e">
        <f t="shared" si="2"/>
        <v>#DIV/0!</v>
      </c>
      <c r="AT11" s="281"/>
      <c r="AU11" s="282" t="s">
        <v>120</v>
      </c>
      <c r="AV11" s="283"/>
      <c r="AW11" s="283"/>
      <c r="AX11" s="283" t="s">
        <v>108</v>
      </c>
      <c r="AY11" s="283"/>
      <c r="AZ11" s="283" t="s">
        <v>190</v>
      </c>
      <c r="BA11" s="283"/>
      <c r="BB11" s="300"/>
      <c r="BC11" s="301"/>
      <c r="BD11" s="300"/>
      <c r="BE11" s="302"/>
      <c r="BF11" s="300"/>
      <c r="BG11" s="302"/>
      <c r="BH11" s="300"/>
      <c r="BI11" s="300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4"/>
    </row>
    <row r="12" spans="1:92" ht="13.5" customHeight="1">
      <c r="N12" s="73" t="s">
        <v>44</v>
      </c>
      <c r="O12" s="74">
        <v>2035211</v>
      </c>
      <c r="P12" s="75">
        <v>0.25921968571311393</v>
      </c>
      <c r="Q12" s="76">
        <v>1947454.0729196868</v>
      </c>
      <c r="R12" s="75">
        <v>0.25800000000000001</v>
      </c>
      <c r="S12" s="76">
        <v>1896922</v>
      </c>
      <c r="T12" s="75">
        <v>0.25797480229165026</v>
      </c>
      <c r="U12" s="77">
        <v>1805155</v>
      </c>
      <c r="V12" s="78">
        <v>0.25101911266453031</v>
      </c>
      <c r="W12" s="28"/>
      <c r="X12" s="40" t="s">
        <v>49</v>
      </c>
      <c r="Y12" s="65"/>
      <c r="Z12" s="66"/>
      <c r="AA12" s="43"/>
      <c r="AB12" s="8" t="e">
        <f t="shared" si="3"/>
        <v>#DIV/0!</v>
      </c>
      <c r="AE12" s="214" t="s">
        <v>52</v>
      </c>
      <c r="AF12" s="215">
        <f>(AF8-AF10)/AF8</f>
        <v>0.18090080141393355</v>
      </c>
      <c r="AM12" s="216">
        <f t="shared" si="4"/>
        <v>44812</v>
      </c>
      <c r="AN12" s="217" t="str">
        <f t="shared" si="0"/>
        <v>木</v>
      </c>
      <c r="AO12" s="94"/>
      <c r="AP12" s="45">
        <f>'売上表 (2)'!V12</f>
        <v>0</v>
      </c>
      <c r="AQ12" s="95">
        <f t="shared" si="1"/>
        <v>0</v>
      </c>
      <c r="AR12" s="47" t="e">
        <f t="shared" si="2"/>
        <v>#DIV/0!</v>
      </c>
      <c r="AT12" s="281"/>
      <c r="AU12" s="288"/>
      <c r="AV12" s="289"/>
      <c r="AW12" s="289"/>
      <c r="AX12" s="289"/>
      <c r="AY12" s="289"/>
      <c r="AZ12" s="289"/>
      <c r="BA12" s="289"/>
      <c r="BB12" s="290"/>
      <c r="BC12" s="305"/>
      <c r="BD12" s="290"/>
      <c r="BE12" s="291"/>
      <c r="BF12" s="290"/>
      <c r="BG12" s="291"/>
      <c r="BH12" s="290"/>
      <c r="BI12" s="290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3"/>
    </row>
    <row r="13" spans="1:92" ht="13.5" customHeight="1">
      <c r="N13" s="73" t="s">
        <v>48</v>
      </c>
      <c r="O13" s="79">
        <v>5816087</v>
      </c>
      <c r="P13" s="80">
        <v>0.74078031428688607</v>
      </c>
      <c r="Q13" s="81">
        <v>5600817.5275442153</v>
      </c>
      <c r="R13" s="80">
        <v>0.74199999999999999</v>
      </c>
      <c r="S13" s="81">
        <v>5456207</v>
      </c>
      <c r="T13" s="80">
        <v>0.74202519770834974</v>
      </c>
      <c r="U13" s="82">
        <v>5386150</v>
      </c>
      <c r="V13" s="83">
        <v>0.74898088733546975</v>
      </c>
      <c r="X13" s="90" t="s">
        <v>51</v>
      </c>
      <c r="Y13" s="91"/>
      <c r="Z13" s="92"/>
      <c r="AA13" s="93"/>
      <c r="AB13" s="8" t="e">
        <f t="shared" si="3"/>
        <v>#DIV/0!</v>
      </c>
      <c r="AE13" s="218" t="s">
        <v>54</v>
      </c>
      <c r="AF13" s="219">
        <f>AF10/AF8</f>
        <v>0.81909919858606639</v>
      </c>
      <c r="AM13" s="220">
        <f t="shared" si="4"/>
        <v>44813</v>
      </c>
      <c r="AN13" s="221" t="str">
        <f t="shared" si="0"/>
        <v>金</v>
      </c>
      <c r="AO13" s="102"/>
      <c r="AP13" s="45">
        <f>'売上表 (2)'!V13</f>
        <v>0</v>
      </c>
      <c r="AQ13" s="103">
        <f t="shared" si="1"/>
        <v>0</v>
      </c>
      <c r="AR13" s="47" t="e">
        <f t="shared" si="2"/>
        <v>#DIV/0!</v>
      </c>
      <c r="AT13" s="281"/>
      <c r="AU13" s="288"/>
      <c r="AV13" s="289"/>
      <c r="AW13" s="289"/>
      <c r="AX13" s="289"/>
      <c r="AY13" s="289"/>
      <c r="AZ13" s="289"/>
      <c r="BA13" s="289"/>
      <c r="BB13" s="290"/>
      <c r="BC13" s="305"/>
      <c r="BD13" s="290"/>
      <c r="BE13" s="291"/>
      <c r="BF13" s="290"/>
      <c r="BG13" s="291"/>
      <c r="BH13" s="290"/>
      <c r="BI13" s="290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3"/>
    </row>
    <row r="14" spans="1:92" ht="13.5" customHeight="1">
      <c r="N14" s="84" t="s">
        <v>50</v>
      </c>
      <c r="O14" s="85">
        <v>958524</v>
      </c>
      <c r="P14" s="86">
        <v>0.12208478139538201</v>
      </c>
      <c r="Q14" s="87">
        <v>994389.90282353084</v>
      </c>
      <c r="R14" s="86">
        <v>0.13173743016380299</v>
      </c>
      <c r="S14" s="87">
        <v>994421</v>
      </c>
      <c r="T14" s="86">
        <v>0.13523780148559886</v>
      </c>
      <c r="U14" s="88">
        <v>1196913</v>
      </c>
      <c r="V14" s="89">
        <v>0.16643891477277073</v>
      </c>
      <c r="W14" s="28"/>
      <c r="AE14" s="222" t="s">
        <v>56</v>
      </c>
      <c r="AF14" s="223">
        <f>AF10/AF8</f>
        <v>0.81909919858606639</v>
      </c>
      <c r="AG14" s="4" t="s">
        <v>57</v>
      </c>
      <c r="AM14" s="224">
        <f t="shared" si="4"/>
        <v>44814</v>
      </c>
      <c r="AN14" s="225" t="str">
        <f t="shared" si="0"/>
        <v>土</v>
      </c>
      <c r="AO14" s="110"/>
      <c r="AP14" s="45">
        <f>'売上表 (2)'!V14</f>
        <v>0</v>
      </c>
      <c r="AQ14" s="111">
        <f t="shared" si="1"/>
        <v>0</v>
      </c>
      <c r="AR14" s="47" t="e">
        <f t="shared" si="2"/>
        <v>#DIV/0!</v>
      </c>
      <c r="AT14" s="281"/>
      <c r="AU14" s="288"/>
      <c r="AV14" s="289"/>
      <c r="AW14" s="289"/>
      <c r="AX14" s="289"/>
      <c r="AY14" s="289"/>
      <c r="AZ14" s="289"/>
      <c r="BA14" s="289"/>
      <c r="BB14" s="290"/>
      <c r="BC14" s="305"/>
      <c r="BD14" s="290"/>
      <c r="BE14" s="291"/>
      <c r="BF14" s="290"/>
      <c r="BG14" s="291"/>
      <c r="BH14" s="290"/>
      <c r="BI14" s="290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  <c r="CN14" s="293"/>
    </row>
    <row r="15" spans="1:92" ht="13.5" customHeight="1" thickBot="1">
      <c r="E15" s="268"/>
      <c r="F15" s="268"/>
      <c r="G15" s="268"/>
      <c r="N15" s="96" t="s">
        <v>53</v>
      </c>
      <c r="O15" s="97">
        <v>1329894</v>
      </c>
      <c r="P15" s="98">
        <v>0.16938524050418161</v>
      </c>
      <c r="Q15" s="99">
        <v>1150068.5860635932</v>
      </c>
      <c r="R15" s="98">
        <v>0.15236184479542469</v>
      </c>
      <c r="S15" s="99">
        <v>1015797</v>
      </c>
      <c r="T15" s="98">
        <v>0.13814486322761371</v>
      </c>
      <c r="U15" s="100">
        <v>1084522</v>
      </c>
      <c r="V15" s="101">
        <v>0.15081017979351452</v>
      </c>
      <c r="W15" s="28"/>
      <c r="AE15" s="226" t="s">
        <v>59</v>
      </c>
      <c r="AF15" s="227">
        <f>S50</f>
        <v>880762</v>
      </c>
      <c r="AM15" s="228">
        <f t="shared" si="4"/>
        <v>44815</v>
      </c>
      <c r="AN15" s="229" t="str">
        <f t="shared" si="0"/>
        <v>日</v>
      </c>
      <c r="AO15" s="114"/>
      <c r="AP15" s="45">
        <f>'売上表 (2)'!V15</f>
        <v>0</v>
      </c>
      <c r="AQ15" s="115">
        <f t="shared" si="1"/>
        <v>0</v>
      </c>
      <c r="AR15" s="47" t="e">
        <f t="shared" si="2"/>
        <v>#DIV/0!</v>
      </c>
      <c r="AT15" s="281"/>
      <c r="AU15" s="306"/>
      <c r="AV15" s="307"/>
      <c r="AW15" s="307"/>
      <c r="AX15" s="307"/>
      <c r="AY15" s="307"/>
      <c r="AZ15" s="307"/>
      <c r="BA15" s="307"/>
      <c r="BB15" s="308"/>
      <c r="BC15" s="309"/>
      <c r="BD15" s="308"/>
      <c r="BE15" s="309"/>
      <c r="BF15" s="308"/>
      <c r="BG15" s="309"/>
      <c r="BH15" s="308"/>
      <c r="BI15" s="308"/>
      <c r="BJ15" s="310"/>
      <c r="BK15" s="310"/>
      <c r="BL15" s="310"/>
      <c r="BM15" s="310"/>
      <c r="BN15" s="310"/>
      <c r="BO15" s="310"/>
      <c r="BP15" s="310"/>
      <c r="BQ15" s="310"/>
      <c r="BR15" s="310"/>
      <c r="BS15" s="310"/>
      <c r="BT15" s="310"/>
      <c r="BU15" s="310"/>
      <c r="BV15" s="310"/>
      <c r="BW15" s="310"/>
      <c r="BX15" s="310"/>
      <c r="BY15" s="310"/>
      <c r="BZ15" s="310"/>
      <c r="CA15" s="310"/>
      <c r="CB15" s="310"/>
      <c r="CC15" s="310"/>
      <c r="CD15" s="310"/>
      <c r="CE15" s="310"/>
      <c r="CF15" s="310"/>
      <c r="CG15" s="310"/>
      <c r="CH15" s="310"/>
      <c r="CI15" s="310"/>
      <c r="CJ15" s="310"/>
      <c r="CK15" s="310"/>
      <c r="CL15" s="310"/>
      <c r="CM15" s="310"/>
      <c r="CN15" s="311"/>
    </row>
    <row r="16" spans="1:92" ht="13.5" customHeight="1">
      <c r="D16" s="268"/>
      <c r="E16" s="268"/>
      <c r="F16" s="268"/>
      <c r="G16" s="268"/>
      <c r="N16" s="104" t="s">
        <v>55</v>
      </c>
      <c r="O16" s="105">
        <v>168518</v>
      </c>
      <c r="P16" s="106">
        <v>2.1463712114863046E-2</v>
      </c>
      <c r="Q16" s="107">
        <v>174642.85289094385</v>
      </c>
      <c r="R16" s="106">
        <v>2.3136800334557468E-2</v>
      </c>
      <c r="S16" s="107">
        <v>171276</v>
      </c>
      <c r="T16" s="106">
        <v>2.3292941005114965E-2</v>
      </c>
      <c r="U16" s="108">
        <v>164928</v>
      </c>
      <c r="V16" s="109">
        <v>2.2934363095432609E-2</v>
      </c>
      <c r="W16" s="28"/>
      <c r="AE16" s="226" t="s">
        <v>61</v>
      </c>
      <c r="AF16" s="227">
        <f>S13/7</f>
        <v>779458.14285714284</v>
      </c>
      <c r="AM16" s="228">
        <f t="shared" si="4"/>
        <v>44816</v>
      </c>
      <c r="AN16" s="229" t="str">
        <f t="shared" si="0"/>
        <v>月</v>
      </c>
      <c r="AO16" s="114"/>
      <c r="AP16" s="45">
        <f>'売上表 (2)'!V16</f>
        <v>0</v>
      </c>
      <c r="AQ16" s="115">
        <f t="shared" si="1"/>
        <v>0</v>
      </c>
      <c r="AR16" s="47" t="e">
        <f t="shared" si="2"/>
        <v>#DIV/0!</v>
      </c>
      <c r="AT16" s="281"/>
      <c r="AU16" s="282" t="s">
        <v>121</v>
      </c>
      <c r="AV16" s="312"/>
      <c r="AW16" s="312"/>
      <c r="AX16" s="312" t="s">
        <v>108</v>
      </c>
      <c r="AY16" s="312"/>
      <c r="AZ16" s="313" t="s">
        <v>191</v>
      </c>
      <c r="BA16" s="312"/>
      <c r="BB16" s="284"/>
      <c r="BC16" s="285"/>
      <c r="BD16" s="284"/>
      <c r="BE16" s="285"/>
      <c r="BF16" s="284"/>
      <c r="BG16" s="285"/>
      <c r="BH16" s="284"/>
      <c r="BI16" s="284"/>
      <c r="BJ16" s="286"/>
      <c r="BK16" s="286"/>
      <c r="BL16" s="286"/>
      <c r="BM16" s="286"/>
      <c r="BN16" s="286"/>
      <c r="BO16" s="286"/>
      <c r="BP16" s="286"/>
      <c r="BQ16" s="286"/>
      <c r="BR16" s="286"/>
      <c r="BS16" s="286"/>
      <c r="BT16" s="286"/>
      <c r="BU16" s="286"/>
      <c r="BV16" s="286"/>
      <c r="BW16" s="286"/>
      <c r="BX16" s="286"/>
      <c r="BY16" s="286"/>
      <c r="BZ16" s="286"/>
      <c r="CA16" s="286"/>
      <c r="CB16" s="286"/>
      <c r="CC16" s="286"/>
      <c r="CD16" s="286"/>
      <c r="CE16" s="286"/>
      <c r="CF16" s="286"/>
      <c r="CG16" s="286"/>
      <c r="CH16" s="286"/>
      <c r="CI16" s="286"/>
      <c r="CJ16" s="286"/>
      <c r="CK16" s="286"/>
      <c r="CL16" s="286"/>
      <c r="CM16" s="286"/>
      <c r="CN16" s="287"/>
    </row>
    <row r="17" spans="14:92" ht="13.5" customHeight="1">
      <c r="N17" s="112" t="s">
        <v>58</v>
      </c>
      <c r="O17" s="59">
        <v>2808</v>
      </c>
      <c r="P17" s="60">
        <v>3.5764786918035719E-4</v>
      </c>
      <c r="Q17" s="113">
        <v>0</v>
      </c>
      <c r="R17" s="60">
        <v>0</v>
      </c>
      <c r="S17" s="113">
        <v>0</v>
      </c>
      <c r="T17" s="60">
        <v>0</v>
      </c>
      <c r="U17" s="62">
        <v>648</v>
      </c>
      <c r="V17" s="63">
        <v>9.0108818913952341E-5</v>
      </c>
      <c r="W17" s="28"/>
      <c r="AE17" s="226" t="s">
        <v>62</v>
      </c>
      <c r="AF17" s="230">
        <f>AF7/S6</f>
        <v>0.42164934138922355</v>
      </c>
      <c r="AM17" s="228">
        <f t="shared" si="4"/>
        <v>44817</v>
      </c>
      <c r="AN17" s="229" t="str">
        <f t="shared" si="0"/>
        <v>火</v>
      </c>
      <c r="AO17" s="114"/>
      <c r="AP17" s="45">
        <f>'売上表 (2)'!V17</f>
        <v>0</v>
      </c>
      <c r="AQ17" s="115">
        <f t="shared" si="1"/>
        <v>0</v>
      </c>
      <c r="AR17" s="47" t="e">
        <f t="shared" si="2"/>
        <v>#DIV/0!</v>
      </c>
      <c r="AT17" s="281"/>
      <c r="AU17" s="288"/>
      <c r="AV17" s="314"/>
      <c r="AW17" s="314"/>
      <c r="AX17" s="314"/>
      <c r="AY17" s="314"/>
      <c r="AZ17" s="315"/>
      <c r="BA17" s="314"/>
      <c r="BB17" s="290"/>
      <c r="BC17" s="291"/>
      <c r="BD17" s="290"/>
      <c r="BE17" s="291"/>
      <c r="BF17" s="290"/>
      <c r="BG17" s="291"/>
      <c r="BH17" s="290"/>
      <c r="BI17" s="290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3"/>
    </row>
    <row r="18" spans="14:92" ht="13.5" customHeight="1">
      <c r="N18" s="116" t="s">
        <v>60</v>
      </c>
      <c r="O18" s="117">
        <v>2459744</v>
      </c>
      <c r="P18" s="118">
        <v>0.313291381883607</v>
      </c>
      <c r="Q18" s="119">
        <v>2319101.3417780674</v>
      </c>
      <c r="R18" s="118">
        <v>0.3072360752937851</v>
      </c>
      <c r="S18" s="119">
        <v>2181494</v>
      </c>
      <c r="T18" s="118">
        <v>0.29667560571832752</v>
      </c>
      <c r="U18" s="120">
        <v>2447011</v>
      </c>
      <c r="V18" s="121">
        <v>0.34027356648063184</v>
      </c>
      <c r="W18" s="28"/>
      <c r="AE18" s="231" t="s">
        <v>64</v>
      </c>
      <c r="AF18" s="232">
        <f>S13</f>
        <v>5456207</v>
      </c>
      <c r="AM18" s="233">
        <f t="shared" si="4"/>
        <v>44818</v>
      </c>
      <c r="AN18" s="234" t="str">
        <f t="shared" si="0"/>
        <v>水</v>
      </c>
      <c r="AO18" s="129"/>
      <c r="AP18" s="45">
        <f>'売上表 (2)'!V18</f>
        <v>0</v>
      </c>
      <c r="AQ18" s="130">
        <f t="shared" si="1"/>
        <v>0</v>
      </c>
      <c r="AR18" s="47" t="e">
        <f t="shared" si="2"/>
        <v>#DIV/0!</v>
      </c>
      <c r="AT18" s="281"/>
      <c r="AU18" s="316"/>
      <c r="AV18" s="314"/>
      <c r="AW18" s="314"/>
      <c r="AX18" s="314"/>
      <c r="AY18" s="314"/>
      <c r="AZ18" s="315"/>
      <c r="BA18" s="314"/>
      <c r="BB18" s="290"/>
      <c r="BC18" s="291"/>
      <c r="BD18" s="290"/>
      <c r="BE18" s="291"/>
      <c r="BF18" s="290"/>
      <c r="BG18" s="291"/>
      <c r="BH18" s="290"/>
      <c r="BI18" s="290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3"/>
    </row>
    <row r="19" spans="14:92" ht="13.5" customHeight="1">
      <c r="N19" s="34" t="s">
        <v>45</v>
      </c>
      <c r="O19" s="35">
        <v>22302</v>
      </c>
      <c r="P19" s="36">
        <v>2.8405494225286062E-3</v>
      </c>
      <c r="Q19" s="122">
        <v>58000</v>
      </c>
      <c r="R19" s="36">
        <v>7.6838782531931452E-3</v>
      </c>
      <c r="S19" s="122">
        <v>94934</v>
      </c>
      <c r="T19" s="36">
        <v>1.291069420922712E-2</v>
      </c>
      <c r="U19" s="38">
        <v>58400</v>
      </c>
      <c r="V19" s="39">
        <v>8.1209182478006424E-3</v>
      </c>
      <c r="W19" s="28"/>
      <c r="AE19" s="235" t="s">
        <v>66</v>
      </c>
      <c r="AF19" s="236">
        <f>S18/S13</f>
        <v>0.39981877520409326</v>
      </c>
      <c r="AG19" s="4" t="s">
        <v>67</v>
      </c>
      <c r="AI19" s="418" t="s">
        <v>68</v>
      </c>
      <c r="AJ19" s="418"/>
      <c r="AK19" s="418"/>
      <c r="AL19" s="237"/>
      <c r="AM19" s="238">
        <f t="shared" si="4"/>
        <v>44819</v>
      </c>
      <c r="AN19" s="239" t="str">
        <f t="shared" si="0"/>
        <v>木</v>
      </c>
      <c r="AO19" s="137"/>
      <c r="AP19" s="45">
        <f>'売上表 (2)'!V19</f>
        <v>0</v>
      </c>
      <c r="AQ19" s="138">
        <f t="shared" si="1"/>
        <v>0</v>
      </c>
      <c r="AR19" s="47" t="e">
        <f t="shared" si="2"/>
        <v>#DIV/0!</v>
      </c>
      <c r="AT19" s="281"/>
      <c r="AU19" s="317"/>
      <c r="AV19" s="318"/>
      <c r="AW19" s="318"/>
      <c r="AX19" s="318"/>
      <c r="AY19" s="318"/>
      <c r="AZ19" s="318"/>
      <c r="BA19" s="318"/>
      <c r="BB19" s="290"/>
      <c r="BC19" s="291"/>
      <c r="BD19" s="290"/>
      <c r="BE19" s="291"/>
      <c r="BF19" s="290"/>
      <c r="BG19" s="291"/>
      <c r="BH19" s="290"/>
      <c r="BI19" s="290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3"/>
    </row>
    <row r="20" spans="14:92" ht="13.5" customHeight="1" thickBot="1">
      <c r="N20" s="123" t="s">
        <v>63</v>
      </c>
      <c r="O20" s="124">
        <v>63869</v>
      </c>
      <c r="P20" s="125">
        <v>8.1348332466809944E-3</v>
      </c>
      <c r="Q20" s="126">
        <v>81537.41695246278</v>
      </c>
      <c r="R20" s="125">
        <v>1.0802130774871911E-2</v>
      </c>
      <c r="S20" s="126">
        <v>81960</v>
      </c>
      <c r="T20" s="125">
        <v>1.114627527954426E-2</v>
      </c>
      <c r="U20" s="127">
        <v>49183</v>
      </c>
      <c r="V20" s="128">
        <v>6.8392315442051196E-3</v>
      </c>
      <c r="W20" s="28"/>
      <c r="AE20" s="240" t="s">
        <v>70</v>
      </c>
      <c r="AF20" s="241">
        <f>S13/T2</f>
        <v>902.8970709912295</v>
      </c>
      <c r="AI20" s="418"/>
      <c r="AJ20" s="418"/>
      <c r="AK20" s="418"/>
      <c r="AL20" s="237"/>
      <c r="AM20" s="242">
        <f t="shared" si="4"/>
        <v>44820</v>
      </c>
      <c r="AN20" s="243" t="str">
        <f t="shared" si="0"/>
        <v>金</v>
      </c>
      <c r="AO20" s="145"/>
      <c r="AP20" s="45">
        <f>'売上表 (2)'!V20</f>
        <v>0</v>
      </c>
      <c r="AQ20" s="146">
        <f t="shared" si="1"/>
        <v>0</v>
      </c>
      <c r="AR20" s="47" t="e">
        <f t="shared" si="2"/>
        <v>#DIV/0!</v>
      </c>
      <c r="AT20" s="281"/>
      <c r="AU20" s="319"/>
      <c r="AV20" s="320"/>
      <c r="AW20" s="320"/>
      <c r="AX20" s="320"/>
      <c r="AY20" s="320"/>
      <c r="AZ20" s="320"/>
      <c r="BA20" s="320"/>
      <c r="BB20" s="296"/>
      <c r="BC20" s="297"/>
      <c r="BD20" s="296"/>
      <c r="BE20" s="297"/>
      <c r="BF20" s="296"/>
      <c r="BG20" s="297"/>
      <c r="BH20" s="296"/>
      <c r="BI20" s="296"/>
      <c r="BJ20" s="298"/>
      <c r="BK20" s="321"/>
      <c r="BL20" s="321"/>
      <c r="BM20" s="298"/>
      <c r="BN20" s="298"/>
      <c r="BO20" s="298"/>
      <c r="BP20" s="298"/>
      <c r="BQ20" s="298"/>
      <c r="BR20" s="298"/>
      <c r="BS20" s="298"/>
      <c r="BT20" s="298"/>
      <c r="BU20" s="298"/>
      <c r="BV20" s="298"/>
      <c r="BW20" s="298"/>
      <c r="BX20" s="298"/>
      <c r="BY20" s="298"/>
      <c r="BZ20" s="298"/>
      <c r="CA20" s="298"/>
      <c r="CB20" s="298"/>
      <c r="CC20" s="298"/>
      <c r="CD20" s="298"/>
      <c r="CE20" s="298"/>
      <c r="CF20" s="298"/>
      <c r="CG20" s="298"/>
      <c r="CH20" s="298"/>
      <c r="CI20" s="298"/>
      <c r="CJ20" s="298"/>
      <c r="CK20" s="298"/>
      <c r="CL20" s="298"/>
      <c r="CM20" s="298"/>
      <c r="CN20" s="299"/>
    </row>
    <row r="21" spans="14:92" ht="13.5" customHeight="1" thickTop="1">
      <c r="N21" s="131" t="s">
        <v>65</v>
      </c>
      <c r="O21" s="132">
        <v>46000</v>
      </c>
      <c r="P21" s="133">
        <v>5.8589038398491559E-3</v>
      </c>
      <c r="Q21" s="134">
        <v>54347</v>
      </c>
      <c r="R21" s="133">
        <v>7.1999264039015153E-3</v>
      </c>
      <c r="S21" s="134">
        <v>84185</v>
      </c>
      <c r="T21" s="133">
        <v>1.1448867550127299E-2</v>
      </c>
      <c r="U21" s="135">
        <v>453728</v>
      </c>
      <c r="V21" s="136">
        <v>6.3093972512638527E-2</v>
      </c>
      <c r="W21" s="28"/>
      <c r="AE21" s="244" t="s">
        <v>72</v>
      </c>
      <c r="AF21" s="245">
        <f>S6/T2</f>
        <v>1216.8010921727619</v>
      </c>
      <c r="AI21" s="418"/>
      <c r="AJ21" s="418"/>
      <c r="AK21" s="418"/>
      <c r="AL21" s="237"/>
      <c r="AM21" s="246">
        <f t="shared" si="4"/>
        <v>44821</v>
      </c>
      <c r="AN21" s="247" t="str">
        <f t="shared" si="0"/>
        <v>土</v>
      </c>
      <c r="AO21" s="153"/>
      <c r="AP21" s="45">
        <f>'売上表 (2)'!V21</f>
        <v>0</v>
      </c>
      <c r="AQ21" s="154">
        <f t="shared" si="1"/>
        <v>0</v>
      </c>
      <c r="AR21" s="47" t="e">
        <f t="shared" si="2"/>
        <v>#DIV/0!</v>
      </c>
      <c r="AT21" s="322"/>
      <c r="AU21" s="419" t="s">
        <v>109</v>
      </c>
      <c r="AV21" s="420"/>
      <c r="AW21" s="420"/>
      <c r="AX21" s="420"/>
      <c r="AY21" s="420"/>
      <c r="AZ21" s="420"/>
      <c r="BA21" s="420"/>
      <c r="BB21" s="419" t="s">
        <v>110</v>
      </c>
      <c r="BC21" s="420"/>
      <c r="BD21" s="420"/>
      <c r="BE21" s="420"/>
      <c r="BF21" s="420"/>
      <c r="BG21" s="420"/>
      <c r="BH21" s="423"/>
      <c r="BI21" s="327" t="s">
        <v>111</v>
      </c>
      <c r="BJ21" s="323">
        <f>AT4</f>
        <v>44805</v>
      </c>
      <c r="BK21" s="324">
        <f t="shared" ref="BK21:CN21" si="5">BJ21+1</f>
        <v>44806</v>
      </c>
      <c r="BL21" s="324">
        <f t="shared" si="5"/>
        <v>44807</v>
      </c>
      <c r="BM21" s="324">
        <f t="shared" si="5"/>
        <v>44808</v>
      </c>
      <c r="BN21" s="324">
        <f t="shared" si="5"/>
        <v>44809</v>
      </c>
      <c r="BO21" s="324">
        <f t="shared" si="5"/>
        <v>44810</v>
      </c>
      <c r="BP21" s="324">
        <f t="shared" si="5"/>
        <v>44811</v>
      </c>
      <c r="BQ21" s="324">
        <f t="shared" si="5"/>
        <v>44812</v>
      </c>
      <c r="BR21" s="324">
        <f t="shared" si="5"/>
        <v>44813</v>
      </c>
      <c r="BS21" s="324">
        <f t="shared" si="5"/>
        <v>44814</v>
      </c>
      <c r="BT21" s="324">
        <f t="shared" si="5"/>
        <v>44815</v>
      </c>
      <c r="BU21" s="324">
        <f t="shared" si="5"/>
        <v>44816</v>
      </c>
      <c r="BV21" s="324">
        <f t="shared" si="5"/>
        <v>44817</v>
      </c>
      <c r="BW21" s="324">
        <f t="shared" si="5"/>
        <v>44818</v>
      </c>
      <c r="BX21" s="324">
        <f t="shared" si="5"/>
        <v>44819</v>
      </c>
      <c r="BY21" s="324">
        <f t="shared" si="5"/>
        <v>44820</v>
      </c>
      <c r="BZ21" s="324">
        <f t="shared" si="5"/>
        <v>44821</v>
      </c>
      <c r="CA21" s="324">
        <f t="shared" si="5"/>
        <v>44822</v>
      </c>
      <c r="CB21" s="324">
        <f t="shared" si="5"/>
        <v>44823</v>
      </c>
      <c r="CC21" s="324">
        <f t="shared" si="5"/>
        <v>44824</v>
      </c>
      <c r="CD21" s="324">
        <f t="shared" si="5"/>
        <v>44825</v>
      </c>
      <c r="CE21" s="324">
        <f t="shared" si="5"/>
        <v>44826</v>
      </c>
      <c r="CF21" s="324">
        <f t="shared" si="5"/>
        <v>44827</v>
      </c>
      <c r="CG21" s="324">
        <f t="shared" si="5"/>
        <v>44828</v>
      </c>
      <c r="CH21" s="324">
        <f t="shared" si="5"/>
        <v>44829</v>
      </c>
      <c r="CI21" s="324">
        <f t="shared" si="5"/>
        <v>44830</v>
      </c>
      <c r="CJ21" s="324">
        <f t="shared" si="5"/>
        <v>44831</v>
      </c>
      <c r="CK21" s="324">
        <f t="shared" si="5"/>
        <v>44832</v>
      </c>
      <c r="CL21" s="324">
        <f t="shared" si="5"/>
        <v>44833</v>
      </c>
      <c r="CM21" s="324">
        <f t="shared" si="5"/>
        <v>44834</v>
      </c>
      <c r="CN21" s="325">
        <f t="shared" si="5"/>
        <v>44835</v>
      </c>
    </row>
    <row r="22" spans="14:92" ht="13.5" customHeight="1" thickBot="1">
      <c r="N22" s="139" t="s">
        <v>69</v>
      </c>
      <c r="O22" s="140">
        <v>6314</v>
      </c>
      <c r="P22" s="141">
        <v>8.0419823575668631E-4</v>
      </c>
      <c r="Q22" s="142">
        <v>7068</v>
      </c>
      <c r="R22" s="141">
        <v>9.3637330161326128E-4</v>
      </c>
      <c r="S22" s="142">
        <v>7478</v>
      </c>
      <c r="T22" s="141">
        <v>1.0169820222112247E-3</v>
      </c>
      <c r="U22" s="143">
        <v>6075</v>
      </c>
      <c r="V22" s="144">
        <v>8.4477017731830317E-4</v>
      </c>
      <c r="W22" s="28"/>
      <c r="AE22" s="248" t="s">
        <v>74</v>
      </c>
      <c r="AF22" s="249">
        <f>T18</f>
        <v>0.29667560571832752</v>
      </c>
      <c r="AG22" s="4" t="s">
        <v>75</v>
      </c>
      <c r="AI22" s="418"/>
      <c r="AJ22" s="418"/>
      <c r="AK22" s="418"/>
      <c r="AL22" s="237"/>
      <c r="AM22" s="250">
        <f t="shared" si="4"/>
        <v>44822</v>
      </c>
      <c r="AN22" s="251" t="str">
        <f t="shared" si="0"/>
        <v>日</v>
      </c>
      <c r="AO22" s="161"/>
      <c r="AP22" s="45">
        <f>'売上表 (2)'!V22</f>
        <v>0</v>
      </c>
      <c r="AQ22" s="162">
        <f t="shared" si="1"/>
        <v>0</v>
      </c>
      <c r="AR22" s="47" t="e">
        <f t="shared" si="2"/>
        <v>#DIV/0!</v>
      </c>
      <c r="AT22" s="322"/>
      <c r="AU22" s="421"/>
      <c r="AV22" s="422"/>
      <c r="AW22" s="422"/>
      <c r="AX22" s="422"/>
      <c r="AY22" s="422"/>
      <c r="AZ22" s="422"/>
      <c r="BA22" s="422"/>
      <c r="BB22" s="421"/>
      <c r="BC22" s="422"/>
      <c r="BD22" s="422"/>
      <c r="BE22" s="422"/>
      <c r="BF22" s="422"/>
      <c r="BG22" s="422"/>
      <c r="BH22" s="424"/>
      <c r="BI22" s="345" t="s">
        <v>112</v>
      </c>
      <c r="BJ22" s="346">
        <f t="shared" ref="BJ22:CN22" si="6">BJ21</f>
        <v>44805</v>
      </c>
      <c r="BK22" s="347">
        <f t="shared" si="6"/>
        <v>44806</v>
      </c>
      <c r="BL22" s="347">
        <f t="shared" si="6"/>
        <v>44807</v>
      </c>
      <c r="BM22" s="347">
        <f t="shared" si="6"/>
        <v>44808</v>
      </c>
      <c r="BN22" s="347">
        <f t="shared" si="6"/>
        <v>44809</v>
      </c>
      <c r="BO22" s="347">
        <f t="shared" si="6"/>
        <v>44810</v>
      </c>
      <c r="BP22" s="347">
        <f t="shared" si="6"/>
        <v>44811</v>
      </c>
      <c r="BQ22" s="347">
        <f t="shared" si="6"/>
        <v>44812</v>
      </c>
      <c r="BR22" s="347">
        <f t="shared" si="6"/>
        <v>44813</v>
      </c>
      <c r="BS22" s="347">
        <f t="shared" si="6"/>
        <v>44814</v>
      </c>
      <c r="BT22" s="347">
        <f t="shared" si="6"/>
        <v>44815</v>
      </c>
      <c r="BU22" s="347">
        <f t="shared" si="6"/>
        <v>44816</v>
      </c>
      <c r="BV22" s="347">
        <f t="shared" si="6"/>
        <v>44817</v>
      </c>
      <c r="BW22" s="347">
        <f t="shared" si="6"/>
        <v>44818</v>
      </c>
      <c r="BX22" s="347">
        <f t="shared" si="6"/>
        <v>44819</v>
      </c>
      <c r="BY22" s="347">
        <f t="shared" si="6"/>
        <v>44820</v>
      </c>
      <c r="BZ22" s="347">
        <f t="shared" si="6"/>
        <v>44821</v>
      </c>
      <c r="CA22" s="347">
        <f t="shared" si="6"/>
        <v>44822</v>
      </c>
      <c r="CB22" s="347">
        <f t="shared" si="6"/>
        <v>44823</v>
      </c>
      <c r="CC22" s="347">
        <f t="shared" si="6"/>
        <v>44824</v>
      </c>
      <c r="CD22" s="347">
        <f t="shared" si="6"/>
        <v>44825</v>
      </c>
      <c r="CE22" s="347">
        <f t="shared" si="6"/>
        <v>44826</v>
      </c>
      <c r="CF22" s="347">
        <f t="shared" si="6"/>
        <v>44827</v>
      </c>
      <c r="CG22" s="347">
        <f t="shared" si="6"/>
        <v>44828</v>
      </c>
      <c r="CH22" s="347">
        <f t="shared" si="6"/>
        <v>44829</v>
      </c>
      <c r="CI22" s="347">
        <f t="shared" si="6"/>
        <v>44830</v>
      </c>
      <c r="CJ22" s="347">
        <f t="shared" si="6"/>
        <v>44831</v>
      </c>
      <c r="CK22" s="347">
        <f t="shared" si="6"/>
        <v>44832</v>
      </c>
      <c r="CL22" s="347">
        <f t="shared" si="6"/>
        <v>44833</v>
      </c>
      <c r="CM22" s="347">
        <f t="shared" si="6"/>
        <v>44834</v>
      </c>
      <c r="CN22" s="348">
        <f t="shared" si="6"/>
        <v>44835</v>
      </c>
    </row>
    <row r="23" spans="14:92" ht="13.5" customHeight="1" thickBot="1">
      <c r="N23" s="147" t="s">
        <v>71</v>
      </c>
      <c r="O23" s="148">
        <v>0</v>
      </c>
      <c r="P23" s="149">
        <v>0</v>
      </c>
      <c r="Q23" s="150">
        <v>0</v>
      </c>
      <c r="R23" s="149">
        <v>0</v>
      </c>
      <c r="S23" s="150">
        <v>0</v>
      </c>
      <c r="T23" s="149">
        <v>0</v>
      </c>
      <c r="U23" s="151">
        <v>0</v>
      </c>
      <c r="V23" s="152">
        <v>0</v>
      </c>
      <c r="W23" s="28"/>
      <c r="AE23" s="252" t="s">
        <v>77</v>
      </c>
      <c r="AF23" s="253">
        <f>T1/T2</f>
        <v>5.3834188317061065</v>
      </c>
      <c r="AI23" s="418"/>
      <c r="AJ23" s="418"/>
      <c r="AK23" s="418"/>
      <c r="AL23" s="237"/>
      <c r="AM23" s="254">
        <f t="shared" si="4"/>
        <v>44823</v>
      </c>
      <c r="AN23" s="255" t="str">
        <f t="shared" si="0"/>
        <v>月</v>
      </c>
      <c r="AO23" s="169"/>
      <c r="AP23" s="45">
        <f>'売上表 (2)'!V23</f>
        <v>0</v>
      </c>
      <c r="AQ23" s="170">
        <f t="shared" si="1"/>
        <v>0</v>
      </c>
      <c r="AR23" s="47" t="e">
        <f t="shared" si="2"/>
        <v>#DIV/0!</v>
      </c>
      <c r="AT23" s="357"/>
      <c r="AU23" s="358" t="s">
        <v>113</v>
      </c>
      <c r="AV23" s="359"/>
      <c r="AW23" s="359"/>
      <c r="AX23" s="359"/>
      <c r="AY23" s="359"/>
      <c r="AZ23" s="359"/>
      <c r="BA23" s="359"/>
      <c r="BB23" s="360"/>
      <c r="BC23" s="361"/>
      <c r="BD23" s="362"/>
      <c r="BE23" s="361"/>
      <c r="BF23" s="362"/>
      <c r="BG23" s="361"/>
      <c r="BH23" s="363"/>
      <c r="BI23" s="362"/>
      <c r="BJ23" s="364"/>
      <c r="BK23" s="365"/>
      <c r="BL23" s="365"/>
      <c r="BM23" s="366"/>
      <c r="BN23" s="365"/>
      <c r="BO23" s="365"/>
      <c r="BP23" s="365"/>
      <c r="BQ23" s="365"/>
      <c r="BR23" s="365"/>
      <c r="BS23" s="365"/>
      <c r="BT23" s="365"/>
      <c r="BU23" s="365"/>
      <c r="BV23" s="365"/>
      <c r="BW23" s="365"/>
      <c r="BX23" s="365"/>
      <c r="BY23" s="365"/>
      <c r="BZ23" s="365"/>
      <c r="CA23" s="366"/>
      <c r="CB23" s="365"/>
      <c r="CC23" s="365"/>
      <c r="CD23" s="365"/>
      <c r="CE23" s="365"/>
      <c r="CF23" s="365"/>
      <c r="CG23" s="365"/>
      <c r="CH23" s="365"/>
      <c r="CI23" s="365"/>
      <c r="CJ23" s="365"/>
      <c r="CK23" s="365"/>
      <c r="CL23" s="365"/>
      <c r="CM23" s="365"/>
      <c r="CN23" s="367"/>
    </row>
    <row r="24" spans="14:92" ht="13.5" customHeight="1" thickBot="1">
      <c r="N24" s="155" t="s">
        <v>73</v>
      </c>
      <c r="O24" s="156">
        <v>686553</v>
      </c>
      <c r="P24" s="157">
        <v>8.7444521912172987E-2</v>
      </c>
      <c r="Q24" s="158">
        <v>640000</v>
      </c>
      <c r="R24" s="157">
        <v>8.4787622104200225E-2</v>
      </c>
      <c r="S24" s="158">
        <v>641479</v>
      </c>
      <c r="T24" s="157">
        <v>8.7238915569140707E-2</v>
      </c>
      <c r="U24" s="159">
        <v>803887</v>
      </c>
      <c r="V24" s="160">
        <v>0.11178596930598828</v>
      </c>
      <c r="W24" s="28"/>
      <c r="AI24" s="237"/>
      <c r="AJ24" s="237"/>
      <c r="AK24" s="237"/>
      <c r="AL24" s="237"/>
      <c r="AM24" s="254">
        <f t="shared" si="4"/>
        <v>44824</v>
      </c>
      <c r="AN24" s="255" t="str">
        <f t="shared" si="0"/>
        <v>火</v>
      </c>
      <c r="AO24" s="169"/>
      <c r="AP24" s="45">
        <f>'売上表 (2)'!V24</f>
        <v>0</v>
      </c>
      <c r="AQ24" s="170">
        <f t="shared" si="1"/>
        <v>0</v>
      </c>
      <c r="AR24" s="47" t="e">
        <f t="shared" si="2"/>
        <v>#DIV/0!</v>
      </c>
      <c r="AT24" s="281"/>
      <c r="AU24" s="288" t="s">
        <v>114</v>
      </c>
      <c r="AV24" s="289"/>
      <c r="AW24" s="289"/>
      <c r="AX24" s="289"/>
      <c r="AY24" s="289"/>
      <c r="AZ24" s="289"/>
      <c r="BA24" s="289"/>
      <c r="BB24" s="328"/>
      <c r="BC24" s="291"/>
      <c r="BD24" s="290"/>
      <c r="BE24" s="291"/>
      <c r="BF24" s="290"/>
      <c r="BG24" s="291"/>
      <c r="BH24" s="329"/>
      <c r="BI24" s="333"/>
      <c r="BJ24" s="330"/>
      <c r="BK24" s="331"/>
      <c r="BL24" s="331"/>
      <c r="BM24" s="331"/>
      <c r="BN24" s="331"/>
      <c r="BO24" s="331"/>
      <c r="BP24" s="331"/>
      <c r="BQ24" s="331"/>
      <c r="BR24" s="331"/>
      <c r="BS24" s="331"/>
      <c r="BT24" s="331"/>
      <c r="BU24" s="331"/>
      <c r="BV24" s="331"/>
      <c r="BW24" s="331"/>
      <c r="BX24" s="331"/>
      <c r="BY24" s="331"/>
      <c r="BZ24" s="331"/>
      <c r="CA24" s="331"/>
      <c r="CB24" s="331"/>
      <c r="CC24" s="331"/>
      <c r="CD24" s="331"/>
      <c r="CE24" s="331"/>
      <c r="CF24" s="331"/>
      <c r="CG24" s="331"/>
      <c r="CH24" s="331"/>
      <c r="CI24" s="331"/>
      <c r="CJ24" s="331"/>
      <c r="CK24" s="331"/>
      <c r="CL24" s="331"/>
      <c r="CM24" s="331"/>
      <c r="CN24" s="332"/>
    </row>
    <row r="25" spans="14:92" ht="13.5" customHeight="1">
      <c r="N25" s="163" t="s">
        <v>76</v>
      </c>
      <c r="O25" s="164">
        <v>5157</v>
      </c>
      <c r="P25" s="165">
        <v>6.5683406743700218E-4</v>
      </c>
      <c r="Q25" s="166">
        <v>1193</v>
      </c>
      <c r="R25" s="165">
        <v>1.5804942682861074E-4</v>
      </c>
      <c r="S25" s="166">
        <v>0</v>
      </c>
      <c r="T25" s="165">
        <v>0</v>
      </c>
      <c r="U25" s="167">
        <v>18415</v>
      </c>
      <c r="V25" s="168">
        <v>2.5607313276241237E-3</v>
      </c>
      <c r="W25" s="28"/>
      <c r="AE25" s="377" t="s">
        <v>125</v>
      </c>
      <c r="AF25" s="378"/>
      <c r="AI25" s="237"/>
      <c r="AJ25" s="237"/>
      <c r="AK25" s="237"/>
      <c r="AL25" s="237"/>
      <c r="AM25" s="254">
        <f t="shared" si="4"/>
        <v>44825</v>
      </c>
      <c r="AN25" s="255" t="str">
        <f t="shared" si="0"/>
        <v>水</v>
      </c>
      <c r="AO25" s="169"/>
      <c r="AP25" s="45">
        <f>'売上表 (2)'!V25</f>
        <v>0</v>
      </c>
      <c r="AQ25" s="170">
        <f t="shared" si="1"/>
        <v>0</v>
      </c>
      <c r="AR25" s="47" t="e">
        <f t="shared" si="2"/>
        <v>#DIV/0!</v>
      </c>
      <c r="AT25" s="281"/>
      <c r="AU25" s="288"/>
      <c r="AV25" s="289" t="s">
        <v>115</v>
      </c>
      <c r="AW25" s="289"/>
      <c r="AX25" s="289"/>
      <c r="AY25" s="425"/>
      <c r="AZ25" s="426"/>
      <c r="BA25" s="427"/>
      <c r="BB25" s="328"/>
      <c r="BC25" s="291"/>
      <c r="BD25" s="290"/>
      <c r="BE25" s="291"/>
      <c r="BF25" s="290"/>
      <c r="BG25" s="291"/>
      <c r="BH25" s="329"/>
      <c r="BI25" s="333"/>
      <c r="BJ25" s="330"/>
      <c r="BK25" s="331"/>
      <c r="BL25" s="331"/>
      <c r="BM25" s="331"/>
      <c r="BN25" s="331"/>
      <c r="BO25" s="331"/>
      <c r="BP25" s="331"/>
      <c r="BQ25" s="331"/>
      <c r="BR25" s="331"/>
      <c r="BS25" s="331"/>
      <c r="BT25" s="331"/>
      <c r="BU25" s="331"/>
      <c r="BV25" s="331"/>
      <c r="BW25" s="331"/>
      <c r="BX25" s="331"/>
      <c r="BY25" s="331"/>
      <c r="BZ25" s="331"/>
      <c r="CA25" s="331"/>
      <c r="CB25" s="331"/>
      <c r="CC25" s="331"/>
      <c r="CD25" s="331"/>
      <c r="CE25" s="331"/>
      <c r="CF25" s="331"/>
      <c r="CG25" s="331"/>
      <c r="CH25" s="331"/>
      <c r="CI25" s="331"/>
      <c r="CJ25" s="331"/>
      <c r="CK25" s="331"/>
      <c r="CL25" s="331"/>
      <c r="CM25" s="331"/>
      <c r="CN25" s="332"/>
    </row>
    <row r="26" spans="14:92" ht="13.5" customHeight="1">
      <c r="N26" s="171" t="s">
        <v>78</v>
      </c>
      <c r="O26" s="172">
        <v>0</v>
      </c>
      <c r="P26" s="173">
        <v>0</v>
      </c>
      <c r="Q26" s="174">
        <v>0</v>
      </c>
      <c r="R26" s="173">
        <v>0</v>
      </c>
      <c r="S26" s="174">
        <v>0</v>
      </c>
      <c r="T26" s="173">
        <v>0</v>
      </c>
      <c r="U26" s="175">
        <v>0</v>
      </c>
      <c r="V26" s="176">
        <v>0</v>
      </c>
      <c r="W26" s="28"/>
      <c r="AD26" s="4" t="s">
        <v>126</v>
      </c>
      <c r="AE26" s="379"/>
      <c r="AF26" s="380"/>
      <c r="AM26" s="254">
        <f t="shared" si="4"/>
        <v>44826</v>
      </c>
      <c r="AN26" s="255" t="str">
        <f t="shared" si="0"/>
        <v>木</v>
      </c>
      <c r="AO26" s="169"/>
      <c r="AP26" s="45">
        <f>'売上表 (2)'!V26</f>
        <v>0</v>
      </c>
      <c r="AQ26" s="170">
        <f t="shared" si="1"/>
        <v>0</v>
      </c>
      <c r="AR26" s="47" t="e">
        <f t="shared" si="2"/>
        <v>#DIV/0!</v>
      </c>
      <c r="AT26" s="281"/>
      <c r="AU26" s="288"/>
      <c r="AV26" s="289" t="s">
        <v>116</v>
      </c>
      <c r="AW26" s="289"/>
      <c r="AX26" s="289"/>
      <c r="AY26" s="425"/>
      <c r="AZ26" s="426"/>
      <c r="BA26" s="427"/>
      <c r="BB26" s="328"/>
      <c r="BC26" s="291"/>
      <c r="BD26" s="290"/>
      <c r="BE26" s="291"/>
      <c r="BF26" s="290"/>
      <c r="BG26" s="291"/>
      <c r="BH26" s="329"/>
      <c r="BI26" s="290"/>
      <c r="BJ26" s="330"/>
      <c r="BK26" s="331"/>
      <c r="BL26" s="331"/>
      <c r="BM26" s="331"/>
      <c r="BN26" s="331"/>
      <c r="BO26" s="331"/>
      <c r="BP26" s="331"/>
      <c r="BQ26" s="331"/>
      <c r="BR26" s="331"/>
      <c r="BS26" s="331"/>
      <c r="BT26" s="331"/>
      <c r="BU26" s="331"/>
      <c r="BV26" s="331"/>
      <c r="BW26" s="331"/>
      <c r="BX26" s="331"/>
      <c r="BY26" s="331"/>
      <c r="BZ26" s="331"/>
      <c r="CA26" s="331"/>
      <c r="CB26" s="331"/>
      <c r="CC26" s="331"/>
      <c r="CD26" s="331"/>
      <c r="CE26" s="331"/>
      <c r="CF26" s="331"/>
      <c r="CG26" s="331"/>
      <c r="CH26" s="331"/>
      <c r="CI26" s="331"/>
      <c r="CJ26" s="331"/>
      <c r="CK26" s="331"/>
      <c r="CL26" s="331"/>
      <c r="CM26" s="331"/>
      <c r="CN26" s="332"/>
    </row>
    <row r="27" spans="14:92" ht="13.5" customHeight="1">
      <c r="N27" s="73" t="s">
        <v>79</v>
      </c>
      <c r="O27" s="74">
        <v>830195</v>
      </c>
      <c r="P27" s="75">
        <v>0.10573984072442544</v>
      </c>
      <c r="Q27" s="76">
        <v>842145.41695246275</v>
      </c>
      <c r="R27" s="75">
        <v>0.11156798026460867</v>
      </c>
      <c r="S27" s="76">
        <v>910036</v>
      </c>
      <c r="T27" s="75">
        <v>0.1237617346302506</v>
      </c>
      <c r="U27" s="77">
        <v>1389688</v>
      </c>
      <c r="V27" s="78">
        <v>0.19324559311557499</v>
      </c>
      <c r="W27" s="28"/>
      <c r="AE27" s="371"/>
      <c r="AF27" s="372"/>
      <c r="AM27" s="254">
        <f t="shared" si="4"/>
        <v>44827</v>
      </c>
      <c r="AN27" s="255" t="str">
        <f t="shared" si="0"/>
        <v>金</v>
      </c>
      <c r="AO27" s="169"/>
      <c r="AP27" s="45">
        <f>'売上表 (2)'!V27</f>
        <v>0</v>
      </c>
      <c r="AQ27" s="170">
        <f t="shared" si="1"/>
        <v>0</v>
      </c>
      <c r="AR27" s="47" t="e">
        <f t="shared" si="2"/>
        <v>#DIV/0!</v>
      </c>
      <c r="AT27" s="281"/>
      <c r="AU27" s="288"/>
      <c r="AV27" s="289" t="s">
        <v>117</v>
      </c>
      <c r="AW27" s="289"/>
      <c r="AX27" s="289"/>
      <c r="AY27" s="426"/>
      <c r="AZ27" s="426"/>
      <c r="BA27" s="427"/>
      <c r="BB27" s="328"/>
      <c r="BC27" s="291"/>
      <c r="BD27" s="290"/>
      <c r="BE27" s="291"/>
      <c r="BF27" s="290"/>
      <c r="BG27" s="291"/>
      <c r="BH27" s="329"/>
      <c r="BI27" s="290"/>
      <c r="BJ27" s="330"/>
      <c r="BK27" s="331"/>
      <c r="BL27" s="331"/>
      <c r="BM27" s="331"/>
      <c r="BN27" s="331"/>
      <c r="BO27" s="331"/>
      <c r="BP27" s="331"/>
      <c r="BQ27" s="331"/>
      <c r="BR27" s="334"/>
      <c r="BS27" s="331"/>
      <c r="BT27" s="331"/>
      <c r="BU27" s="331"/>
      <c r="BV27" s="331"/>
      <c r="BW27" s="331"/>
      <c r="BX27" s="331"/>
      <c r="BY27" s="331"/>
      <c r="BZ27" s="331"/>
      <c r="CA27" s="331"/>
      <c r="CB27" s="331"/>
      <c r="CC27" s="331"/>
      <c r="CD27" s="331"/>
      <c r="CE27" s="331"/>
      <c r="CF27" s="331"/>
      <c r="CG27" s="331"/>
      <c r="CH27" s="331"/>
      <c r="CI27" s="331"/>
      <c r="CJ27" s="331"/>
      <c r="CK27" s="331"/>
      <c r="CL27" s="331"/>
      <c r="CM27" s="331"/>
      <c r="CN27" s="332"/>
    </row>
    <row r="28" spans="14:92" ht="13.5" customHeight="1">
      <c r="N28" s="84" t="s">
        <v>80</v>
      </c>
      <c r="O28" s="85">
        <v>0</v>
      </c>
      <c r="P28" s="86">
        <v>0</v>
      </c>
      <c r="Q28" s="87">
        <v>0</v>
      </c>
      <c r="R28" s="86">
        <v>0</v>
      </c>
      <c r="S28" s="87">
        <v>0</v>
      </c>
      <c r="T28" s="86">
        <v>0</v>
      </c>
      <c r="U28" s="88">
        <v>0</v>
      </c>
      <c r="V28" s="89">
        <v>0</v>
      </c>
      <c r="W28" s="28"/>
      <c r="AE28" s="371"/>
      <c r="AF28" s="372"/>
      <c r="AM28" s="254">
        <f>AM27+1</f>
        <v>44828</v>
      </c>
      <c r="AN28" s="255" t="str">
        <f t="shared" si="0"/>
        <v>土</v>
      </c>
      <c r="AO28" s="169"/>
      <c r="AP28" s="45">
        <f>'売上表 (2)'!V28</f>
        <v>0</v>
      </c>
      <c r="AQ28" s="170">
        <f t="shared" si="1"/>
        <v>0</v>
      </c>
      <c r="AR28" s="47" t="e">
        <f t="shared" si="2"/>
        <v>#DIV/0!</v>
      </c>
      <c r="AT28" s="281"/>
      <c r="AU28" s="288"/>
      <c r="AV28" s="289"/>
      <c r="AW28" s="289"/>
      <c r="AX28" s="289"/>
      <c r="AY28" s="289"/>
      <c r="AZ28" s="289"/>
      <c r="BA28" s="289"/>
      <c r="BB28" s="328"/>
      <c r="BC28" s="291"/>
      <c r="BD28" s="290"/>
      <c r="BE28" s="291"/>
      <c r="BF28" s="290"/>
      <c r="BG28" s="291"/>
      <c r="BH28" s="329"/>
      <c r="BI28" s="335"/>
      <c r="BJ28" s="330"/>
      <c r="BK28" s="331"/>
      <c r="BL28" s="331"/>
      <c r="BM28" s="331"/>
      <c r="BN28" s="331"/>
      <c r="BO28" s="331"/>
      <c r="BP28" s="331"/>
      <c r="BQ28" s="331"/>
      <c r="BR28" s="331"/>
      <c r="BS28" s="331"/>
      <c r="BT28" s="331"/>
      <c r="BU28" s="331"/>
      <c r="BV28" s="331"/>
      <c r="BW28" s="331"/>
      <c r="BX28" s="331"/>
      <c r="BY28" s="331"/>
      <c r="BZ28" s="331"/>
      <c r="CA28" s="331"/>
      <c r="CB28" s="331"/>
      <c r="CC28" s="331"/>
      <c r="CD28" s="331"/>
      <c r="CE28" s="331"/>
      <c r="CF28" s="331"/>
      <c r="CG28" s="331"/>
      <c r="CH28" s="331"/>
      <c r="CI28" s="331"/>
      <c r="CJ28" s="331"/>
      <c r="CK28" s="331"/>
      <c r="CL28" s="331"/>
      <c r="CM28" s="331"/>
      <c r="CN28" s="332"/>
    </row>
    <row r="29" spans="14:92" ht="13.5" customHeight="1">
      <c r="N29" s="177" t="s">
        <v>81</v>
      </c>
      <c r="O29" s="178">
        <v>340000</v>
      </c>
      <c r="P29" s="179">
        <v>4.3304941424972022E-2</v>
      </c>
      <c r="Q29" s="180">
        <v>340000</v>
      </c>
      <c r="R29" s="179">
        <v>4.5043424242856372E-2</v>
      </c>
      <c r="S29" s="180">
        <v>340000</v>
      </c>
      <c r="T29" s="179">
        <v>4.6238818875610641E-2</v>
      </c>
      <c r="U29" s="181">
        <v>340000</v>
      </c>
      <c r="V29" s="182">
        <v>4.7279318565962646E-2</v>
      </c>
      <c r="W29" s="28"/>
      <c r="AE29" s="371"/>
      <c r="AF29" s="372"/>
      <c r="AM29" s="254">
        <f t="shared" si="4"/>
        <v>44829</v>
      </c>
      <c r="AN29" s="255" t="str">
        <f t="shared" si="0"/>
        <v>日</v>
      </c>
      <c r="AO29" s="169"/>
      <c r="AP29" s="45">
        <f>'売上表 (2)'!V29</f>
        <v>0</v>
      </c>
      <c r="AQ29" s="170">
        <f t="shared" si="1"/>
        <v>0</v>
      </c>
      <c r="AR29" s="47" t="e">
        <f t="shared" si="2"/>
        <v>#DIV/0!</v>
      </c>
      <c r="AT29" s="281"/>
      <c r="AU29" s="288"/>
      <c r="AV29" s="289"/>
      <c r="AW29" s="289"/>
      <c r="AX29" s="289"/>
      <c r="AY29" s="289"/>
      <c r="AZ29" s="289"/>
      <c r="BA29" s="289"/>
      <c r="BB29" s="328"/>
      <c r="BC29" s="291"/>
      <c r="BD29" s="290"/>
      <c r="BE29" s="291"/>
      <c r="BF29" s="290"/>
      <c r="BG29" s="291"/>
      <c r="BH29" s="329"/>
      <c r="BI29" s="290"/>
      <c r="BJ29" s="330"/>
      <c r="BK29" s="331"/>
      <c r="BL29" s="331"/>
      <c r="BM29" s="331"/>
      <c r="BN29" s="331"/>
      <c r="BO29" s="331"/>
      <c r="BP29" s="331"/>
      <c r="BQ29" s="331"/>
      <c r="BR29" s="331"/>
      <c r="BS29" s="331"/>
      <c r="BT29" s="331"/>
      <c r="BU29" s="331"/>
      <c r="BV29" s="331"/>
      <c r="BW29" s="331"/>
      <c r="BX29" s="331"/>
      <c r="BY29" s="331"/>
      <c r="BZ29" s="331"/>
      <c r="CA29" s="331"/>
      <c r="CB29" s="331"/>
      <c r="CC29" s="331"/>
      <c r="CD29" s="331"/>
      <c r="CE29" s="331"/>
      <c r="CF29" s="331"/>
      <c r="CG29" s="331"/>
      <c r="CH29" s="331"/>
      <c r="CI29" s="331"/>
      <c r="CJ29" s="331"/>
      <c r="CK29" s="331"/>
      <c r="CL29" s="331"/>
      <c r="CM29" s="331"/>
      <c r="CN29" s="332"/>
    </row>
    <row r="30" spans="14:92" ht="13.5" customHeight="1">
      <c r="N30" s="177" t="s">
        <v>82</v>
      </c>
      <c r="O30" s="178">
        <v>84111</v>
      </c>
      <c r="P30" s="179">
        <v>1.0713005671164183E-2</v>
      </c>
      <c r="Q30" s="180">
        <v>83603</v>
      </c>
      <c r="R30" s="179">
        <v>1.1075780579339767E-2</v>
      </c>
      <c r="S30" s="180">
        <v>85987</v>
      </c>
      <c r="T30" s="179">
        <v>1.1693933290168036E-2</v>
      </c>
      <c r="U30" s="181">
        <v>64972</v>
      </c>
      <c r="V30" s="182">
        <v>9.034799664316839E-3</v>
      </c>
      <c r="W30" s="28"/>
      <c r="AE30" s="371"/>
      <c r="AF30" s="372"/>
      <c r="AM30" s="254">
        <f t="shared" si="4"/>
        <v>44830</v>
      </c>
      <c r="AN30" s="255" t="str">
        <f t="shared" si="0"/>
        <v>月</v>
      </c>
      <c r="AO30" s="169"/>
      <c r="AP30" s="45">
        <f>'売上表 (2)'!V30</f>
        <v>0</v>
      </c>
      <c r="AQ30" s="170">
        <f t="shared" si="1"/>
        <v>0</v>
      </c>
      <c r="AR30" s="47" t="e">
        <f t="shared" si="2"/>
        <v>#DIV/0!</v>
      </c>
      <c r="AT30" s="281"/>
      <c r="AU30" s="288"/>
      <c r="AV30" s="289"/>
      <c r="AW30" s="289"/>
      <c r="AX30" s="289"/>
      <c r="AY30" s="289"/>
      <c r="AZ30" s="289"/>
      <c r="BA30" s="289"/>
      <c r="BB30" s="328"/>
      <c r="BC30" s="291"/>
      <c r="BD30" s="290"/>
      <c r="BE30" s="291"/>
      <c r="BF30" s="290"/>
      <c r="BG30" s="291"/>
      <c r="BH30" s="329"/>
      <c r="BI30" s="290"/>
      <c r="BJ30" s="330"/>
      <c r="BK30" s="331"/>
      <c r="BL30" s="331"/>
      <c r="BM30" s="331"/>
      <c r="BN30" s="331"/>
      <c r="BO30" s="331"/>
      <c r="BP30" s="331"/>
      <c r="BQ30" s="331"/>
      <c r="BR30" s="331"/>
      <c r="BS30" s="331"/>
      <c r="BT30" s="331"/>
      <c r="BU30" s="331"/>
      <c r="BV30" s="331"/>
      <c r="BW30" s="331"/>
      <c r="BX30" s="331"/>
      <c r="BY30" s="331"/>
      <c r="BZ30" s="331"/>
      <c r="CA30" s="331"/>
      <c r="CB30" s="331"/>
      <c r="CC30" s="331"/>
      <c r="CD30" s="331"/>
      <c r="CE30" s="331"/>
      <c r="CF30" s="331"/>
      <c r="CG30" s="331"/>
      <c r="CH30" s="331"/>
      <c r="CI30" s="331"/>
      <c r="CJ30" s="331"/>
      <c r="CK30" s="331"/>
      <c r="CL30" s="331"/>
      <c r="CM30" s="331"/>
      <c r="CN30" s="332"/>
    </row>
    <row r="31" spans="14:92" ht="13.5" customHeight="1">
      <c r="N31" s="177" t="s">
        <v>49</v>
      </c>
      <c r="O31" s="178">
        <v>92425</v>
      </c>
      <c r="P31" s="179">
        <v>1.1771938856479527E-2</v>
      </c>
      <c r="Q31" s="180">
        <v>72000</v>
      </c>
      <c r="R31" s="179">
        <v>9.5386074867225262E-3</v>
      </c>
      <c r="S31" s="180">
        <v>77147</v>
      </c>
      <c r="T31" s="179">
        <v>1.049172399940216E-2</v>
      </c>
      <c r="U31" s="181">
        <v>93324</v>
      </c>
      <c r="V31" s="182">
        <v>1.2977338605440876E-2</v>
      </c>
      <c r="W31" s="28"/>
      <c r="AE31" s="375"/>
      <c r="AF31" s="376"/>
      <c r="AM31" s="254">
        <f t="shared" si="4"/>
        <v>44831</v>
      </c>
      <c r="AN31" s="255" t="str">
        <f t="shared" si="0"/>
        <v>火</v>
      </c>
      <c r="AO31" s="169"/>
      <c r="AP31" s="45">
        <f>'売上表 (2)'!V31</f>
        <v>0</v>
      </c>
      <c r="AQ31" s="170">
        <f t="shared" si="1"/>
        <v>0</v>
      </c>
      <c r="AR31" s="47" t="e">
        <f t="shared" si="2"/>
        <v>#DIV/0!</v>
      </c>
      <c r="AT31" s="281"/>
      <c r="AU31" s="288"/>
      <c r="AV31" s="289"/>
      <c r="AW31" s="289"/>
      <c r="AX31" s="289"/>
      <c r="AY31" s="289"/>
      <c r="AZ31" s="289"/>
      <c r="BA31" s="289"/>
      <c r="BB31" s="328"/>
      <c r="BC31" s="291"/>
      <c r="BD31" s="290"/>
      <c r="BE31" s="291"/>
      <c r="BF31" s="290"/>
      <c r="BG31" s="291"/>
      <c r="BH31" s="329"/>
      <c r="BI31" s="290"/>
      <c r="BJ31" s="330"/>
      <c r="BK31" s="331"/>
      <c r="BL31" s="331"/>
      <c r="BM31" s="331"/>
      <c r="BN31" s="331"/>
      <c r="BO31" s="331"/>
      <c r="BP31" s="331"/>
      <c r="BQ31" s="331"/>
      <c r="BR31" s="331"/>
      <c r="BS31" s="331"/>
      <c r="BT31" s="331"/>
      <c r="BU31" s="331"/>
      <c r="BV31" s="331"/>
      <c r="BW31" s="331"/>
      <c r="BX31" s="331"/>
      <c r="BY31" s="331"/>
      <c r="BZ31" s="331"/>
      <c r="CA31" s="331"/>
      <c r="CB31" s="331"/>
      <c r="CC31" s="331"/>
      <c r="CD31" s="331"/>
      <c r="CE31" s="331"/>
      <c r="CF31" s="331"/>
      <c r="CG31" s="331"/>
      <c r="CH31" s="331"/>
      <c r="CI31" s="331"/>
      <c r="CJ31" s="331"/>
      <c r="CK31" s="331"/>
      <c r="CL31" s="331"/>
      <c r="CM31" s="331"/>
      <c r="CN31" s="332"/>
    </row>
    <row r="32" spans="14:92" ht="13.5" customHeight="1">
      <c r="N32" s="177" t="s">
        <v>83</v>
      </c>
      <c r="O32" s="178">
        <v>19491</v>
      </c>
      <c r="P32" s="179">
        <v>2.4825194509239109E-3</v>
      </c>
      <c r="Q32" s="180">
        <v>19491</v>
      </c>
      <c r="R32" s="179">
        <v>2.5821805350515104E-3</v>
      </c>
      <c r="S32" s="180">
        <v>19491</v>
      </c>
      <c r="T32" s="179">
        <v>2.6507082903074325E-3</v>
      </c>
      <c r="U32" s="181">
        <v>21532</v>
      </c>
      <c r="V32" s="182">
        <v>2.9941714334185518E-3</v>
      </c>
      <c r="W32" s="28"/>
      <c r="AD32" s="4" t="s">
        <v>127</v>
      </c>
      <c r="AE32" s="379"/>
      <c r="AF32" s="380"/>
      <c r="AM32" s="254">
        <f t="shared" si="4"/>
        <v>44832</v>
      </c>
      <c r="AN32" s="255" t="str">
        <f t="shared" si="0"/>
        <v>水</v>
      </c>
      <c r="AO32" s="169"/>
      <c r="AP32" s="45">
        <f>'売上表 (2)'!V32</f>
        <v>0</v>
      </c>
      <c r="AQ32" s="170">
        <f t="shared" si="1"/>
        <v>0</v>
      </c>
      <c r="AR32" s="47" t="e">
        <f t="shared" si="2"/>
        <v>#DIV/0!</v>
      </c>
      <c r="AT32" s="281"/>
      <c r="AU32" s="288"/>
      <c r="AV32" s="289"/>
      <c r="AW32" s="289"/>
      <c r="AX32" s="289"/>
      <c r="AY32" s="289"/>
      <c r="AZ32" s="289"/>
      <c r="BA32" s="289"/>
      <c r="BB32" s="328"/>
      <c r="BC32" s="291"/>
      <c r="BD32" s="290"/>
      <c r="BE32" s="291"/>
      <c r="BF32" s="290"/>
      <c r="BG32" s="291"/>
      <c r="BH32" s="329"/>
      <c r="BI32" s="290"/>
      <c r="BJ32" s="330"/>
      <c r="BK32" s="331"/>
      <c r="BL32" s="331"/>
      <c r="BM32" s="331"/>
      <c r="BN32" s="331"/>
      <c r="BO32" s="331"/>
      <c r="BP32" s="331"/>
      <c r="BQ32" s="331"/>
      <c r="BR32" s="331"/>
      <c r="BS32" s="331"/>
      <c r="BT32" s="331"/>
      <c r="BU32" s="331"/>
      <c r="BV32" s="331"/>
      <c r="BW32" s="331"/>
      <c r="BX32" s="331"/>
      <c r="BY32" s="331"/>
      <c r="BZ32" s="331"/>
      <c r="CA32" s="331"/>
      <c r="CB32" s="331"/>
      <c r="CC32" s="331"/>
      <c r="CD32" s="331"/>
      <c r="CE32" s="331"/>
      <c r="CF32" s="331"/>
      <c r="CG32" s="331"/>
      <c r="CH32" s="331"/>
      <c r="CI32" s="331"/>
      <c r="CJ32" s="331"/>
      <c r="CK32" s="331"/>
      <c r="CL32" s="331"/>
      <c r="CM32" s="331"/>
      <c r="CN32" s="332"/>
    </row>
    <row r="33" spans="14:92" ht="13.5" customHeight="1">
      <c r="N33" s="177" t="s">
        <v>84</v>
      </c>
      <c r="O33" s="178">
        <v>34938</v>
      </c>
      <c r="P33" s="179">
        <v>4.4499648338402137E-3</v>
      </c>
      <c r="Q33" s="180">
        <v>30000</v>
      </c>
      <c r="R33" s="179">
        <v>3.9744197861343858E-3</v>
      </c>
      <c r="S33" s="180">
        <v>31066</v>
      </c>
      <c r="T33" s="179">
        <v>4.2248680799697649E-3</v>
      </c>
      <c r="U33" s="181">
        <v>0</v>
      </c>
      <c r="V33" s="182">
        <v>0</v>
      </c>
      <c r="W33" s="28"/>
      <c r="AE33" s="371"/>
      <c r="AF33" s="372"/>
      <c r="AM33" s="254">
        <f>AM32+1</f>
        <v>44833</v>
      </c>
      <c r="AN33" s="255" t="str">
        <f t="shared" si="0"/>
        <v>木</v>
      </c>
      <c r="AO33" s="169"/>
      <c r="AP33" s="45">
        <f>'売上表 (2)'!V33</f>
        <v>0</v>
      </c>
      <c r="AQ33" s="170">
        <f t="shared" si="1"/>
        <v>0</v>
      </c>
      <c r="AR33" s="47" t="e">
        <f t="shared" si="2"/>
        <v>#DIV/0!</v>
      </c>
      <c r="AT33" s="281"/>
      <c r="AU33" s="288"/>
      <c r="AV33" s="314"/>
      <c r="AW33" s="314"/>
      <c r="AX33" s="314"/>
      <c r="AY33" s="314"/>
      <c r="AZ33" s="314"/>
      <c r="BA33" s="314"/>
      <c r="BB33" s="328"/>
      <c r="BC33" s="291"/>
      <c r="BD33" s="290"/>
      <c r="BE33" s="291"/>
      <c r="BF33" s="290"/>
      <c r="BG33" s="291"/>
      <c r="BH33" s="329"/>
      <c r="BI33" s="290"/>
      <c r="BJ33" s="330"/>
      <c r="BK33" s="331"/>
      <c r="BL33" s="331"/>
      <c r="BM33" s="331"/>
      <c r="BN33" s="331"/>
      <c r="BO33" s="331"/>
      <c r="BP33" s="331"/>
      <c r="BQ33" s="331"/>
      <c r="BR33" s="331"/>
      <c r="BS33" s="331"/>
      <c r="BT33" s="331"/>
      <c r="BU33" s="331"/>
      <c r="BV33" s="331"/>
      <c r="BW33" s="331"/>
      <c r="BX33" s="331"/>
      <c r="BY33" s="331"/>
      <c r="BZ33" s="331"/>
      <c r="CA33" s="331"/>
      <c r="CB33" s="331"/>
      <c r="CC33" s="331"/>
      <c r="CD33" s="331"/>
      <c r="CE33" s="331"/>
      <c r="CF33" s="331"/>
      <c r="CG33" s="331"/>
      <c r="CH33" s="331"/>
      <c r="CI33" s="331"/>
      <c r="CJ33" s="331"/>
      <c r="CK33" s="331"/>
      <c r="CL33" s="331"/>
      <c r="CM33" s="331"/>
      <c r="CN33" s="332"/>
    </row>
    <row r="34" spans="14:92" ht="13.5" customHeight="1">
      <c r="N34" s="177" t="s">
        <v>85</v>
      </c>
      <c r="O34" s="178">
        <v>5367</v>
      </c>
      <c r="P34" s="179">
        <v>6.8358123714066133E-4</v>
      </c>
      <c r="Q34" s="180">
        <v>5963</v>
      </c>
      <c r="R34" s="179">
        <v>7.8998217282397806E-4</v>
      </c>
      <c r="S34" s="180">
        <v>5963</v>
      </c>
      <c r="T34" s="179">
        <v>8.1094728516254778E-4</v>
      </c>
      <c r="U34" s="181">
        <v>5963</v>
      </c>
      <c r="V34" s="182">
        <v>8.2919581355539776E-4</v>
      </c>
      <c r="W34" s="28"/>
      <c r="AE34" s="371"/>
      <c r="AF34" s="372"/>
      <c r="AM34" s="254">
        <f t="shared" si="4"/>
        <v>44834</v>
      </c>
      <c r="AN34" s="255" t="str">
        <f t="shared" si="0"/>
        <v>金</v>
      </c>
      <c r="AO34" s="169"/>
      <c r="AP34" s="45">
        <f>'売上表 (2)'!V34</f>
        <v>0</v>
      </c>
      <c r="AQ34" s="170">
        <f t="shared" si="1"/>
        <v>0</v>
      </c>
      <c r="AR34" s="47" t="e">
        <f t="shared" si="2"/>
        <v>#DIV/0!</v>
      </c>
      <c r="AT34" s="281"/>
      <c r="AU34" s="288" t="s">
        <v>123</v>
      </c>
      <c r="AV34" s="314"/>
      <c r="AW34" s="314"/>
      <c r="AX34" s="314"/>
      <c r="AY34" s="314"/>
      <c r="AZ34" s="314"/>
      <c r="BA34" s="314"/>
      <c r="BB34" s="328"/>
      <c r="BC34" s="291"/>
      <c r="BD34" s="290"/>
      <c r="BE34" s="291"/>
      <c r="BF34" s="290"/>
      <c r="BG34" s="291"/>
      <c r="BH34" s="329"/>
      <c r="BI34" s="290"/>
      <c r="BJ34" s="330"/>
      <c r="BK34" s="331"/>
      <c r="BL34" s="331"/>
      <c r="BM34" s="331"/>
      <c r="BN34" s="331"/>
      <c r="BO34" s="331"/>
      <c r="BP34" s="331"/>
      <c r="BQ34" s="331"/>
      <c r="BR34" s="331"/>
      <c r="BS34" s="331"/>
      <c r="BT34" s="331"/>
      <c r="BU34" s="331"/>
      <c r="BV34" s="331"/>
      <c r="BW34" s="331"/>
      <c r="BX34" s="331"/>
      <c r="BY34" s="331"/>
      <c r="BZ34" s="331"/>
      <c r="CA34" s="331"/>
      <c r="CB34" s="331"/>
      <c r="CC34" s="331"/>
      <c r="CD34" s="331"/>
      <c r="CE34" s="331"/>
      <c r="CF34" s="331"/>
      <c r="CG34" s="331"/>
      <c r="CH34" s="331"/>
      <c r="CI34" s="331"/>
      <c r="CJ34" s="331"/>
      <c r="CK34" s="331"/>
      <c r="CL34" s="331"/>
      <c r="CM34" s="331"/>
      <c r="CN34" s="332"/>
    </row>
    <row r="35" spans="14:92" ht="13.5" customHeight="1">
      <c r="N35" s="177" t="s">
        <v>86</v>
      </c>
      <c r="O35" s="178">
        <v>114024</v>
      </c>
      <c r="P35" s="179">
        <v>1.4522948944238265E-2</v>
      </c>
      <c r="Q35" s="180">
        <v>67719.741191705471</v>
      </c>
      <c r="R35" s="179">
        <v>8.9715559768071326E-3</v>
      </c>
      <c r="S35" s="180">
        <v>149618</v>
      </c>
      <c r="T35" s="179">
        <v>2.0347528242738569E-2</v>
      </c>
      <c r="U35" s="181">
        <v>41582</v>
      </c>
      <c r="V35" s="182">
        <v>5.7822606606172319E-3</v>
      </c>
      <c r="W35" s="28"/>
      <c r="AE35" s="371"/>
      <c r="AF35" s="372"/>
      <c r="AM35" s="254">
        <f t="shared" si="4"/>
        <v>44835</v>
      </c>
      <c r="AN35" s="255" t="str">
        <f t="shared" si="0"/>
        <v>土</v>
      </c>
      <c r="AO35" s="169"/>
      <c r="AP35" s="45">
        <f>'売上表 (2)'!V35</f>
        <v>0</v>
      </c>
      <c r="AQ35" s="170">
        <f t="shared" si="1"/>
        <v>0</v>
      </c>
      <c r="AR35" s="47" t="e">
        <f t="shared" si="2"/>
        <v>#DIV/0!</v>
      </c>
      <c r="AT35" s="281"/>
      <c r="AU35" s="288"/>
      <c r="AV35" s="289"/>
      <c r="AW35" s="289"/>
      <c r="AX35" s="289"/>
      <c r="AY35" s="289"/>
      <c r="AZ35" s="289"/>
      <c r="BA35" s="289"/>
      <c r="BB35" s="328"/>
      <c r="BC35" s="291"/>
      <c r="BD35" s="290"/>
      <c r="BE35" s="291"/>
      <c r="BF35" s="290"/>
      <c r="BG35" s="291"/>
      <c r="BH35" s="329"/>
      <c r="BI35" s="290"/>
      <c r="BJ35" s="330"/>
      <c r="BK35" s="331"/>
      <c r="BL35" s="331"/>
      <c r="BM35" s="331"/>
      <c r="BN35" s="331"/>
      <c r="BO35" s="331"/>
      <c r="BP35" s="331"/>
      <c r="BQ35" s="331"/>
      <c r="BR35" s="331"/>
      <c r="BS35" s="331"/>
      <c r="BT35" s="331"/>
      <c r="BU35" s="331"/>
      <c r="BV35" s="331"/>
      <c r="BW35" s="331"/>
      <c r="BX35" s="331"/>
      <c r="BY35" s="331"/>
      <c r="BZ35" s="331"/>
      <c r="CA35" s="331"/>
      <c r="CB35" s="331"/>
      <c r="CC35" s="331"/>
      <c r="CD35" s="331"/>
      <c r="CE35" s="331"/>
      <c r="CF35" s="331"/>
      <c r="CG35" s="331"/>
      <c r="CH35" s="331"/>
      <c r="CI35" s="331"/>
      <c r="CJ35" s="331"/>
      <c r="CK35" s="331"/>
      <c r="CL35" s="331"/>
      <c r="CM35" s="331"/>
      <c r="CN35" s="332"/>
    </row>
    <row r="36" spans="14:92" ht="13.5" customHeight="1" thickBot="1">
      <c r="N36" s="177" t="s">
        <v>87</v>
      </c>
      <c r="O36" s="178">
        <v>115</v>
      </c>
      <c r="P36" s="179">
        <v>1.4647259599622891E-5</v>
      </c>
      <c r="Q36" s="180">
        <v>60.500066579844074</v>
      </c>
      <c r="R36" s="179">
        <v>8.0150887225793325E-6</v>
      </c>
      <c r="S36" s="180">
        <v>0</v>
      </c>
      <c r="T36" s="179">
        <v>0</v>
      </c>
      <c r="U36" s="181">
        <v>0</v>
      </c>
      <c r="V36" s="182">
        <v>0</v>
      </c>
      <c r="W36" s="28"/>
      <c r="AE36" s="373"/>
      <c r="AF36" s="374"/>
      <c r="AM36" s="256"/>
      <c r="AN36" s="256"/>
      <c r="AO36" s="183">
        <f t="shared" ref="AO36:AQ36" si="7">SUM(AO5:AO35)</f>
        <v>140000</v>
      </c>
      <c r="AP36" s="183">
        <f t="shared" si="7"/>
        <v>299980</v>
      </c>
      <c r="AQ36" s="184">
        <f t="shared" si="7"/>
        <v>159980</v>
      </c>
      <c r="AR36" s="184" t="e">
        <f>SUM(AR5:AR35)</f>
        <v>#DIV/0!</v>
      </c>
      <c r="AT36" s="281"/>
      <c r="AU36" s="288"/>
      <c r="AV36" s="289"/>
      <c r="AW36" s="289"/>
      <c r="AX36" s="289"/>
      <c r="AY36" s="289"/>
      <c r="AZ36" s="289"/>
      <c r="BA36" s="289"/>
      <c r="BB36" s="328"/>
      <c r="BC36" s="291"/>
      <c r="BD36" s="290"/>
      <c r="BE36" s="291"/>
      <c r="BF36" s="290"/>
      <c r="BG36" s="291"/>
      <c r="BH36" s="329"/>
      <c r="BI36" s="290"/>
      <c r="BJ36" s="330"/>
      <c r="BK36" s="331"/>
      <c r="BL36" s="331"/>
      <c r="BM36" s="331"/>
      <c r="BN36" s="331"/>
      <c r="BO36" s="331"/>
      <c r="BP36" s="331"/>
      <c r="BQ36" s="331"/>
      <c r="BR36" s="331"/>
      <c r="BS36" s="331"/>
      <c r="BT36" s="331"/>
      <c r="BU36" s="331"/>
      <c r="BV36" s="331"/>
      <c r="BW36" s="331"/>
      <c r="BX36" s="331"/>
      <c r="BY36" s="331"/>
      <c r="BZ36" s="331"/>
      <c r="CA36" s="331"/>
      <c r="CB36" s="331"/>
      <c r="CC36" s="331"/>
      <c r="CD36" s="331"/>
      <c r="CE36" s="331"/>
      <c r="CF36" s="331"/>
      <c r="CG36" s="331"/>
      <c r="CH36" s="331"/>
      <c r="CI36" s="331"/>
      <c r="CJ36" s="331"/>
      <c r="CK36" s="331"/>
      <c r="CL36" s="331"/>
      <c r="CM36" s="331"/>
      <c r="CN36" s="332"/>
    </row>
    <row r="37" spans="14:92" ht="13.5" customHeight="1">
      <c r="N37" s="177" t="s">
        <v>88</v>
      </c>
      <c r="O37" s="178">
        <v>17367</v>
      </c>
      <c r="P37" s="179">
        <v>2.2119909344926153E-3</v>
      </c>
      <c r="Q37" s="180">
        <v>17367</v>
      </c>
      <c r="R37" s="179">
        <v>2.3007916141931958E-3</v>
      </c>
      <c r="S37" s="180">
        <v>17367</v>
      </c>
      <c r="T37" s="179">
        <v>2.3618516688609708E-3</v>
      </c>
      <c r="U37" s="181">
        <v>18708</v>
      </c>
      <c r="V37" s="182">
        <v>2.6014749756824388E-3</v>
      </c>
      <c r="W37" s="28"/>
      <c r="AT37" s="281"/>
      <c r="AU37" s="288"/>
      <c r="AV37" s="289"/>
      <c r="AW37" s="289"/>
      <c r="AX37" s="289"/>
      <c r="AY37" s="289"/>
      <c r="AZ37" s="289"/>
      <c r="BA37" s="289"/>
      <c r="BB37" s="328"/>
      <c r="BC37" s="305"/>
      <c r="BD37" s="290"/>
      <c r="BE37" s="291"/>
      <c r="BF37" s="290"/>
      <c r="BG37" s="291"/>
      <c r="BH37" s="329"/>
      <c r="BI37" s="290"/>
      <c r="BJ37" s="330"/>
      <c r="BK37" s="331"/>
      <c r="BL37" s="331"/>
      <c r="BM37" s="331"/>
      <c r="BN37" s="331"/>
      <c r="BO37" s="331"/>
      <c r="BP37" s="331"/>
      <c r="BQ37" s="331"/>
      <c r="BR37" s="331"/>
      <c r="BS37" s="331"/>
      <c r="BT37" s="331"/>
      <c r="BU37" s="331"/>
      <c r="BV37" s="331"/>
      <c r="BW37" s="331"/>
      <c r="BX37" s="331"/>
      <c r="BY37" s="331"/>
      <c r="BZ37" s="331"/>
      <c r="CA37" s="331"/>
      <c r="CB37" s="331"/>
      <c r="CC37" s="331"/>
      <c r="CD37" s="331"/>
      <c r="CE37" s="331"/>
      <c r="CF37" s="331"/>
      <c r="CG37" s="331"/>
      <c r="CH37" s="331"/>
      <c r="CI37" s="331"/>
      <c r="CJ37" s="331"/>
      <c r="CK37" s="331"/>
      <c r="CL37" s="331"/>
      <c r="CM37" s="331"/>
      <c r="CN37" s="332"/>
    </row>
    <row r="38" spans="14:92" ht="13.5" customHeight="1">
      <c r="N38" s="177" t="s">
        <v>89</v>
      </c>
      <c r="O38" s="178">
        <v>77170</v>
      </c>
      <c r="P38" s="179">
        <v>9.8289480287208561E-3</v>
      </c>
      <c r="Q38" s="180">
        <v>102420</v>
      </c>
      <c r="R38" s="179">
        <v>1.3568669149862793E-2</v>
      </c>
      <c r="S38" s="180">
        <v>91420</v>
      </c>
      <c r="T38" s="179">
        <v>1.2432802416495073E-2</v>
      </c>
      <c r="U38" s="181">
        <v>73920</v>
      </c>
      <c r="V38" s="182">
        <v>1.0279080083517526E-2</v>
      </c>
      <c r="W38" s="28"/>
      <c r="AT38" s="281"/>
      <c r="AU38" s="288"/>
      <c r="AV38" s="289"/>
      <c r="AW38" s="289"/>
      <c r="AX38" s="289"/>
      <c r="AY38" s="289"/>
      <c r="AZ38" s="289"/>
      <c r="BA38" s="289"/>
      <c r="BB38" s="328"/>
      <c r="BC38" s="305"/>
      <c r="BD38" s="290"/>
      <c r="BE38" s="291"/>
      <c r="BF38" s="290"/>
      <c r="BG38" s="291"/>
      <c r="BH38" s="329"/>
      <c r="BI38" s="290"/>
      <c r="BJ38" s="330"/>
      <c r="BK38" s="331"/>
      <c r="BL38" s="331"/>
      <c r="BM38" s="331"/>
      <c r="BN38" s="331"/>
      <c r="BO38" s="331"/>
      <c r="BP38" s="331"/>
      <c r="BQ38" s="331"/>
      <c r="BR38" s="331"/>
      <c r="BS38" s="331"/>
      <c r="BT38" s="331"/>
      <c r="BU38" s="331"/>
      <c r="BV38" s="331"/>
      <c r="BW38" s="331"/>
      <c r="BX38" s="331"/>
      <c r="BY38" s="331"/>
      <c r="BZ38" s="331"/>
      <c r="CA38" s="331"/>
      <c r="CB38" s="331"/>
      <c r="CC38" s="331"/>
      <c r="CD38" s="331"/>
      <c r="CE38" s="331"/>
      <c r="CF38" s="331"/>
      <c r="CG38" s="331"/>
      <c r="CH38" s="331"/>
      <c r="CI38" s="331"/>
      <c r="CJ38" s="331"/>
      <c r="CK38" s="331"/>
      <c r="CL38" s="331"/>
      <c r="CM38" s="331"/>
      <c r="CN38" s="332"/>
    </row>
    <row r="39" spans="14:92" ht="13.5" customHeight="1">
      <c r="N39" s="177" t="s">
        <v>90</v>
      </c>
      <c r="O39" s="178">
        <v>11302</v>
      </c>
      <c r="P39" s="179">
        <v>1.4395071999559817E-3</v>
      </c>
      <c r="Q39" s="180">
        <v>12304</v>
      </c>
      <c r="R39" s="179">
        <v>1.6300420349532494E-3</v>
      </c>
      <c r="S39" s="180">
        <v>25603</v>
      </c>
      <c r="T39" s="179">
        <v>3.481919057859586E-3</v>
      </c>
      <c r="U39" s="181">
        <v>25503</v>
      </c>
      <c r="V39" s="182">
        <v>3.5463660629051334E-3</v>
      </c>
      <c r="W39" s="28"/>
      <c r="AT39" s="281"/>
      <c r="AU39" s="316"/>
      <c r="AV39" s="314"/>
      <c r="AW39" s="314"/>
      <c r="AX39" s="314"/>
      <c r="AY39" s="314"/>
      <c r="AZ39" s="314"/>
      <c r="BA39" s="314"/>
      <c r="BB39" s="328"/>
      <c r="BC39" s="305"/>
      <c r="BD39" s="290"/>
      <c r="BE39" s="291"/>
      <c r="BF39" s="290"/>
      <c r="BG39" s="291"/>
      <c r="BH39" s="329"/>
      <c r="BI39" s="290"/>
      <c r="BJ39" s="330"/>
      <c r="BK39" s="331"/>
      <c r="BL39" s="331"/>
      <c r="BM39" s="331"/>
      <c r="BN39" s="331"/>
      <c r="BO39" s="331"/>
      <c r="BP39" s="331"/>
      <c r="BQ39" s="331"/>
      <c r="BR39" s="331"/>
      <c r="BS39" s="331"/>
      <c r="BT39" s="331"/>
      <c r="BU39" s="331"/>
      <c r="BV39" s="331"/>
      <c r="BW39" s="331"/>
      <c r="BX39" s="331"/>
      <c r="BY39" s="331"/>
      <c r="BZ39" s="331"/>
      <c r="CA39" s="331"/>
      <c r="CB39" s="331"/>
      <c r="CC39" s="331"/>
      <c r="CD39" s="331"/>
      <c r="CE39" s="331"/>
      <c r="CF39" s="331"/>
      <c r="CG39" s="331"/>
      <c r="CH39" s="331"/>
      <c r="CI39" s="331"/>
      <c r="CJ39" s="331"/>
      <c r="CK39" s="331"/>
      <c r="CL39" s="331"/>
      <c r="CM39" s="331"/>
      <c r="CN39" s="332"/>
    </row>
    <row r="40" spans="14:92" ht="13.5" customHeight="1" thickBot="1">
      <c r="N40" s="177" t="s">
        <v>91</v>
      </c>
      <c r="O40" s="178">
        <v>246912</v>
      </c>
      <c r="P40" s="179">
        <v>3.1448557932713804E-2</v>
      </c>
      <c r="Q40" s="180">
        <v>314689</v>
      </c>
      <c r="R40" s="179">
        <v>4.1690206269294788E-2</v>
      </c>
      <c r="S40" s="180">
        <v>259420</v>
      </c>
      <c r="T40" s="179">
        <v>3.5280218802090917E-2</v>
      </c>
      <c r="U40" s="181">
        <v>246340</v>
      </c>
      <c r="V40" s="182">
        <v>3.4255256869233051E-2</v>
      </c>
      <c r="AT40" s="326"/>
      <c r="AU40" s="337"/>
      <c r="AV40" s="338"/>
      <c r="AW40" s="338"/>
      <c r="AX40" s="338"/>
      <c r="AY40" s="338"/>
      <c r="AZ40" s="338"/>
      <c r="BA40" s="338"/>
      <c r="BB40" s="368"/>
      <c r="BC40" s="309"/>
      <c r="BD40" s="308"/>
      <c r="BE40" s="309"/>
      <c r="BF40" s="308"/>
      <c r="BG40" s="309"/>
      <c r="BH40" s="341"/>
      <c r="BI40" s="308"/>
      <c r="BJ40" s="342"/>
      <c r="BK40" s="343"/>
      <c r="BL40" s="343"/>
      <c r="BM40" s="343"/>
      <c r="BN40" s="343"/>
      <c r="BO40" s="343"/>
      <c r="BP40" s="343"/>
      <c r="BQ40" s="343"/>
      <c r="BR40" s="343"/>
      <c r="BS40" s="343"/>
      <c r="BT40" s="343"/>
      <c r="BU40" s="343"/>
      <c r="BV40" s="343"/>
      <c r="BW40" s="343"/>
      <c r="BX40" s="343"/>
      <c r="BY40" s="343"/>
      <c r="BZ40" s="343"/>
      <c r="CA40" s="343"/>
      <c r="CB40" s="343"/>
      <c r="CC40" s="343"/>
      <c r="CD40" s="343"/>
      <c r="CE40" s="343"/>
      <c r="CF40" s="343"/>
      <c r="CG40" s="343"/>
      <c r="CH40" s="343"/>
      <c r="CI40" s="343"/>
      <c r="CJ40" s="343"/>
      <c r="CK40" s="343"/>
      <c r="CL40" s="343"/>
      <c r="CM40" s="343"/>
      <c r="CN40" s="344"/>
    </row>
    <row r="41" spans="14:92" ht="13.5" customHeight="1">
      <c r="N41" s="171" t="s">
        <v>92</v>
      </c>
      <c r="O41" s="172">
        <v>7437</v>
      </c>
      <c r="P41" s="173">
        <v>9.4723190993387335E-4</v>
      </c>
      <c r="Q41" s="174">
        <v>7715.1989667058297</v>
      </c>
      <c r="R41" s="173">
        <v>1.0221146475746406E-3</v>
      </c>
      <c r="S41" s="174">
        <v>9784</v>
      </c>
      <c r="T41" s="173">
        <v>1.3305900114087485E-3</v>
      </c>
      <c r="U41" s="175">
        <v>6560</v>
      </c>
      <c r="V41" s="176">
        <v>9.1221273468445577E-4</v>
      </c>
      <c r="W41" s="28"/>
      <c r="AT41" s="322"/>
      <c r="AU41" s="412" t="s">
        <v>122</v>
      </c>
      <c r="AV41" s="413"/>
      <c r="AW41" s="413"/>
      <c r="AX41" s="413"/>
      <c r="AY41" s="413"/>
      <c r="AZ41" s="413"/>
      <c r="BA41" s="413"/>
      <c r="BB41" s="412" t="s">
        <v>110</v>
      </c>
      <c r="BC41" s="413"/>
      <c r="BD41" s="413"/>
      <c r="BE41" s="413"/>
      <c r="BF41" s="413"/>
      <c r="BG41" s="413"/>
      <c r="BH41" s="416"/>
      <c r="BI41" s="353"/>
      <c r="BJ41" s="354">
        <f>AT4</f>
        <v>44805</v>
      </c>
      <c r="BK41" s="355">
        <f t="shared" ref="BK41:CN41" si="8">BJ41+1</f>
        <v>44806</v>
      </c>
      <c r="BL41" s="355">
        <f t="shared" si="8"/>
        <v>44807</v>
      </c>
      <c r="BM41" s="355">
        <f t="shared" si="8"/>
        <v>44808</v>
      </c>
      <c r="BN41" s="355">
        <f t="shared" si="8"/>
        <v>44809</v>
      </c>
      <c r="BO41" s="355">
        <f t="shared" si="8"/>
        <v>44810</v>
      </c>
      <c r="BP41" s="355">
        <f t="shared" si="8"/>
        <v>44811</v>
      </c>
      <c r="BQ41" s="355">
        <f t="shared" si="8"/>
        <v>44812</v>
      </c>
      <c r="BR41" s="355">
        <f t="shared" si="8"/>
        <v>44813</v>
      </c>
      <c r="BS41" s="355">
        <f t="shared" si="8"/>
        <v>44814</v>
      </c>
      <c r="BT41" s="355">
        <f t="shared" si="8"/>
        <v>44815</v>
      </c>
      <c r="BU41" s="355">
        <f t="shared" si="8"/>
        <v>44816</v>
      </c>
      <c r="BV41" s="355">
        <f t="shared" si="8"/>
        <v>44817</v>
      </c>
      <c r="BW41" s="355">
        <f t="shared" si="8"/>
        <v>44818</v>
      </c>
      <c r="BX41" s="355">
        <f t="shared" si="8"/>
        <v>44819</v>
      </c>
      <c r="BY41" s="355">
        <f t="shared" si="8"/>
        <v>44820</v>
      </c>
      <c r="BZ41" s="355">
        <f t="shared" si="8"/>
        <v>44821</v>
      </c>
      <c r="CA41" s="355">
        <f t="shared" si="8"/>
        <v>44822</v>
      </c>
      <c r="CB41" s="355">
        <f t="shared" si="8"/>
        <v>44823</v>
      </c>
      <c r="CC41" s="355">
        <f t="shared" si="8"/>
        <v>44824</v>
      </c>
      <c r="CD41" s="355">
        <f t="shared" si="8"/>
        <v>44825</v>
      </c>
      <c r="CE41" s="355">
        <f t="shared" si="8"/>
        <v>44826</v>
      </c>
      <c r="CF41" s="355">
        <f t="shared" si="8"/>
        <v>44827</v>
      </c>
      <c r="CG41" s="355">
        <f t="shared" si="8"/>
        <v>44828</v>
      </c>
      <c r="CH41" s="355">
        <f t="shared" si="8"/>
        <v>44829</v>
      </c>
      <c r="CI41" s="355">
        <f t="shared" si="8"/>
        <v>44830</v>
      </c>
      <c r="CJ41" s="355">
        <f t="shared" si="8"/>
        <v>44831</v>
      </c>
      <c r="CK41" s="355">
        <f t="shared" si="8"/>
        <v>44832</v>
      </c>
      <c r="CL41" s="355">
        <f t="shared" si="8"/>
        <v>44833</v>
      </c>
      <c r="CM41" s="355">
        <f t="shared" si="8"/>
        <v>44834</v>
      </c>
      <c r="CN41" s="356">
        <f t="shared" si="8"/>
        <v>44835</v>
      </c>
    </row>
    <row r="42" spans="14:92" ht="13.5" customHeight="1" thickBot="1">
      <c r="N42" s="116" t="s">
        <v>93</v>
      </c>
      <c r="O42" s="117">
        <v>1050659</v>
      </c>
      <c r="P42" s="118">
        <v>0.13381978368417555</v>
      </c>
      <c r="Q42" s="119">
        <v>1073332.4402249914</v>
      </c>
      <c r="R42" s="118">
        <v>0.14219578958433696</v>
      </c>
      <c r="S42" s="119">
        <v>1112866</v>
      </c>
      <c r="T42" s="118">
        <v>0.15134591002007444</v>
      </c>
      <c r="U42" s="120">
        <v>938404</v>
      </c>
      <c r="V42" s="121">
        <v>0.13049147546933415</v>
      </c>
      <c r="W42" s="28"/>
      <c r="AT42" s="322"/>
      <c r="AU42" s="414"/>
      <c r="AV42" s="415"/>
      <c r="AW42" s="415"/>
      <c r="AX42" s="415"/>
      <c r="AY42" s="415"/>
      <c r="AZ42" s="415"/>
      <c r="BA42" s="415"/>
      <c r="BB42" s="414"/>
      <c r="BC42" s="415"/>
      <c r="BD42" s="415"/>
      <c r="BE42" s="415"/>
      <c r="BF42" s="415"/>
      <c r="BG42" s="415"/>
      <c r="BH42" s="417"/>
      <c r="BI42" s="349"/>
      <c r="BJ42" s="350">
        <f t="shared" ref="BJ42:CN42" si="9">BJ41</f>
        <v>44805</v>
      </c>
      <c r="BK42" s="351">
        <f t="shared" si="9"/>
        <v>44806</v>
      </c>
      <c r="BL42" s="351">
        <f t="shared" si="9"/>
        <v>44807</v>
      </c>
      <c r="BM42" s="351">
        <f t="shared" si="9"/>
        <v>44808</v>
      </c>
      <c r="BN42" s="351">
        <f t="shared" si="9"/>
        <v>44809</v>
      </c>
      <c r="BO42" s="351">
        <f t="shared" si="9"/>
        <v>44810</v>
      </c>
      <c r="BP42" s="351">
        <f t="shared" si="9"/>
        <v>44811</v>
      </c>
      <c r="BQ42" s="351">
        <f t="shared" si="9"/>
        <v>44812</v>
      </c>
      <c r="BR42" s="351">
        <f t="shared" si="9"/>
        <v>44813</v>
      </c>
      <c r="BS42" s="351">
        <f t="shared" si="9"/>
        <v>44814</v>
      </c>
      <c r="BT42" s="351">
        <f t="shared" si="9"/>
        <v>44815</v>
      </c>
      <c r="BU42" s="351">
        <f t="shared" si="9"/>
        <v>44816</v>
      </c>
      <c r="BV42" s="351">
        <f t="shared" si="9"/>
        <v>44817</v>
      </c>
      <c r="BW42" s="351">
        <f t="shared" si="9"/>
        <v>44818</v>
      </c>
      <c r="BX42" s="351">
        <f t="shared" si="9"/>
        <v>44819</v>
      </c>
      <c r="BY42" s="351">
        <f t="shared" si="9"/>
        <v>44820</v>
      </c>
      <c r="BZ42" s="351">
        <f t="shared" si="9"/>
        <v>44821</v>
      </c>
      <c r="CA42" s="351">
        <f t="shared" si="9"/>
        <v>44822</v>
      </c>
      <c r="CB42" s="351">
        <f t="shared" si="9"/>
        <v>44823</v>
      </c>
      <c r="CC42" s="351">
        <f t="shared" si="9"/>
        <v>44824</v>
      </c>
      <c r="CD42" s="351">
        <f t="shared" si="9"/>
        <v>44825</v>
      </c>
      <c r="CE42" s="351">
        <f t="shared" si="9"/>
        <v>44826</v>
      </c>
      <c r="CF42" s="351">
        <f t="shared" si="9"/>
        <v>44827</v>
      </c>
      <c r="CG42" s="351">
        <f t="shared" si="9"/>
        <v>44828</v>
      </c>
      <c r="CH42" s="351">
        <f t="shared" si="9"/>
        <v>44829</v>
      </c>
      <c r="CI42" s="351">
        <f t="shared" si="9"/>
        <v>44830</v>
      </c>
      <c r="CJ42" s="351">
        <f t="shared" si="9"/>
        <v>44831</v>
      </c>
      <c r="CK42" s="351">
        <f t="shared" si="9"/>
        <v>44832</v>
      </c>
      <c r="CL42" s="351">
        <f t="shared" si="9"/>
        <v>44833</v>
      </c>
      <c r="CM42" s="351">
        <f t="shared" si="9"/>
        <v>44834</v>
      </c>
      <c r="CN42" s="352">
        <f t="shared" si="9"/>
        <v>44835</v>
      </c>
    </row>
    <row r="43" spans="14:92" ht="13.5" customHeight="1">
      <c r="N43" s="185" t="s">
        <v>94</v>
      </c>
      <c r="O43" s="74">
        <v>4340598</v>
      </c>
      <c r="P43" s="75">
        <v>0.55285100629220796</v>
      </c>
      <c r="Q43" s="76">
        <v>4234579.1989555219</v>
      </c>
      <c r="R43" s="75">
        <v>0.56099984514273082</v>
      </c>
      <c r="S43" s="76">
        <v>4204396</v>
      </c>
      <c r="T43" s="75">
        <v>0.57178325036865263</v>
      </c>
      <c r="U43" s="77">
        <v>4775103</v>
      </c>
      <c r="V43" s="78">
        <v>0.66401063506554092</v>
      </c>
      <c r="AE43" s="3"/>
      <c r="AT43" s="357"/>
      <c r="AU43" s="358"/>
      <c r="AV43" s="359"/>
      <c r="AW43" s="359"/>
      <c r="AX43" s="359"/>
      <c r="AY43" s="359"/>
      <c r="AZ43" s="359"/>
      <c r="BA43" s="359"/>
      <c r="BB43" s="369"/>
      <c r="BC43" s="361"/>
      <c r="BD43" s="362"/>
      <c r="BE43" s="361"/>
      <c r="BF43" s="362"/>
      <c r="BG43" s="361"/>
      <c r="BH43" s="363"/>
      <c r="BI43" s="362"/>
      <c r="BJ43" s="364"/>
      <c r="BK43" s="365"/>
      <c r="BL43" s="365"/>
      <c r="BM43" s="365"/>
      <c r="BN43" s="365"/>
      <c r="BO43" s="365"/>
      <c r="BP43" s="365"/>
      <c r="BQ43" s="365"/>
      <c r="BR43" s="365"/>
      <c r="BS43" s="365"/>
      <c r="BT43" s="365"/>
      <c r="BU43" s="365"/>
      <c r="BV43" s="365"/>
      <c r="BW43" s="365"/>
      <c r="BX43" s="365"/>
      <c r="BY43" s="365"/>
      <c r="BZ43" s="365"/>
      <c r="CA43" s="365"/>
      <c r="CB43" s="365"/>
      <c r="CC43" s="365"/>
      <c r="CD43" s="365"/>
      <c r="CE43" s="365"/>
      <c r="CF43" s="365"/>
      <c r="CG43" s="365"/>
      <c r="CH43" s="365"/>
      <c r="CI43" s="365"/>
      <c r="CJ43" s="365"/>
      <c r="CK43" s="365"/>
      <c r="CL43" s="365"/>
      <c r="CM43" s="365"/>
      <c r="CN43" s="367"/>
    </row>
    <row r="44" spans="14:92" ht="13.5" customHeight="1">
      <c r="N44" s="84" t="s">
        <v>95</v>
      </c>
      <c r="O44" s="85">
        <v>146227</v>
      </c>
      <c r="P44" s="86">
        <v>1.8624563734557013E-2</v>
      </c>
      <c r="Q44" s="87">
        <v>118926.82599494694</v>
      </c>
      <c r="R44" s="86">
        <v>1.5755504344549275E-2</v>
      </c>
      <c r="S44" s="87">
        <v>109603</v>
      </c>
      <c r="T44" s="86">
        <v>1.490562725065751E-2</v>
      </c>
      <c r="U44" s="88">
        <v>207403</v>
      </c>
      <c r="V44" s="89">
        <v>2.8840801495695147E-2</v>
      </c>
      <c r="W44" s="186"/>
      <c r="AT44" s="281"/>
      <c r="AU44" s="288"/>
      <c r="AV44" s="289"/>
      <c r="AW44" s="289"/>
      <c r="AX44" s="289"/>
      <c r="AY44" s="289"/>
      <c r="AZ44" s="289"/>
      <c r="BA44" s="289"/>
      <c r="BB44" s="336"/>
      <c r="BC44" s="305"/>
      <c r="BD44" s="290"/>
      <c r="BE44" s="291"/>
      <c r="BF44" s="290"/>
      <c r="BG44" s="291"/>
      <c r="BH44" s="329"/>
      <c r="BI44" s="290"/>
      <c r="BJ44" s="330"/>
      <c r="BK44" s="331"/>
      <c r="BL44" s="331"/>
      <c r="BM44" s="331"/>
      <c r="BN44" s="331"/>
      <c r="BO44" s="331"/>
      <c r="BP44" s="331"/>
      <c r="BQ44" s="331"/>
      <c r="BR44" s="331"/>
      <c r="BS44" s="331"/>
      <c r="BT44" s="331"/>
      <c r="BU44" s="331"/>
      <c r="BV44" s="331"/>
      <c r="BW44" s="331"/>
      <c r="BX44" s="331"/>
      <c r="BY44" s="331"/>
      <c r="BZ44" s="331"/>
      <c r="CA44" s="331"/>
      <c r="CB44" s="331"/>
      <c r="CC44" s="331"/>
      <c r="CD44" s="331"/>
      <c r="CE44" s="331"/>
      <c r="CF44" s="331"/>
      <c r="CG44" s="331"/>
      <c r="CH44" s="331"/>
      <c r="CI44" s="331"/>
      <c r="CJ44" s="331"/>
      <c r="CK44" s="331"/>
      <c r="CL44" s="331"/>
      <c r="CM44" s="331"/>
      <c r="CN44" s="332"/>
    </row>
    <row r="45" spans="14:92" ht="13.5" customHeight="1">
      <c r="N45" s="187" t="s">
        <v>96</v>
      </c>
      <c r="O45" s="172">
        <v>576325</v>
      </c>
      <c r="P45" s="173">
        <v>7.3405059902197062E-2</v>
      </c>
      <c r="Q45" s="174">
        <v>503215.16003017174</v>
      </c>
      <c r="R45" s="173">
        <v>6.6666276290223189E-2</v>
      </c>
      <c r="S45" s="174">
        <v>520866</v>
      </c>
      <c r="T45" s="173">
        <v>7.0835966566070038E-2</v>
      </c>
      <c r="U45" s="175">
        <v>415908</v>
      </c>
      <c r="V45" s="176">
        <v>5.7834843606271738E-2</v>
      </c>
      <c r="W45" s="186"/>
      <c r="AE45" s="256" t="s">
        <v>26</v>
      </c>
      <c r="AF45" s="256" t="s">
        <v>33</v>
      </c>
      <c r="AT45" s="281"/>
      <c r="AU45" s="288"/>
      <c r="AV45" s="289"/>
      <c r="AW45" s="289"/>
      <c r="AX45" s="289"/>
      <c r="AY45" s="289"/>
      <c r="AZ45" s="289"/>
      <c r="BA45" s="289"/>
      <c r="BB45" s="336"/>
      <c r="BC45" s="305"/>
      <c r="BD45" s="290"/>
      <c r="BE45" s="291"/>
      <c r="BF45" s="290"/>
      <c r="BG45" s="291"/>
      <c r="BH45" s="329"/>
      <c r="BI45" s="290"/>
      <c r="BJ45" s="330"/>
      <c r="BK45" s="331"/>
      <c r="BL45" s="331"/>
      <c r="BM45" s="331"/>
      <c r="BN45" s="331"/>
      <c r="BO45" s="331"/>
      <c r="BP45" s="331"/>
      <c r="BQ45" s="331"/>
      <c r="BR45" s="331"/>
      <c r="BS45" s="331"/>
      <c r="BT45" s="331"/>
      <c r="BU45" s="331"/>
      <c r="BV45" s="331"/>
      <c r="BW45" s="331"/>
      <c r="BX45" s="331"/>
      <c r="BY45" s="331"/>
      <c r="BZ45" s="331"/>
      <c r="CA45" s="331"/>
      <c r="CB45" s="331"/>
      <c r="CC45" s="331"/>
      <c r="CD45" s="331"/>
      <c r="CE45" s="331"/>
      <c r="CF45" s="331"/>
      <c r="CG45" s="331"/>
      <c r="CH45" s="331"/>
      <c r="CI45" s="331"/>
      <c r="CJ45" s="331"/>
      <c r="CK45" s="331"/>
      <c r="CL45" s="331"/>
      <c r="CM45" s="331"/>
      <c r="CN45" s="332"/>
    </row>
    <row r="46" spans="14:92" ht="13.5" customHeight="1">
      <c r="N46" s="177" t="s">
        <v>97</v>
      </c>
      <c r="O46" s="178">
        <v>0</v>
      </c>
      <c r="P46" s="179">
        <v>0</v>
      </c>
      <c r="Q46" s="180">
        <v>0</v>
      </c>
      <c r="R46" s="179">
        <v>0</v>
      </c>
      <c r="S46" s="180">
        <v>0</v>
      </c>
      <c r="T46" s="179">
        <v>0</v>
      </c>
      <c r="U46" s="181">
        <v>0</v>
      </c>
      <c r="V46" s="182">
        <v>0</v>
      </c>
      <c r="W46" s="186"/>
      <c r="AE46" s="256"/>
      <c r="AF46" s="256"/>
      <c r="AT46" s="281"/>
      <c r="AU46" s="288"/>
      <c r="AV46" s="289"/>
      <c r="AW46" s="289"/>
      <c r="AX46" s="289"/>
      <c r="AY46" s="289"/>
      <c r="AZ46" s="289"/>
      <c r="BA46" s="289"/>
      <c r="BB46" s="336"/>
      <c r="BC46" s="305"/>
      <c r="BD46" s="290"/>
      <c r="BE46" s="291"/>
      <c r="BF46" s="290"/>
      <c r="BG46" s="291"/>
      <c r="BH46" s="329"/>
      <c r="BI46" s="290"/>
      <c r="BJ46" s="330"/>
      <c r="BK46" s="331"/>
      <c r="BL46" s="331"/>
      <c r="BM46" s="331"/>
      <c r="BN46" s="331"/>
      <c r="BO46" s="331"/>
      <c r="BP46" s="331"/>
      <c r="BQ46" s="331"/>
      <c r="BR46" s="331"/>
      <c r="BS46" s="331"/>
      <c r="BT46" s="331"/>
      <c r="BU46" s="331"/>
      <c r="BV46" s="331"/>
      <c r="BW46" s="331"/>
      <c r="BX46" s="331"/>
      <c r="BY46" s="331"/>
      <c r="BZ46" s="331"/>
      <c r="CA46" s="331"/>
      <c r="CB46" s="331"/>
      <c r="CC46" s="331"/>
      <c r="CD46" s="331"/>
      <c r="CE46" s="331"/>
      <c r="CF46" s="331"/>
      <c r="CG46" s="331"/>
      <c r="CH46" s="331"/>
      <c r="CI46" s="331"/>
      <c r="CJ46" s="331"/>
      <c r="CK46" s="331"/>
      <c r="CL46" s="331"/>
      <c r="CM46" s="331"/>
      <c r="CN46" s="332"/>
    </row>
    <row r="47" spans="14:92" ht="13.5" customHeight="1">
      <c r="N47" s="187" t="s">
        <v>98</v>
      </c>
      <c r="O47" s="172">
        <v>0</v>
      </c>
      <c r="P47" s="173">
        <v>0</v>
      </c>
      <c r="Q47" s="174">
        <v>0</v>
      </c>
      <c r="R47" s="173">
        <v>0</v>
      </c>
      <c r="S47" s="174">
        <v>0</v>
      </c>
      <c r="T47" s="173">
        <v>0</v>
      </c>
      <c r="U47" s="175">
        <v>0</v>
      </c>
      <c r="V47" s="176">
        <v>0</v>
      </c>
      <c r="W47" s="186"/>
      <c r="AF47" s="256" t="s">
        <v>142</v>
      </c>
      <c r="AT47" s="281"/>
      <c r="AU47" s="288" t="s">
        <v>118</v>
      </c>
      <c r="AV47" s="289"/>
      <c r="AW47" s="289"/>
      <c r="AX47" s="289"/>
      <c r="AY47" s="289"/>
      <c r="AZ47" s="289"/>
      <c r="BA47" s="289"/>
      <c r="BB47" s="336"/>
      <c r="BC47" s="305"/>
      <c r="BD47" s="290"/>
      <c r="BE47" s="291"/>
      <c r="BF47" s="290"/>
      <c r="BG47" s="291"/>
      <c r="BH47" s="329"/>
      <c r="BI47" s="290"/>
      <c r="BJ47" s="330"/>
      <c r="BK47" s="331"/>
      <c r="BL47" s="331"/>
      <c r="BM47" s="331"/>
      <c r="BN47" s="331"/>
      <c r="BO47" s="331"/>
      <c r="BP47" s="331"/>
      <c r="BQ47" s="331"/>
      <c r="BR47" s="331"/>
      <c r="BS47" s="331"/>
      <c r="BT47" s="331"/>
      <c r="BU47" s="331"/>
      <c r="BV47" s="331"/>
      <c r="BW47" s="331"/>
      <c r="BX47" s="331"/>
      <c r="BY47" s="331"/>
      <c r="BZ47" s="331"/>
      <c r="CA47" s="331"/>
      <c r="CB47" s="331"/>
      <c r="CC47" s="331"/>
      <c r="CD47" s="331"/>
      <c r="CE47" s="331"/>
      <c r="CF47" s="331"/>
      <c r="CG47" s="331"/>
      <c r="CH47" s="331"/>
      <c r="CI47" s="331"/>
      <c r="CJ47" s="331"/>
      <c r="CK47" s="331"/>
      <c r="CL47" s="331"/>
      <c r="CM47" s="331"/>
      <c r="CN47" s="332"/>
    </row>
    <row r="48" spans="14:92" ht="13.5" customHeight="1">
      <c r="N48" s="171" t="s">
        <v>99</v>
      </c>
      <c r="O48" s="188">
        <v>0</v>
      </c>
      <c r="P48" s="189">
        <v>0</v>
      </c>
      <c r="Q48" s="190">
        <v>0</v>
      </c>
      <c r="R48" s="189">
        <v>0</v>
      </c>
      <c r="S48" s="190">
        <v>0</v>
      </c>
      <c r="T48" s="189">
        <v>0</v>
      </c>
      <c r="U48" s="191">
        <v>0</v>
      </c>
      <c r="V48" s="192">
        <v>0</v>
      </c>
      <c r="W48" s="186"/>
      <c r="AF48" s="256"/>
      <c r="AT48" s="281"/>
      <c r="AU48" s="288"/>
      <c r="AV48" s="289"/>
      <c r="AW48" s="289"/>
      <c r="AX48" s="289"/>
      <c r="AY48" s="289"/>
      <c r="AZ48" s="289"/>
      <c r="BA48" s="289"/>
      <c r="BB48" s="336"/>
      <c r="BC48" s="305"/>
      <c r="BD48" s="290"/>
      <c r="BE48" s="291"/>
      <c r="BF48" s="290"/>
      <c r="BG48" s="291"/>
      <c r="BH48" s="329"/>
      <c r="BI48" s="290"/>
      <c r="BJ48" s="330"/>
      <c r="BK48" s="331"/>
      <c r="BL48" s="331"/>
      <c r="BM48" s="331"/>
      <c r="BN48" s="331"/>
      <c r="BO48" s="331"/>
      <c r="BP48" s="331"/>
      <c r="BQ48" s="331"/>
      <c r="BR48" s="331"/>
      <c r="BS48" s="331"/>
      <c r="BT48" s="331"/>
      <c r="BU48" s="331"/>
      <c r="BV48" s="331"/>
      <c r="BW48" s="331"/>
      <c r="BX48" s="331"/>
      <c r="BY48" s="331"/>
      <c r="BZ48" s="331"/>
      <c r="CA48" s="331"/>
      <c r="CB48" s="331"/>
      <c r="CC48" s="331"/>
      <c r="CD48" s="331"/>
      <c r="CE48" s="331"/>
      <c r="CF48" s="331"/>
      <c r="CG48" s="331"/>
      <c r="CH48" s="331"/>
      <c r="CI48" s="331"/>
      <c r="CJ48" s="331"/>
      <c r="CK48" s="331"/>
      <c r="CL48" s="331"/>
      <c r="CM48" s="331"/>
      <c r="CN48" s="332"/>
    </row>
    <row r="49" spans="14:92" ht="13.5" customHeight="1" thickBot="1">
      <c r="N49" s="193" t="s">
        <v>100</v>
      </c>
      <c r="O49" s="194">
        <v>752937</v>
      </c>
      <c r="P49" s="195">
        <v>9.5899684357924009E-2</v>
      </c>
      <c r="Q49" s="196">
        <v>744096.34256357467</v>
      </c>
      <c r="R49" s="195">
        <v>9.8578374222496698E-2</v>
      </c>
      <c r="S49" s="196">
        <v>621342</v>
      </c>
      <c r="T49" s="195">
        <v>8.4500353522969612E-2</v>
      </c>
      <c r="U49" s="197">
        <v>-12264</v>
      </c>
      <c r="V49" s="198">
        <v>-1.705392832038135E-3</v>
      </c>
      <c r="W49" s="186"/>
      <c r="AT49" s="281"/>
      <c r="AU49" s="316"/>
      <c r="AV49" s="289"/>
      <c r="AW49" s="314"/>
      <c r="AX49" s="314"/>
      <c r="AY49" s="314"/>
      <c r="AZ49" s="314"/>
      <c r="BA49" s="314"/>
      <c r="BB49" s="336"/>
      <c r="BC49" s="305"/>
      <c r="BD49" s="290"/>
      <c r="BE49" s="291"/>
      <c r="BF49" s="290"/>
      <c r="BG49" s="291"/>
      <c r="BH49" s="329"/>
      <c r="BI49" s="290"/>
      <c r="BJ49" s="330"/>
      <c r="BK49" s="331"/>
      <c r="BL49" s="331"/>
      <c r="BM49" s="331"/>
      <c r="BN49" s="331"/>
      <c r="BO49" s="331"/>
      <c r="BP49" s="331"/>
      <c r="BQ49" s="331"/>
      <c r="BR49" s="331"/>
      <c r="BS49" s="331"/>
      <c r="BT49" s="331"/>
      <c r="BU49" s="331"/>
      <c r="BV49" s="331"/>
      <c r="BW49" s="331"/>
      <c r="BX49" s="331"/>
      <c r="BY49" s="331"/>
      <c r="BZ49" s="331"/>
      <c r="CA49" s="331"/>
      <c r="CB49" s="331"/>
      <c r="CC49" s="331"/>
      <c r="CD49" s="331"/>
      <c r="CE49" s="331"/>
      <c r="CF49" s="331"/>
      <c r="CG49" s="331"/>
      <c r="CH49" s="331"/>
      <c r="CI49" s="331"/>
      <c r="CJ49" s="331"/>
      <c r="CK49" s="331"/>
      <c r="CL49" s="331"/>
      <c r="CM49" s="331"/>
      <c r="CN49" s="332"/>
    </row>
    <row r="50" spans="14:92" ht="13.5" customHeight="1" thickBot="1">
      <c r="N50" s="8" t="s">
        <v>59</v>
      </c>
      <c r="O50" s="28">
        <f>SUM(O49,O40)</f>
        <v>999849</v>
      </c>
      <c r="Q50" s="28">
        <f>SUM(Q49,Q40)</f>
        <v>1058785.3425635747</v>
      </c>
      <c r="S50" s="28">
        <f>SUM(S49,S40)</f>
        <v>880762</v>
      </c>
      <c r="U50" s="28">
        <f>SUM(U49,U40)</f>
        <v>234076</v>
      </c>
      <c r="AT50" s="326"/>
      <c r="AU50" s="337"/>
      <c r="AV50" s="307"/>
      <c r="AW50" s="338"/>
      <c r="AX50" s="338"/>
      <c r="AY50" s="338"/>
      <c r="AZ50" s="338"/>
      <c r="BA50" s="338"/>
      <c r="BB50" s="339"/>
      <c r="BC50" s="340"/>
      <c r="BD50" s="308"/>
      <c r="BE50" s="309"/>
      <c r="BF50" s="308"/>
      <c r="BG50" s="309"/>
      <c r="BH50" s="341"/>
      <c r="BI50" s="308"/>
      <c r="BJ50" s="342"/>
      <c r="BK50" s="343"/>
      <c r="BL50" s="343"/>
      <c r="BM50" s="343"/>
      <c r="BN50" s="343"/>
      <c r="BO50" s="343"/>
      <c r="BP50" s="343"/>
      <c r="BQ50" s="343"/>
      <c r="BR50" s="343"/>
      <c r="BS50" s="343"/>
      <c r="BT50" s="343"/>
      <c r="BU50" s="343"/>
      <c r="BV50" s="343"/>
      <c r="BW50" s="343"/>
      <c r="BX50" s="343"/>
      <c r="BY50" s="343"/>
      <c r="BZ50" s="343"/>
      <c r="CA50" s="343"/>
      <c r="CB50" s="343"/>
      <c r="CC50" s="343"/>
      <c r="CD50" s="343"/>
      <c r="CE50" s="343"/>
      <c r="CF50" s="343"/>
      <c r="CG50" s="343"/>
      <c r="CH50" s="343"/>
      <c r="CI50" s="343"/>
      <c r="CJ50" s="343"/>
      <c r="CK50" s="343"/>
      <c r="CL50" s="343"/>
      <c r="CM50" s="343"/>
      <c r="CN50" s="344"/>
    </row>
    <row r="51" spans="14:92" ht="13.5" customHeight="1">
      <c r="N51" s="8" t="s">
        <v>101</v>
      </c>
      <c r="O51" s="28">
        <f>SUM(O49,O44:O45,O40)</f>
        <v>1722401</v>
      </c>
      <c r="Q51" s="28">
        <f>SUM(Q49,Q44:Q45,Q40)</f>
        <v>1680927.3285886934</v>
      </c>
      <c r="S51" s="28">
        <f>SUM(S49,S44:S45,S40)</f>
        <v>1511231</v>
      </c>
      <c r="U51" s="28">
        <f>SUM(U49,U44:U45,U40)</f>
        <v>857387</v>
      </c>
      <c r="AE51" s="256" t="s">
        <v>6</v>
      </c>
      <c r="AF51" s="256" t="s">
        <v>40</v>
      </c>
    </row>
    <row r="52" spans="14:92" ht="13.5" customHeight="1">
      <c r="AE52" s="256"/>
      <c r="AF52" s="256"/>
    </row>
    <row r="53" spans="14:92" ht="13.5" customHeight="1">
      <c r="AF53" s="256" t="s">
        <v>43</v>
      </c>
    </row>
    <row r="54" spans="14:92" ht="13.5" customHeight="1">
      <c r="AF54" s="256"/>
    </row>
    <row r="55" spans="14:92" ht="13.5" customHeight="1">
      <c r="AF55" s="256" t="s">
        <v>51</v>
      </c>
    </row>
    <row r="56" spans="14:92" ht="13.5" customHeight="1">
      <c r="AF56" s="256"/>
    </row>
    <row r="57" spans="14:92" ht="13.5" customHeight="1">
      <c r="AF57" s="256" t="s">
        <v>49</v>
      </c>
    </row>
    <row r="58" spans="14:92" ht="13.5" customHeight="1">
      <c r="AF58" s="256"/>
    </row>
  </sheetData>
  <mergeCells count="18">
    <mergeCell ref="AU41:BA42"/>
    <mergeCell ref="BB41:BH42"/>
    <mergeCell ref="AI19:AK23"/>
    <mergeCell ref="AU21:BA22"/>
    <mergeCell ref="BB21:BH22"/>
    <mergeCell ref="AY25:BA25"/>
    <mergeCell ref="AY26:BA26"/>
    <mergeCell ref="AY27:BA27"/>
    <mergeCell ref="A2:B2"/>
    <mergeCell ref="D2:J2"/>
    <mergeCell ref="N4:N5"/>
    <mergeCell ref="AT4:CN4"/>
    <mergeCell ref="BB5:BE5"/>
    <mergeCell ref="BF5:BJ5"/>
    <mergeCell ref="BK5:BN5"/>
    <mergeCell ref="BO5:BR5"/>
    <mergeCell ref="BS5:BV5"/>
    <mergeCell ref="BW5:BZ5"/>
  </mergeCells>
  <phoneticPr fontId="2"/>
  <conditionalFormatting sqref="AN5:AN35">
    <cfRule type="expression" dxfId="9" priority="2">
      <formula>TEXT(AM5,"aaa")="日"</formula>
    </cfRule>
    <cfRule type="expression" priority="3">
      <formula>"TEXT(A６,""aaa"")"</formula>
    </cfRule>
  </conditionalFormatting>
  <conditionalFormatting sqref="AN5:AN35">
    <cfRule type="expression" dxfId="8" priority="1">
      <formula>TEXT(AM5,"aaa")="土"</formula>
    </cfRule>
  </conditionalFormatting>
  <dataValidations count="1">
    <dataValidation imeMode="off" allowBlank="1" showInputMessage="1" showErrorMessage="1" sqref="U4" xr:uid="{00000000-0002-0000-0100-000000000000}"/>
  </dataValidations>
  <printOptions horizontalCentered="1"/>
  <pageMargins left="0.19685039370078741" right="0.19685039370078741" top="0.19685039370078741" bottom="0.19685039370078741" header="0.11811023622047245" footer="0.11811023622047245"/>
  <pageSetup paperSize="8" scale="92" orientation="landscape" horizontalDpi="4294967293" r:id="rId1"/>
  <headerFooter alignWithMargins="0"/>
  <colBreaks count="2" manualBreakCount="2">
    <brk id="28" max="61" man="1"/>
    <brk id="45" max="61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設定!$B$3:$B$16</xm:f>
          </x14:formula1>
          <xm:sqref>O4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7B81A-06A4-3C48-8BCB-195D4E86AFD1}">
  <dimension ref="A1:V36"/>
  <sheetViews>
    <sheetView showGridLines="0" zoomScale="150" zoomScaleNormal="150" workbookViewId="0">
      <pane xSplit="1" ySplit="4" topLeftCell="B5" activePane="bottomRight" state="frozen"/>
      <selection activeCell="B4" sqref="B4:L4"/>
      <selection pane="topRight" activeCell="B4" sqref="B4:L4"/>
      <selection pane="bottomLeft" activeCell="B4" sqref="B4:L4"/>
      <selection pane="bottomRight" activeCell="B4" sqref="B4:L4"/>
    </sheetView>
  </sheetViews>
  <sheetFormatPr baseColWidth="10" defaultColWidth="8.83203125" defaultRowHeight="16" outlineLevelCol="1"/>
  <cols>
    <col min="1" max="1" width="4.33203125" style="381" customWidth="1"/>
    <col min="2" max="2" width="3.6640625" style="381" customWidth="1"/>
    <col min="3" max="3" width="8.83203125" style="381" customWidth="1"/>
    <col min="4" max="4" width="3.6640625" style="381" customWidth="1"/>
    <col min="5" max="5" width="8.83203125" style="381" customWidth="1"/>
    <col min="6" max="6" width="3.6640625" style="381" customWidth="1"/>
    <col min="7" max="7" width="8.83203125" style="381" customWidth="1"/>
    <col min="8" max="8" width="3.6640625" style="381" customWidth="1"/>
    <col min="9" max="9" width="8.83203125" style="381" customWidth="1"/>
    <col min="10" max="10" width="3.6640625" style="381" customWidth="1"/>
    <col min="11" max="11" width="8.83203125" style="381" customWidth="1"/>
    <col min="12" max="12" width="3.6640625" style="381" customWidth="1"/>
    <col min="13" max="13" width="8.83203125" style="381" hidden="1" customWidth="1" outlineLevel="1"/>
    <col min="14" max="14" width="3.6640625" style="381" hidden="1" customWidth="1" outlineLevel="1"/>
    <col min="15" max="15" width="8.83203125" style="381" hidden="1" customWidth="1" outlineLevel="1"/>
    <col min="16" max="16" width="3.6640625" style="381" hidden="1" customWidth="1" outlineLevel="1"/>
    <col min="17" max="17" width="8.83203125" style="381" hidden="1" customWidth="1" outlineLevel="1"/>
    <col min="18" max="18" width="3.6640625" style="381" hidden="1" customWidth="1" outlineLevel="1"/>
    <col min="19" max="19" width="8.83203125" style="381" hidden="1" customWidth="1" outlineLevel="1"/>
    <col min="20" max="20" width="3.6640625" style="381" hidden="1" customWidth="1" outlineLevel="1"/>
    <col min="21" max="21" width="8.83203125" style="381" hidden="1" customWidth="1" outlineLevel="1"/>
    <col min="22" max="22" width="10.83203125" style="381" customWidth="1" collapsed="1"/>
    <col min="23" max="256" width="8.83203125" style="381"/>
    <col min="257" max="257" width="4.33203125" style="381" customWidth="1"/>
    <col min="258" max="258" width="3.6640625" style="381" customWidth="1"/>
    <col min="259" max="259" width="8.83203125" style="381"/>
    <col min="260" max="260" width="3.6640625" style="381" customWidth="1"/>
    <col min="261" max="261" width="8.83203125" style="381"/>
    <col min="262" max="262" width="3.6640625" style="381" customWidth="1"/>
    <col min="263" max="263" width="8.83203125" style="381"/>
    <col min="264" max="264" width="3.6640625" style="381" customWidth="1"/>
    <col min="265" max="265" width="8.83203125" style="381"/>
    <col min="266" max="266" width="3.6640625" style="381" customWidth="1"/>
    <col min="267" max="267" width="8.83203125" style="381"/>
    <col min="268" max="268" width="3.6640625" style="381" customWidth="1"/>
    <col min="269" max="277" width="0" style="381" hidden="1" customWidth="1"/>
    <col min="278" max="278" width="10.83203125" style="381" customWidth="1"/>
    <col min="279" max="512" width="8.83203125" style="381"/>
    <col min="513" max="513" width="4.33203125" style="381" customWidth="1"/>
    <col min="514" max="514" width="3.6640625" style="381" customWidth="1"/>
    <col min="515" max="515" width="8.83203125" style="381"/>
    <col min="516" max="516" width="3.6640625" style="381" customWidth="1"/>
    <col min="517" max="517" width="8.83203125" style="381"/>
    <col min="518" max="518" width="3.6640625" style="381" customWidth="1"/>
    <col min="519" max="519" width="8.83203125" style="381"/>
    <col min="520" max="520" width="3.6640625" style="381" customWidth="1"/>
    <col min="521" max="521" width="8.83203125" style="381"/>
    <col min="522" max="522" width="3.6640625" style="381" customWidth="1"/>
    <col min="523" max="523" width="8.83203125" style="381"/>
    <col min="524" max="524" width="3.6640625" style="381" customWidth="1"/>
    <col min="525" max="533" width="0" style="381" hidden="1" customWidth="1"/>
    <col min="534" max="534" width="10.83203125" style="381" customWidth="1"/>
    <col min="535" max="768" width="8.83203125" style="381"/>
    <col min="769" max="769" width="4.33203125" style="381" customWidth="1"/>
    <col min="770" max="770" width="3.6640625" style="381" customWidth="1"/>
    <col min="771" max="771" width="8.83203125" style="381"/>
    <col min="772" max="772" width="3.6640625" style="381" customWidth="1"/>
    <col min="773" max="773" width="8.83203125" style="381"/>
    <col min="774" max="774" width="3.6640625" style="381" customWidth="1"/>
    <col min="775" max="775" width="8.83203125" style="381"/>
    <col min="776" max="776" width="3.6640625" style="381" customWidth="1"/>
    <col min="777" max="777" width="8.83203125" style="381"/>
    <col min="778" max="778" width="3.6640625" style="381" customWidth="1"/>
    <col min="779" max="779" width="8.83203125" style="381"/>
    <col min="780" max="780" width="3.6640625" style="381" customWidth="1"/>
    <col min="781" max="789" width="0" style="381" hidden="1" customWidth="1"/>
    <col min="790" max="790" width="10.83203125" style="381" customWidth="1"/>
    <col min="791" max="1024" width="8.83203125" style="381"/>
    <col min="1025" max="1025" width="4.33203125" style="381" customWidth="1"/>
    <col min="1026" max="1026" width="3.6640625" style="381" customWidth="1"/>
    <col min="1027" max="1027" width="8.83203125" style="381"/>
    <col min="1028" max="1028" width="3.6640625" style="381" customWidth="1"/>
    <col min="1029" max="1029" width="8.83203125" style="381"/>
    <col min="1030" max="1030" width="3.6640625" style="381" customWidth="1"/>
    <col min="1031" max="1031" width="8.83203125" style="381"/>
    <col min="1032" max="1032" width="3.6640625" style="381" customWidth="1"/>
    <col min="1033" max="1033" width="8.83203125" style="381"/>
    <col min="1034" max="1034" width="3.6640625" style="381" customWidth="1"/>
    <col min="1035" max="1035" width="8.83203125" style="381"/>
    <col min="1036" max="1036" width="3.6640625" style="381" customWidth="1"/>
    <col min="1037" max="1045" width="0" style="381" hidden="1" customWidth="1"/>
    <col min="1046" max="1046" width="10.83203125" style="381" customWidth="1"/>
    <col min="1047" max="1280" width="8.83203125" style="381"/>
    <col min="1281" max="1281" width="4.33203125" style="381" customWidth="1"/>
    <col min="1282" max="1282" width="3.6640625" style="381" customWidth="1"/>
    <col min="1283" max="1283" width="8.83203125" style="381"/>
    <col min="1284" max="1284" width="3.6640625" style="381" customWidth="1"/>
    <col min="1285" max="1285" width="8.83203125" style="381"/>
    <col min="1286" max="1286" width="3.6640625" style="381" customWidth="1"/>
    <col min="1287" max="1287" width="8.83203125" style="381"/>
    <col min="1288" max="1288" width="3.6640625" style="381" customWidth="1"/>
    <col min="1289" max="1289" width="8.83203125" style="381"/>
    <col min="1290" max="1290" width="3.6640625" style="381" customWidth="1"/>
    <col min="1291" max="1291" width="8.83203125" style="381"/>
    <col min="1292" max="1292" width="3.6640625" style="381" customWidth="1"/>
    <col min="1293" max="1301" width="0" style="381" hidden="1" customWidth="1"/>
    <col min="1302" max="1302" width="10.83203125" style="381" customWidth="1"/>
    <col min="1303" max="1536" width="8.83203125" style="381"/>
    <col min="1537" max="1537" width="4.33203125" style="381" customWidth="1"/>
    <col min="1538" max="1538" width="3.6640625" style="381" customWidth="1"/>
    <col min="1539" max="1539" width="8.83203125" style="381"/>
    <col min="1540" max="1540" width="3.6640625" style="381" customWidth="1"/>
    <col min="1541" max="1541" width="8.83203125" style="381"/>
    <col min="1542" max="1542" width="3.6640625" style="381" customWidth="1"/>
    <col min="1543" max="1543" width="8.83203125" style="381"/>
    <col min="1544" max="1544" width="3.6640625" style="381" customWidth="1"/>
    <col min="1545" max="1545" width="8.83203125" style="381"/>
    <col min="1546" max="1546" width="3.6640625" style="381" customWidth="1"/>
    <col min="1547" max="1547" width="8.83203125" style="381"/>
    <col min="1548" max="1548" width="3.6640625" style="381" customWidth="1"/>
    <col min="1549" max="1557" width="0" style="381" hidden="1" customWidth="1"/>
    <col min="1558" max="1558" width="10.83203125" style="381" customWidth="1"/>
    <col min="1559" max="1792" width="8.83203125" style="381"/>
    <col min="1793" max="1793" width="4.33203125" style="381" customWidth="1"/>
    <col min="1794" max="1794" width="3.6640625" style="381" customWidth="1"/>
    <col min="1795" max="1795" width="8.83203125" style="381"/>
    <col min="1796" max="1796" width="3.6640625" style="381" customWidth="1"/>
    <col min="1797" max="1797" width="8.83203125" style="381"/>
    <col min="1798" max="1798" width="3.6640625" style="381" customWidth="1"/>
    <col min="1799" max="1799" width="8.83203125" style="381"/>
    <col min="1800" max="1800" width="3.6640625" style="381" customWidth="1"/>
    <col min="1801" max="1801" width="8.83203125" style="381"/>
    <col min="1802" max="1802" width="3.6640625" style="381" customWidth="1"/>
    <col min="1803" max="1803" width="8.83203125" style="381"/>
    <col min="1804" max="1804" width="3.6640625" style="381" customWidth="1"/>
    <col min="1805" max="1813" width="0" style="381" hidden="1" customWidth="1"/>
    <col min="1814" max="1814" width="10.83203125" style="381" customWidth="1"/>
    <col min="1815" max="2048" width="8.83203125" style="381"/>
    <col min="2049" max="2049" width="4.33203125" style="381" customWidth="1"/>
    <col min="2050" max="2050" width="3.6640625" style="381" customWidth="1"/>
    <col min="2051" max="2051" width="8.83203125" style="381"/>
    <col min="2052" max="2052" width="3.6640625" style="381" customWidth="1"/>
    <col min="2053" max="2053" width="8.83203125" style="381"/>
    <col min="2054" max="2054" width="3.6640625" style="381" customWidth="1"/>
    <col min="2055" max="2055" width="8.83203125" style="381"/>
    <col min="2056" max="2056" width="3.6640625" style="381" customWidth="1"/>
    <col min="2057" max="2057" width="8.83203125" style="381"/>
    <col min="2058" max="2058" width="3.6640625" style="381" customWidth="1"/>
    <col min="2059" max="2059" width="8.83203125" style="381"/>
    <col min="2060" max="2060" width="3.6640625" style="381" customWidth="1"/>
    <col min="2061" max="2069" width="0" style="381" hidden="1" customWidth="1"/>
    <col min="2070" max="2070" width="10.83203125" style="381" customWidth="1"/>
    <col min="2071" max="2304" width="8.83203125" style="381"/>
    <col min="2305" max="2305" width="4.33203125" style="381" customWidth="1"/>
    <col min="2306" max="2306" width="3.6640625" style="381" customWidth="1"/>
    <col min="2307" max="2307" width="8.83203125" style="381"/>
    <col min="2308" max="2308" width="3.6640625" style="381" customWidth="1"/>
    <col min="2309" max="2309" width="8.83203125" style="381"/>
    <col min="2310" max="2310" width="3.6640625" style="381" customWidth="1"/>
    <col min="2311" max="2311" width="8.83203125" style="381"/>
    <col min="2312" max="2312" width="3.6640625" style="381" customWidth="1"/>
    <col min="2313" max="2313" width="8.83203125" style="381"/>
    <col min="2314" max="2314" width="3.6640625" style="381" customWidth="1"/>
    <col min="2315" max="2315" width="8.83203125" style="381"/>
    <col min="2316" max="2316" width="3.6640625" style="381" customWidth="1"/>
    <col min="2317" max="2325" width="0" style="381" hidden="1" customWidth="1"/>
    <col min="2326" max="2326" width="10.83203125" style="381" customWidth="1"/>
    <col min="2327" max="2560" width="8.83203125" style="381"/>
    <col min="2561" max="2561" width="4.33203125" style="381" customWidth="1"/>
    <col min="2562" max="2562" width="3.6640625" style="381" customWidth="1"/>
    <col min="2563" max="2563" width="8.83203125" style="381"/>
    <col min="2564" max="2564" width="3.6640625" style="381" customWidth="1"/>
    <col min="2565" max="2565" width="8.83203125" style="381"/>
    <col min="2566" max="2566" width="3.6640625" style="381" customWidth="1"/>
    <col min="2567" max="2567" width="8.83203125" style="381"/>
    <col min="2568" max="2568" width="3.6640625" style="381" customWidth="1"/>
    <col min="2569" max="2569" width="8.83203125" style="381"/>
    <col min="2570" max="2570" width="3.6640625" style="381" customWidth="1"/>
    <col min="2571" max="2571" width="8.83203125" style="381"/>
    <col min="2572" max="2572" width="3.6640625" style="381" customWidth="1"/>
    <col min="2573" max="2581" width="0" style="381" hidden="1" customWidth="1"/>
    <col min="2582" max="2582" width="10.83203125" style="381" customWidth="1"/>
    <col min="2583" max="2816" width="8.83203125" style="381"/>
    <col min="2817" max="2817" width="4.33203125" style="381" customWidth="1"/>
    <col min="2818" max="2818" width="3.6640625" style="381" customWidth="1"/>
    <col min="2819" max="2819" width="8.83203125" style="381"/>
    <col min="2820" max="2820" width="3.6640625" style="381" customWidth="1"/>
    <col min="2821" max="2821" width="8.83203125" style="381"/>
    <col min="2822" max="2822" width="3.6640625" style="381" customWidth="1"/>
    <col min="2823" max="2823" width="8.83203125" style="381"/>
    <col min="2824" max="2824" width="3.6640625" style="381" customWidth="1"/>
    <col min="2825" max="2825" width="8.83203125" style="381"/>
    <col min="2826" max="2826" width="3.6640625" style="381" customWidth="1"/>
    <col min="2827" max="2827" width="8.83203125" style="381"/>
    <col min="2828" max="2828" width="3.6640625" style="381" customWidth="1"/>
    <col min="2829" max="2837" width="0" style="381" hidden="1" customWidth="1"/>
    <col min="2838" max="2838" width="10.83203125" style="381" customWidth="1"/>
    <col min="2839" max="3072" width="8.83203125" style="381"/>
    <col min="3073" max="3073" width="4.33203125" style="381" customWidth="1"/>
    <col min="3074" max="3074" width="3.6640625" style="381" customWidth="1"/>
    <col min="3075" max="3075" width="8.83203125" style="381"/>
    <col min="3076" max="3076" width="3.6640625" style="381" customWidth="1"/>
    <col min="3077" max="3077" width="8.83203125" style="381"/>
    <col min="3078" max="3078" width="3.6640625" style="381" customWidth="1"/>
    <col min="3079" max="3079" width="8.83203125" style="381"/>
    <col min="3080" max="3080" width="3.6640625" style="381" customWidth="1"/>
    <col min="3081" max="3081" width="8.83203125" style="381"/>
    <col min="3082" max="3082" width="3.6640625" style="381" customWidth="1"/>
    <col min="3083" max="3083" width="8.83203125" style="381"/>
    <col min="3084" max="3084" width="3.6640625" style="381" customWidth="1"/>
    <col min="3085" max="3093" width="0" style="381" hidden="1" customWidth="1"/>
    <col min="3094" max="3094" width="10.83203125" style="381" customWidth="1"/>
    <col min="3095" max="3328" width="8.83203125" style="381"/>
    <col min="3329" max="3329" width="4.33203125" style="381" customWidth="1"/>
    <col min="3330" max="3330" width="3.6640625" style="381" customWidth="1"/>
    <col min="3331" max="3331" width="8.83203125" style="381"/>
    <col min="3332" max="3332" width="3.6640625" style="381" customWidth="1"/>
    <col min="3333" max="3333" width="8.83203125" style="381"/>
    <col min="3334" max="3334" width="3.6640625" style="381" customWidth="1"/>
    <col min="3335" max="3335" width="8.83203125" style="381"/>
    <col min="3336" max="3336" width="3.6640625" style="381" customWidth="1"/>
    <col min="3337" max="3337" width="8.83203125" style="381"/>
    <col min="3338" max="3338" width="3.6640625" style="381" customWidth="1"/>
    <col min="3339" max="3339" width="8.83203125" style="381"/>
    <col min="3340" max="3340" width="3.6640625" style="381" customWidth="1"/>
    <col min="3341" max="3349" width="0" style="381" hidden="1" customWidth="1"/>
    <col min="3350" max="3350" width="10.83203125" style="381" customWidth="1"/>
    <col min="3351" max="3584" width="8.83203125" style="381"/>
    <col min="3585" max="3585" width="4.33203125" style="381" customWidth="1"/>
    <col min="3586" max="3586" width="3.6640625" style="381" customWidth="1"/>
    <col min="3587" max="3587" width="8.83203125" style="381"/>
    <col min="3588" max="3588" width="3.6640625" style="381" customWidth="1"/>
    <col min="3589" max="3589" width="8.83203125" style="381"/>
    <col min="3590" max="3590" width="3.6640625" style="381" customWidth="1"/>
    <col min="3591" max="3591" width="8.83203125" style="381"/>
    <col min="3592" max="3592" width="3.6640625" style="381" customWidth="1"/>
    <col min="3593" max="3593" width="8.83203125" style="381"/>
    <col min="3594" max="3594" width="3.6640625" style="381" customWidth="1"/>
    <col min="3595" max="3595" width="8.83203125" style="381"/>
    <col min="3596" max="3596" width="3.6640625" style="381" customWidth="1"/>
    <col min="3597" max="3605" width="0" style="381" hidden="1" customWidth="1"/>
    <col min="3606" max="3606" width="10.83203125" style="381" customWidth="1"/>
    <col min="3607" max="3840" width="8.83203125" style="381"/>
    <col min="3841" max="3841" width="4.33203125" style="381" customWidth="1"/>
    <col min="3842" max="3842" width="3.6640625" style="381" customWidth="1"/>
    <col min="3843" max="3843" width="8.83203125" style="381"/>
    <col min="3844" max="3844" width="3.6640625" style="381" customWidth="1"/>
    <col min="3845" max="3845" width="8.83203125" style="381"/>
    <col min="3846" max="3846" width="3.6640625" style="381" customWidth="1"/>
    <col min="3847" max="3847" width="8.83203125" style="381"/>
    <col min="3848" max="3848" width="3.6640625" style="381" customWidth="1"/>
    <col min="3849" max="3849" width="8.83203125" style="381"/>
    <col min="3850" max="3850" width="3.6640625" style="381" customWidth="1"/>
    <col min="3851" max="3851" width="8.83203125" style="381"/>
    <col min="3852" max="3852" width="3.6640625" style="381" customWidth="1"/>
    <col min="3853" max="3861" width="0" style="381" hidden="1" customWidth="1"/>
    <col min="3862" max="3862" width="10.83203125" style="381" customWidth="1"/>
    <col min="3863" max="4096" width="8.83203125" style="381"/>
    <col min="4097" max="4097" width="4.33203125" style="381" customWidth="1"/>
    <col min="4098" max="4098" width="3.6640625" style="381" customWidth="1"/>
    <col min="4099" max="4099" width="8.83203125" style="381"/>
    <col min="4100" max="4100" width="3.6640625" style="381" customWidth="1"/>
    <col min="4101" max="4101" width="8.83203125" style="381"/>
    <col min="4102" max="4102" width="3.6640625" style="381" customWidth="1"/>
    <col min="4103" max="4103" width="8.83203125" style="381"/>
    <col min="4104" max="4104" width="3.6640625" style="381" customWidth="1"/>
    <col min="4105" max="4105" width="8.83203125" style="381"/>
    <col min="4106" max="4106" width="3.6640625" style="381" customWidth="1"/>
    <col min="4107" max="4107" width="8.83203125" style="381"/>
    <col min="4108" max="4108" width="3.6640625" style="381" customWidth="1"/>
    <col min="4109" max="4117" width="0" style="381" hidden="1" customWidth="1"/>
    <col min="4118" max="4118" width="10.83203125" style="381" customWidth="1"/>
    <col min="4119" max="4352" width="8.83203125" style="381"/>
    <col min="4353" max="4353" width="4.33203125" style="381" customWidth="1"/>
    <col min="4354" max="4354" width="3.6640625" style="381" customWidth="1"/>
    <col min="4355" max="4355" width="8.83203125" style="381"/>
    <col min="4356" max="4356" width="3.6640625" style="381" customWidth="1"/>
    <col min="4357" max="4357" width="8.83203125" style="381"/>
    <col min="4358" max="4358" width="3.6640625" style="381" customWidth="1"/>
    <col min="4359" max="4359" width="8.83203125" style="381"/>
    <col min="4360" max="4360" width="3.6640625" style="381" customWidth="1"/>
    <col min="4361" max="4361" width="8.83203125" style="381"/>
    <col min="4362" max="4362" width="3.6640625" style="381" customWidth="1"/>
    <col min="4363" max="4363" width="8.83203125" style="381"/>
    <col min="4364" max="4364" width="3.6640625" style="381" customWidth="1"/>
    <col min="4365" max="4373" width="0" style="381" hidden="1" customWidth="1"/>
    <col min="4374" max="4374" width="10.83203125" style="381" customWidth="1"/>
    <col min="4375" max="4608" width="8.83203125" style="381"/>
    <col min="4609" max="4609" width="4.33203125" style="381" customWidth="1"/>
    <col min="4610" max="4610" width="3.6640625" style="381" customWidth="1"/>
    <col min="4611" max="4611" width="8.83203125" style="381"/>
    <col min="4612" max="4612" width="3.6640625" style="381" customWidth="1"/>
    <col min="4613" max="4613" width="8.83203125" style="381"/>
    <col min="4614" max="4614" width="3.6640625" style="381" customWidth="1"/>
    <col min="4615" max="4615" width="8.83203125" style="381"/>
    <col min="4616" max="4616" width="3.6640625" style="381" customWidth="1"/>
    <col min="4617" max="4617" width="8.83203125" style="381"/>
    <col min="4618" max="4618" width="3.6640625" style="381" customWidth="1"/>
    <col min="4619" max="4619" width="8.83203125" style="381"/>
    <col min="4620" max="4620" width="3.6640625" style="381" customWidth="1"/>
    <col min="4621" max="4629" width="0" style="381" hidden="1" customWidth="1"/>
    <col min="4630" max="4630" width="10.83203125" style="381" customWidth="1"/>
    <col min="4631" max="4864" width="8.83203125" style="381"/>
    <col min="4865" max="4865" width="4.33203125" style="381" customWidth="1"/>
    <col min="4866" max="4866" width="3.6640625" style="381" customWidth="1"/>
    <col min="4867" max="4867" width="8.83203125" style="381"/>
    <col min="4868" max="4868" width="3.6640625" style="381" customWidth="1"/>
    <col min="4869" max="4869" width="8.83203125" style="381"/>
    <col min="4870" max="4870" width="3.6640625" style="381" customWidth="1"/>
    <col min="4871" max="4871" width="8.83203125" style="381"/>
    <col min="4872" max="4872" width="3.6640625" style="381" customWidth="1"/>
    <col min="4873" max="4873" width="8.83203125" style="381"/>
    <col min="4874" max="4874" width="3.6640625" style="381" customWidth="1"/>
    <col min="4875" max="4875" width="8.83203125" style="381"/>
    <col min="4876" max="4876" width="3.6640625" style="381" customWidth="1"/>
    <col min="4877" max="4885" width="0" style="381" hidden="1" customWidth="1"/>
    <col min="4886" max="4886" width="10.83203125" style="381" customWidth="1"/>
    <col min="4887" max="5120" width="8.83203125" style="381"/>
    <col min="5121" max="5121" width="4.33203125" style="381" customWidth="1"/>
    <col min="5122" max="5122" width="3.6640625" style="381" customWidth="1"/>
    <col min="5123" max="5123" width="8.83203125" style="381"/>
    <col min="5124" max="5124" width="3.6640625" style="381" customWidth="1"/>
    <col min="5125" max="5125" width="8.83203125" style="381"/>
    <col min="5126" max="5126" width="3.6640625" style="381" customWidth="1"/>
    <col min="5127" max="5127" width="8.83203125" style="381"/>
    <col min="5128" max="5128" width="3.6640625" style="381" customWidth="1"/>
    <col min="5129" max="5129" width="8.83203125" style="381"/>
    <col min="5130" max="5130" width="3.6640625" style="381" customWidth="1"/>
    <col min="5131" max="5131" width="8.83203125" style="381"/>
    <col min="5132" max="5132" width="3.6640625" style="381" customWidth="1"/>
    <col min="5133" max="5141" width="0" style="381" hidden="1" customWidth="1"/>
    <col min="5142" max="5142" width="10.83203125" style="381" customWidth="1"/>
    <col min="5143" max="5376" width="8.83203125" style="381"/>
    <col min="5377" max="5377" width="4.33203125" style="381" customWidth="1"/>
    <col min="5378" max="5378" width="3.6640625" style="381" customWidth="1"/>
    <col min="5379" max="5379" width="8.83203125" style="381"/>
    <col min="5380" max="5380" width="3.6640625" style="381" customWidth="1"/>
    <col min="5381" max="5381" width="8.83203125" style="381"/>
    <col min="5382" max="5382" width="3.6640625" style="381" customWidth="1"/>
    <col min="5383" max="5383" width="8.83203125" style="381"/>
    <col min="5384" max="5384" width="3.6640625" style="381" customWidth="1"/>
    <col min="5385" max="5385" width="8.83203125" style="381"/>
    <col min="5386" max="5386" width="3.6640625" style="381" customWidth="1"/>
    <col min="5387" max="5387" width="8.83203125" style="381"/>
    <col min="5388" max="5388" width="3.6640625" style="381" customWidth="1"/>
    <col min="5389" max="5397" width="0" style="381" hidden="1" customWidth="1"/>
    <col min="5398" max="5398" width="10.83203125" style="381" customWidth="1"/>
    <col min="5399" max="5632" width="8.83203125" style="381"/>
    <col min="5633" max="5633" width="4.33203125" style="381" customWidth="1"/>
    <col min="5634" max="5634" width="3.6640625" style="381" customWidth="1"/>
    <col min="5635" max="5635" width="8.83203125" style="381"/>
    <col min="5636" max="5636" width="3.6640625" style="381" customWidth="1"/>
    <col min="5637" max="5637" width="8.83203125" style="381"/>
    <col min="5638" max="5638" width="3.6640625" style="381" customWidth="1"/>
    <col min="5639" max="5639" width="8.83203125" style="381"/>
    <col min="5640" max="5640" width="3.6640625" style="381" customWidth="1"/>
    <col min="5641" max="5641" width="8.83203125" style="381"/>
    <col min="5642" max="5642" width="3.6640625" style="381" customWidth="1"/>
    <col min="5643" max="5643" width="8.83203125" style="381"/>
    <col min="5644" max="5644" width="3.6640625" style="381" customWidth="1"/>
    <col min="5645" max="5653" width="0" style="381" hidden="1" customWidth="1"/>
    <col min="5654" max="5654" width="10.83203125" style="381" customWidth="1"/>
    <col min="5655" max="5888" width="8.83203125" style="381"/>
    <col min="5889" max="5889" width="4.33203125" style="381" customWidth="1"/>
    <col min="5890" max="5890" width="3.6640625" style="381" customWidth="1"/>
    <col min="5891" max="5891" width="8.83203125" style="381"/>
    <col min="5892" max="5892" width="3.6640625" style="381" customWidth="1"/>
    <col min="5893" max="5893" width="8.83203125" style="381"/>
    <col min="5894" max="5894" width="3.6640625" style="381" customWidth="1"/>
    <col min="5895" max="5895" width="8.83203125" style="381"/>
    <col min="5896" max="5896" width="3.6640625" style="381" customWidth="1"/>
    <col min="5897" max="5897" width="8.83203125" style="381"/>
    <col min="5898" max="5898" width="3.6640625" style="381" customWidth="1"/>
    <col min="5899" max="5899" width="8.83203125" style="381"/>
    <col min="5900" max="5900" width="3.6640625" style="381" customWidth="1"/>
    <col min="5901" max="5909" width="0" style="381" hidden="1" customWidth="1"/>
    <col min="5910" max="5910" width="10.83203125" style="381" customWidth="1"/>
    <col min="5911" max="6144" width="8.83203125" style="381"/>
    <col min="6145" max="6145" width="4.33203125" style="381" customWidth="1"/>
    <col min="6146" max="6146" width="3.6640625" style="381" customWidth="1"/>
    <col min="6147" max="6147" width="8.83203125" style="381"/>
    <col min="6148" max="6148" width="3.6640625" style="381" customWidth="1"/>
    <col min="6149" max="6149" width="8.83203125" style="381"/>
    <col min="6150" max="6150" width="3.6640625" style="381" customWidth="1"/>
    <col min="6151" max="6151" width="8.83203125" style="381"/>
    <col min="6152" max="6152" width="3.6640625" style="381" customWidth="1"/>
    <col min="6153" max="6153" width="8.83203125" style="381"/>
    <col min="6154" max="6154" width="3.6640625" style="381" customWidth="1"/>
    <col min="6155" max="6155" width="8.83203125" style="381"/>
    <col min="6156" max="6156" width="3.6640625" style="381" customWidth="1"/>
    <col min="6157" max="6165" width="0" style="381" hidden="1" customWidth="1"/>
    <col min="6166" max="6166" width="10.83203125" style="381" customWidth="1"/>
    <col min="6167" max="6400" width="8.83203125" style="381"/>
    <col min="6401" max="6401" width="4.33203125" style="381" customWidth="1"/>
    <col min="6402" max="6402" width="3.6640625" style="381" customWidth="1"/>
    <col min="6403" max="6403" width="8.83203125" style="381"/>
    <col min="6404" max="6404" width="3.6640625" style="381" customWidth="1"/>
    <col min="6405" max="6405" width="8.83203125" style="381"/>
    <col min="6406" max="6406" width="3.6640625" style="381" customWidth="1"/>
    <col min="6407" max="6407" width="8.83203125" style="381"/>
    <col min="6408" max="6408" width="3.6640625" style="381" customWidth="1"/>
    <col min="6409" max="6409" width="8.83203125" style="381"/>
    <col min="6410" max="6410" width="3.6640625" style="381" customWidth="1"/>
    <col min="6411" max="6411" width="8.83203125" style="381"/>
    <col min="6412" max="6412" width="3.6640625" style="381" customWidth="1"/>
    <col min="6413" max="6421" width="0" style="381" hidden="1" customWidth="1"/>
    <col min="6422" max="6422" width="10.83203125" style="381" customWidth="1"/>
    <col min="6423" max="6656" width="8.83203125" style="381"/>
    <col min="6657" max="6657" width="4.33203125" style="381" customWidth="1"/>
    <col min="6658" max="6658" width="3.6640625" style="381" customWidth="1"/>
    <col min="6659" max="6659" width="8.83203125" style="381"/>
    <col min="6660" max="6660" width="3.6640625" style="381" customWidth="1"/>
    <col min="6661" max="6661" width="8.83203125" style="381"/>
    <col min="6662" max="6662" width="3.6640625" style="381" customWidth="1"/>
    <col min="6663" max="6663" width="8.83203125" style="381"/>
    <col min="6664" max="6664" width="3.6640625" style="381" customWidth="1"/>
    <col min="6665" max="6665" width="8.83203125" style="381"/>
    <col min="6666" max="6666" width="3.6640625" style="381" customWidth="1"/>
    <col min="6667" max="6667" width="8.83203125" style="381"/>
    <col min="6668" max="6668" width="3.6640625" style="381" customWidth="1"/>
    <col min="6669" max="6677" width="0" style="381" hidden="1" customWidth="1"/>
    <col min="6678" max="6678" width="10.83203125" style="381" customWidth="1"/>
    <col min="6679" max="6912" width="8.83203125" style="381"/>
    <col min="6913" max="6913" width="4.33203125" style="381" customWidth="1"/>
    <col min="6914" max="6914" width="3.6640625" style="381" customWidth="1"/>
    <col min="6915" max="6915" width="8.83203125" style="381"/>
    <col min="6916" max="6916" width="3.6640625" style="381" customWidth="1"/>
    <col min="6917" max="6917" width="8.83203125" style="381"/>
    <col min="6918" max="6918" width="3.6640625" style="381" customWidth="1"/>
    <col min="6919" max="6919" width="8.83203125" style="381"/>
    <col min="6920" max="6920" width="3.6640625" style="381" customWidth="1"/>
    <col min="6921" max="6921" width="8.83203125" style="381"/>
    <col min="6922" max="6922" width="3.6640625" style="381" customWidth="1"/>
    <col min="6923" max="6923" width="8.83203125" style="381"/>
    <col min="6924" max="6924" width="3.6640625" style="381" customWidth="1"/>
    <col min="6925" max="6933" width="0" style="381" hidden="1" customWidth="1"/>
    <col min="6934" max="6934" width="10.83203125" style="381" customWidth="1"/>
    <col min="6935" max="7168" width="8.83203125" style="381"/>
    <col min="7169" max="7169" width="4.33203125" style="381" customWidth="1"/>
    <col min="7170" max="7170" width="3.6640625" style="381" customWidth="1"/>
    <col min="7171" max="7171" width="8.83203125" style="381"/>
    <col min="7172" max="7172" width="3.6640625" style="381" customWidth="1"/>
    <col min="7173" max="7173" width="8.83203125" style="381"/>
    <col min="7174" max="7174" width="3.6640625" style="381" customWidth="1"/>
    <col min="7175" max="7175" width="8.83203125" style="381"/>
    <col min="7176" max="7176" width="3.6640625" style="381" customWidth="1"/>
    <col min="7177" max="7177" width="8.83203125" style="381"/>
    <col min="7178" max="7178" width="3.6640625" style="381" customWidth="1"/>
    <col min="7179" max="7179" width="8.83203125" style="381"/>
    <col min="7180" max="7180" width="3.6640625" style="381" customWidth="1"/>
    <col min="7181" max="7189" width="0" style="381" hidden="1" customWidth="1"/>
    <col min="7190" max="7190" width="10.83203125" style="381" customWidth="1"/>
    <col min="7191" max="7424" width="8.83203125" style="381"/>
    <col min="7425" max="7425" width="4.33203125" style="381" customWidth="1"/>
    <col min="7426" max="7426" width="3.6640625" style="381" customWidth="1"/>
    <col min="7427" max="7427" width="8.83203125" style="381"/>
    <col min="7428" max="7428" width="3.6640625" style="381" customWidth="1"/>
    <col min="7429" max="7429" width="8.83203125" style="381"/>
    <col min="7430" max="7430" width="3.6640625" style="381" customWidth="1"/>
    <col min="7431" max="7431" width="8.83203125" style="381"/>
    <col min="7432" max="7432" width="3.6640625" style="381" customWidth="1"/>
    <col min="7433" max="7433" width="8.83203125" style="381"/>
    <col min="7434" max="7434" width="3.6640625" style="381" customWidth="1"/>
    <col min="7435" max="7435" width="8.83203125" style="381"/>
    <col min="7436" max="7436" width="3.6640625" style="381" customWidth="1"/>
    <col min="7437" max="7445" width="0" style="381" hidden="1" customWidth="1"/>
    <col min="7446" max="7446" width="10.83203125" style="381" customWidth="1"/>
    <col min="7447" max="7680" width="8.83203125" style="381"/>
    <col min="7681" max="7681" width="4.33203125" style="381" customWidth="1"/>
    <col min="7682" max="7682" width="3.6640625" style="381" customWidth="1"/>
    <col min="7683" max="7683" width="8.83203125" style="381"/>
    <col min="7684" max="7684" width="3.6640625" style="381" customWidth="1"/>
    <col min="7685" max="7685" width="8.83203125" style="381"/>
    <col min="7686" max="7686" width="3.6640625" style="381" customWidth="1"/>
    <col min="7687" max="7687" width="8.83203125" style="381"/>
    <col min="7688" max="7688" width="3.6640625" style="381" customWidth="1"/>
    <col min="7689" max="7689" width="8.83203125" style="381"/>
    <col min="7690" max="7690" width="3.6640625" style="381" customWidth="1"/>
    <col min="7691" max="7691" width="8.83203125" style="381"/>
    <col min="7692" max="7692" width="3.6640625" style="381" customWidth="1"/>
    <col min="7693" max="7701" width="0" style="381" hidden="1" customWidth="1"/>
    <col min="7702" max="7702" width="10.83203125" style="381" customWidth="1"/>
    <col min="7703" max="7936" width="8.83203125" style="381"/>
    <col min="7937" max="7937" width="4.33203125" style="381" customWidth="1"/>
    <col min="7938" max="7938" width="3.6640625" style="381" customWidth="1"/>
    <col min="7939" max="7939" width="8.83203125" style="381"/>
    <col min="7940" max="7940" width="3.6640625" style="381" customWidth="1"/>
    <col min="7941" max="7941" width="8.83203125" style="381"/>
    <col min="7942" max="7942" width="3.6640625" style="381" customWidth="1"/>
    <col min="7943" max="7943" width="8.83203125" style="381"/>
    <col min="7944" max="7944" width="3.6640625" style="381" customWidth="1"/>
    <col min="7945" max="7945" width="8.83203125" style="381"/>
    <col min="7946" max="7946" width="3.6640625" style="381" customWidth="1"/>
    <col min="7947" max="7947" width="8.83203125" style="381"/>
    <col min="7948" max="7948" width="3.6640625" style="381" customWidth="1"/>
    <col min="7949" max="7957" width="0" style="381" hidden="1" customWidth="1"/>
    <col min="7958" max="7958" width="10.83203125" style="381" customWidth="1"/>
    <col min="7959" max="8192" width="8.83203125" style="381"/>
    <col min="8193" max="8193" width="4.33203125" style="381" customWidth="1"/>
    <col min="8194" max="8194" width="3.6640625" style="381" customWidth="1"/>
    <col min="8195" max="8195" width="8.83203125" style="381"/>
    <col min="8196" max="8196" width="3.6640625" style="381" customWidth="1"/>
    <col min="8197" max="8197" width="8.83203125" style="381"/>
    <col min="8198" max="8198" width="3.6640625" style="381" customWidth="1"/>
    <col min="8199" max="8199" width="8.83203125" style="381"/>
    <col min="8200" max="8200" width="3.6640625" style="381" customWidth="1"/>
    <col min="8201" max="8201" width="8.83203125" style="381"/>
    <col min="8202" max="8202" width="3.6640625" style="381" customWidth="1"/>
    <col min="8203" max="8203" width="8.83203125" style="381"/>
    <col min="8204" max="8204" width="3.6640625" style="381" customWidth="1"/>
    <col min="8205" max="8213" width="0" style="381" hidden="1" customWidth="1"/>
    <col min="8214" max="8214" width="10.83203125" style="381" customWidth="1"/>
    <col min="8215" max="8448" width="8.83203125" style="381"/>
    <col min="8449" max="8449" width="4.33203125" style="381" customWidth="1"/>
    <col min="8450" max="8450" width="3.6640625" style="381" customWidth="1"/>
    <col min="8451" max="8451" width="8.83203125" style="381"/>
    <col min="8452" max="8452" width="3.6640625" style="381" customWidth="1"/>
    <col min="8453" max="8453" width="8.83203125" style="381"/>
    <col min="8454" max="8454" width="3.6640625" style="381" customWidth="1"/>
    <col min="8455" max="8455" width="8.83203125" style="381"/>
    <col min="8456" max="8456" width="3.6640625" style="381" customWidth="1"/>
    <col min="8457" max="8457" width="8.83203125" style="381"/>
    <col min="8458" max="8458" width="3.6640625" style="381" customWidth="1"/>
    <col min="8459" max="8459" width="8.83203125" style="381"/>
    <col min="8460" max="8460" width="3.6640625" style="381" customWidth="1"/>
    <col min="8461" max="8469" width="0" style="381" hidden="1" customWidth="1"/>
    <col min="8470" max="8470" width="10.83203125" style="381" customWidth="1"/>
    <col min="8471" max="8704" width="8.83203125" style="381"/>
    <col min="8705" max="8705" width="4.33203125" style="381" customWidth="1"/>
    <col min="8706" max="8706" width="3.6640625" style="381" customWidth="1"/>
    <col min="8707" max="8707" width="8.83203125" style="381"/>
    <col min="8708" max="8708" width="3.6640625" style="381" customWidth="1"/>
    <col min="8709" max="8709" width="8.83203125" style="381"/>
    <col min="8710" max="8710" width="3.6640625" style="381" customWidth="1"/>
    <col min="8711" max="8711" width="8.83203125" style="381"/>
    <col min="8712" max="8712" width="3.6640625" style="381" customWidth="1"/>
    <col min="8713" max="8713" width="8.83203125" style="381"/>
    <col min="8714" max="8714" width="3.6640625" style="381" customWidth="1"/>
    <col min="8715" max="8715" width="8.83203125" style="381"/>
    <col min="8716" max="8716" width="3.6640625" style="381" customWidth="1"/>
    <col min="8717" max="8725" width="0" style="381" hidden="1" customWidth="1"/>
    <col min="8726" max="8726" width="10.83203125" style="381" customWidth="1"/>
    <col min="8727" max="8960" width="8.83203125" style="381"/>
    <col min="8961" max="8961" width="4.33203125" style="381" customWidth="1"/>
    <col min="8962" max="8962" width="3.6640625" style="381" customWidth="1"/>
    <col min="8963" max="8963" width="8.83203125" style="381"/>
    <col min="8964" max="8964" width="3.6640625" style="381" customWidth="1"/>
    <col min="8965" max="8965" width="8.83203125" style="381"/>
    <col min="8966" max="8966" width="3.6640625" style="381" customWidth="1"/>
    <col min="8967" max="8967" width="8.83203125" style="381"/>
    <col min="8968" max="8968" width="3.6640625" style="381" customWidth="1"/>
    <col min="8969" max="8969" width="8.83203125" style="381"/>
    <col min="8970" max="8970" width="3.6640625" style="381" customWidth="1"/>
    <col min="8971" max="8971" width="8.83203125" style="381"/>
    <col min="8972" max="8972" width="3.6640625" style="381" customWidth="1"/>
    <col min="8973" max="8981" width="0" style="381" hidden="1" customWidth="1"/>
    <col min="8982" max="8982" width="10.83203125" style="381" customWidth="1"/>
    <col min="8983" max="9216" width="8.83203125" style="381"/>
    <col min="9217" max="9217" width="4.33203125" style="381" customWidth="1"/>
    <col min="9218" max="9218" width="3.6640625" style="381" customWidth="1"/>
    <col min="9219" max="9219" width="8.83203125" style="381"/>
    <col min="9220" max="9220" width="3.6640625" style="381" customWidth="1"/>
    <col min="9221" max="9221" width="8.83203125" style="381"/>
    <col min="9222" max="9222" width="3.6640625" style="381" customWidth="1"/>
    <col min="9223" max="9223" width="8.83203125" style="381"/>
    <col min="9224" max="9224" width="3.6640625" style="381" customWidth="1"/>
    <col min="9225" max="9225" width="8.83203125" style="381"/>
    <col min="9226" max="9226" width="3.6640625" style="381" customWidth="1"/>
    <col min="9227" max="9227" width="8.83203125" style="381"/>
    <col min="9228" max="9228" width="3.6640625" style="381" customWidth="1"/>
    <col min="9229" max="9237" width="0" style="381" hidden="1" customWidth="1"/>
    <col min="9238" max="9238" width="10.83203125" style="381" customWidth="1"/>
    <col min="9239" max="9472" width="8.83203125" style="381"/>
    <col min="9473" max="9473" width="4.33203125" style="381" customWidth="1"/>
    <col min="9474" max="9474" width="3.6640625" style="381" customWidth="1"/>
    <col min="9475" max="9475" width="8.83203125" style="381"/>
    <col min="9476" max="9476" width="3.6640625" style="381" customWidth="1"/>
    <col min="9477" max="9477" width="8.83203125" style="381"/>
    <col min="9478" max="9478" width="3.6640625" style="381" customWidth="1"/>
    <col min="9479" max="9479" width="8.83203125" style="381"/>
    <col min="9480" max="9480" width="3.6640625" style="381" customWidth="1"/>
    <col min="9481" max="9481" width="8.83203125" style="381"/>
    <col min="9482" max="9482" width="3.6640625" style="381" customWidth="1"/>
    <col min="9483" max="9483" width="8.83203125" style="381"/>
    <col min="9484" max="9484" width="3.6640625" style="381" customWidth="1"/>
    <col min="9485" max="9493" width="0" style="381" hidden="1" customWidth="1"/>
    <col min="9494" max="9494" width="10.83203125" style="381" customWidth="1"/>
    <col min="9495" max="9728" width="8.83203125" style="381"/>
    <col min="9729" max="9729" width="4.33203125" style="381" customWidth="1"/>
    <col min="9730" max="9730" width="3.6640625" style="381" customWidth="1"/>
    <col min="9731" max="9731" width="8.83203125" style="381"/>
    <col min="9732" max="9732" width="3.6640625" style="381" customWidth="1"/>
    <col min="9733" max="9733" width="8.83203125" style="381"/>
    <col min="9734" max="9734" width="3.6640625" style="381" customWidth="1"/>
    <col min="9735" max="9735" width="8.83203125" style="381"/>
    <col min="9736" max="9736" width="3.6640625" style="381" customWidth="1"/>
    <col min="9737" max="9737" width="8.83203125" style="381"/>
    <col min="9738" max="9738" width="3.6640625" style="381" customWidth="1"/>
    <col min="9739" max="9739" width="8.83203125" style="381"/>
    <col min="9740" max="9740" width="3.6640625" style="381" customWidth="1"/>
    <col min="9741" max="9749" width="0" style="381" hidden="1" customWidth="1"/>
    <col min="9750" max="9750" width="10.83203125" style="381" customWidth="1"/>
    <col min="9751" max="9984" width="8.83203125" style="381"/>
    <col min="9985" max="9985" width="4.33203125" style="381" customWidth="1"/>
    <col min="9986" max="9986" width="3.6640625" style="381" customWidth="1"/>
    <col min="9987" max="9987" width="8.83203125" style="381"/>
    <col min="9988" max="9988" width="3.6640625" style="381" customWidth="1"/>
    <col min="9989" max="9989" width="8.83203125" style="381"/>
    <col min="9990" max="9990" width="3.6640625" style="381" customWidth="1"/>
    <col min="9991" max="9991" width="8.83203125" style="381"/>
    <col min="9992" max="9992" width="3.6640625" style="381" customWidth="1"/>
    <col min="9993" max="9993" width="8.83203125" style="381"/>
    <col min="9994" max="9994" width="3.6640625" style="381" customWidth="1"/>
    <col min="9995" max="9995" width="8.83203125" style="381"/>
    <col min="9996" max="9996" width="3.6640625" style="381" customWidth="1"/>
    <col min="9997" max="10005" width="0" style="381" hidden="1" customWidth="1"/>
    <col min="10006" max="10006" width="10.83203125" style="381" customWidth="1"/>
    <col min="10007" max="10240" width="8.83203125" style="381"/>
    <col min="10241" max="10241" width="4.33203125" style="381" customWidth="1"/>
    <col min="10242" max="10242" width="3.6640625" style="381" customWidth="1"/>
    <col min="10243" max="10243" width="8.83203125" style="381"/>
    <col min="10244" max="10244" width="3.6640625" style="381" customWidth="1"/>
    <col min="10245" max="10245" width="8.83203125" style="381"/>
    <col min="10246" max="10246" width="3.6640625" style="381" customWidth="1"/>
    <col min="10247" max="10247" width="8.83203125" style="381"/>
    <col min="10248" max="10248" width="3.6640625" style="381" customWidth="1"/>
    <col min="10249" max="10249" width="8.83203125" style="381"/>
    <col min="10250" max="10250" width="3.6640625" style="381" customWidth="1"/>
    <col min="10251" max="10251" width="8.83203125" style="381"/>
    <col min="10252" max="10252" width="3.6640625" style="381" customWidth="1"/>
    <col min="10253" max="10261" width="0" style="381" hidden="1" customWidth="1"/>
    <col min="10262" max="10262" width="10.83203125" style="381" customWidth="1"/>
    <col min="10263" max="10496" width="8.83203125" style="381"/>
    <col min="10497" max="10497" width="4.33203125" style="381" customWidth="1"/>
    <col min="10498" max="10498" width="3.6640625" style="381" customWidth="1"/>
    <col min="10499" max="10499" width="8.83203125" style="381"/>
    <col min="10500" max="10500" width="3.6640625" style="381" customWidth="1"/>
    <col min="10501" max="10501" width="8.83203125" style="381"/>
    <col min="10502" max="10502" width="3.6640625" style="381" customWidth="1"/>
    <col min="10503" max="10503" width="8.83203125" style="381"/>
    <col min="10504" max="10504" width="3.6640625" style="381" customWidth="1"/>
    <col min="10505" max="10505" width="8.83203125" style="381"/>
    <col min="10506" max="10506" width="3.6640625" style="381" customWidth="1"/>
    <col min="10507" max="10507" width="8.83203125" style="381"/>
    <col min="10508" max="10508" width="3.6640625" style="381" customWidth="1"/>
    <col min="10509" max="10517" width="0" style="381" hidden="1" customWidth="1"/>
    <col min="10518" max="10518" width="10.83203125" style="381" customWidth="1"/>
    <col min="10519" max="10752" width="8.83203125" style="381"/>
    <col min="10753" max="10753" width="4.33203125" style="381" customWidth="1"/>
    <col min="10754" max="10754" width="3.6640625" style="381" customWidth="1"/>
    <col min="10755" max="10755" width="8.83203125" style="381"/>
    <col min="10756" max="10756" width="3.6640625" style="381" customWidth="1"/>
    <col min="10757" max="10757" width="8.83203125" style="381"/>
    <col min="10758" max="10758" width="3.6640625" style="381" customWidth="1"/>
    <col min="10759" max="10759" width="8.83203125" style="381"/>
    <col min="10760" max="10760" width="3.6640625" style="381" customWidth="1"/>
    <col min="10761" max="10761" width="8.83203125" style="381"/>
    <col min="10762" max="10762" width="3.6640625" style="381" customWidth="1"/>
    <col min="10763" max="10763" width="8.83203125" style="381"/>
    <col min="10764" max="10764" width="3.6640625" style="381" customWidth="1"/>
    <col min="10765" max="10773" width="0" style="381" hidden="1" customWidth="1"/>
    <col min="10774" max="10774" width="10.83203125" style="381" customWidth="1"/>
    <col min="10775" max="11008" width="8.83203125" style="381"/>
    <col min="11009" max="11009" width="4.33203125" style="381" customWidth="1"/>
    <col min="11010" max="11010" width="3.6640625" style="381" customWidth="1"/>
    <col min="11011" max="11011" width="8.83203125" style="381"/>
    <col min="11012" max="11012" width="3.6640625" style="381" customWidth="1"/>
    <col min="11013" max="11013" width="8.83203125" style="381"/>
    <col min="11014" max="11014" width="3.6640625" style="381" customWidth="1"/>
    <col min="11015" max="11015" width="8.83203125" style="381"/>
    <col min="11016" max="11016" width="3.6640625" style="381" customWidth="1"/>
    <col min="11017" max="11017" width="8.83203125" style="381"/>
    <col min="11018" max="11018" width="3.6640625" style="381" customWidth="1"/>
    <col min="11019" max="11019" width="8.83203125" style="381"/>
    <col min="11020" max="11020" width="3.6640625" style="381" customWidth="1"/>
    <col min="11021" max="11029" width="0" style="381" hidden="1" customWidth="1"/>
    <col min="11030" max="11030" width="10.83203125" style="381" customWidth="1"/>
    <col min="11031" max="11264" width="8.83203125" style="381"/>
    <col min="11265" max="11265" width="4.33203125" style="381" customWidth="1"/>
    <col min="11266" max="11266" width="3.6640625" style="381" customWidth="1"/>
    <col min="11267" max="11267" width="8.83203125" style="381"/>
    <col min="11268" max="11268" width="3.6640625" style="381" customWidth="1"/>
    <col min="11269" max="11269" width="8.83203125" style="381"/>
    <col min="11270" max="11270" width="3.6640625" style="381" customWidth="1"/>
    <col min="11271" max="11271" width="8.83203125" style="381"/>
    <col min="11272" max="11272" width="3.6640625" style="381" customWidth="1"/>
    <col min="11273" max="11273" width="8.83203125" style="381"/>
    <col min="11274" max="11274" width="3.6640625" style="381" customWidth="1"/>
    <col min="11275" max="11275" width="8.83203125" style="381"/>
    <col min="11276" max="11276" width="3.6640625" style="381" customWidth="1"/>
    <col min="11277" max="11285" width="0" style="381" hidden="1" customWidth="1"/>
    <col min="11286" max="11286" width="10.83203125" style="381" customWidth="1"/>
    <col min="11287" max="11520" width="8.83203125" style="381"/>
    <col min="11521" max="11521" width="4.33203125" style="381" customWidth="1"/>
    <col min="11522" max="11522" width="3.6640625" style="381" customWidth="1"/>
    <col min="11523" max="11523" width="8.83203125" style="381"/>
    <col min="11524" max="11524" width="3.6640625" style="381" customWidth="1"/>
    <col min="11525" max="11525" width="8.83203125" style="381"/>
    <col min="11526" max="11526" width="3.6640625" style="381" customWidth="1"/>
    <col min="11527" max="11527" width="8.83203125" style="381"/>
    <col min="11528" max="11528" width="3.6640625" style="381" customWidth="1"/>
    <col min="11529" max="11529" width="8.83203125" style="381"/>
    <col min="11530" max="11530" width="3.6640625" style="381" customWidth="1"/>
    <col min="11531" max="11531" width="8.83203125" style="381"/>
    <col min="11532" max="11532" width="3.6640625" style="381" customWidth="1"/>
    <col min="11533" max="11541" width="0" style="381" hidden="1" customWidth="1"/>
    <col min="11542" max="11542" width="10.83203125" style="381" customWidth="1"/>
    <col min="11543" max="11776" width="8.83203125" style="381"/>
    <col min="11777" max="11777" width="4.33203125" style="381" customWidth="1"/>
    <col min="11778" max="11778" width="3.6640625" style="381" customWidth="1"/>
    <col min="11779" max="11779" width="8.83203125" style="381"/>
    <col min="11780" max="11780" width="3.6640625" style="381" customWidth="1"/>
    <col min="11781" max="11781" width="8.83203125" style="381"/>
    <col min="11782" max="11782" width="3.6640625" style="381" customWidth="1"/>
    <col min="11783" max="11783" width="8.83203125" style="381"/>
    <col min="11784" max="11784" width="3.6640625" style="381" customWidth="1"/>
    <col min="11785" max="11785" width="8.83203125" style="381"/>
    <col min="11786" max="11786" width="3.6640625" style="381" customWidth="1"/>
    <col min="11787" max="11787" width="8.83203125" style="381"/>
    <col min="11788" max="11788" width="3.6640625" style="381" customWidth="1"/>
    <col min="11789" max="11797" width="0" style="381" hidden="1" customWidth="1"/>
    <col min="11798" max="11798" width="10.83203125" style="381" customWidth="1"/>
    <col min="11799" max="12032" width="8.83203125" style="381"/>
    <col min="12033" max="12033" width="4.33203125" style="381" customWidth="1"/>
    <col min="12034" max="12034" width="3.6640625" style="381" customWidth="1"/>
    <col min="12035" max="12035" width="8.83203125" style="381"/>
    <col min="12036" max="12036" width="3.6640625" style="381" customWidth="1"/>
    <col min="12037" max="12037" width="8.83203125" style="381"/>
    <col min="12038" max="12038" width="3.6640625" style="381" customWidth="1"/>
    <col min="12039" max="12039" width="8.83203125" style="381"/>
    <col min="12040" max="12040" width="3.6640625" style="381" customWidth="1"/>
    <col min="12041" max="12041" width="8.83203125" style="381"/>
    <col min="12042" max="12042" width="3.6640625" style="381" customWidth="1"/>
    <col min="12043" max="12043" width="8.83203125" style="381"/>
    <col min="12044" max="12044" width="3.6640625" style="381" customWidth="1"/>
    <col min="12045" max="12053" width="0" style="381" hidden="1" customWidth="1"/>
    <col min="12054" max="12054" width="10.83203125" style="381" customWidth="1"/>
    <col min="12055" max="12288" width="8.83203125" style="381"/>
    <col min="12289" max="12289" width="4.33203125" style="381" customWidth="1"/>
    <col min="12290" max="12290" width="3.6640625" style="381" customWidth="1"/>
    <col min="12291" max="12291" width="8.83203125" style="381"/>
    <col min="12292" max="12292" width="3.6640625" style="381" customWidth="1"/>
    <col min="12293" max="12293" width="8.83203125" style="381"/>
    <col min="12294" max="12294" width="3.6640625" style="381" customWidth="1"/>
    <col min="12295" max="12295" width="8.83203125" style="381"/>
    <col min="12296" max="12296" width="3.6640625" style="381" customWidth="1"/>
    <col min="12297" max="12297" width="8.83203125" style="381"/>
    <col min="12298" max="12298" width="3.6640625" style="381" customWidth="1"/>
    <col min="12299" max="12299" width="8.83203125" style="381"/>
    <col min="12300" max="12300" width="3.6640625" style="381" customWidth="1"/>
    <col min="12301" max="12309" width="0" style="381" hidden="1" customWidth="1"/>
    <col min="12310" max="12310" width="10.83203125" style="381" customWidth="1"/>
    <col min="12311" max="12544" width="8.83203125" style="381"/>
    <col min="12545" max="12545" width="4.33203125" style="381" customWidth="1"/>
    <col min="12546" max="12546" width="3.6640625" style="381" customWidth="1"/>
    <col min="12547" max="12547" width="8.83203125" style="381"/>
    <col min="12548" max="12548" width="3.6640625" style="381" customWidth="1"/>
    <col min="12549" max="12549" width="8.83203125" style="381"/>
    <col min="12550" max="12550" width="3.6640625" style="381" customWidth="1"/>
    <col min="12551" max="12551" width="8.83203125" style="381"/>
    <col min="12552" max="12552" width="3.6640625" style="381" customWidth="1"/>
    <col min="12553" max="12553" width="8.83203125" style="381"/>
    <col min="12554" max="12554" width="3.6640625" style="381" customWidth="1"/>
    <col min="12555" max="12555" width="8.83203125" style="381"/>
    <col min="12556" max="12556" width="3.6640625" style="381" customWidth="1"/>
    <col min="12557" max="12565" width="0" style="381" hidden="1" customWidth="1"/>
    <col min="12566" max="12566" width="10.83203125" style="381" customWidth="1"/>
    <col min="12567" max="12800" width="8.83203125" style="381"/>
    <col min="12801" max="12801" width="4.33203125" style="381" customWidth="1"/>
    <col min="12802" max="12802" width="3.6640625" style="381" customWidth="1"/>
    <col min="12803" max="12803" width="8.83203125" style="381"/>
    <col min="12804" max="12804" width="3.6640625" style="381" customWidth="1"/>
    <col min="12805" max="12805" width="8.83203125" style="381"/>
    <col min="12806" max="12806" width="3.6640625" style="381" customWidth="1"/>
    <col min="12807" max="12807" width="8.83203125" style="381"/>
    <col min="12808" max="12808" width="3.6640625" style="381" customWidth="1"/>
    <col min="12809" max="12809" width="8.83203125" style="381"/>
    <col min="12810" max="12810" width="3.6640625" style="381" customWidth="1"/>
    <col min="12811" max="12811" width="8.83203125" style="381"/>
    <col min="12812" max="12812" width="3.6640625" style="381" customWidth="1"/>
    <col min="12813" max="12821" width="0" style="381" hidden="1" customWidth="1"/>
    <col min="12822" max="12822" width="10.83203125" style="381" customWidth="1"/>
    <col min="12823" max="13056" width="8.83203125" style="381"/>
    <col min="13057" max="13057" width="4.33203125" style="381" customWidth="1"/>
    <col min="13058" max="13058" width="3.6640625" style="381" customWidth="1"/>
    <col min="13059" max="13059" width="8.83203125" style="381"/>
    <col min="13060" max="13060" width="3.6640625" style="381" customWidth="1"/>
    <col min="13061" max="13061" width="8.83203125" style="381"/>
    <col min="13062" max="13062" width="3.6640625" style="381" customWidth="1"/>
    <col min="13063" max="13063" width="8.83203125" style="381"/>
    <col min="13064" max="13064" width="3.6640625" style="381" customWidth="1"/>
    <col min="13065" max="13065" width="8.83203125" style="381"/>
    <col min="13066" max="13066" width="3.6640625" style="381" customWidth="1"/>
    <col min="13067" max="13067" width="8.83203125" style="381"/>
    <col min="13068" max="13068" width="3.6640625" style="381" customWidth="1"/>
    <col min="13069" max="13077" width="0" style="381" hidden="1" customWidth="1"/>
    <col min="13078" max="13078" width="10.83203125" style="381" customWidth="1"/>
    <col min="13079" max="13312" width="8.83203125" style="381"/>
    <col min="13313" max="13313" width="4.33203125" style="381" customWidth="1"/>
    <col min="13314" max="13314" width="3.6640625" style="381" customWidth="1"/>
    <col min="13315" max="13315" width="8.83203125" style="381"/>
    <col min="13316" max="13316" width="3.6640625" style="381" customWidth="1"/>
    <col min="13317" max="13317" width="8.83203125" style="381"/>
    <col min="13318" max="13318" width="3.6640625" style="381" customWidth="1"/>
    <col min="13319" max="13319" width="8.83203125" style="381"/>
    <col min="13320" max="13320" width="3.6640625" style="381" customWidth="1"/>
    <col min="13321" max="13321" width="8.83203125" style="381"/>
    <col min="13322" max="13322" width="3.6640625" style="381" customWidth="1"/>
    <col min="13323" max="13323" width="8.83203125" style="381"/>
    <col min="13324" max="13324" width="3.6640625" style="381" customWidth="1"/>
    <col min="13325" max="13333" width="0" style="381" hidden="1" customWidth="1"/>
    <col min="13334" max="13334" width="10.83203125" style="381" customWidth="1"/>
    <col min="13335" max="13568" width="8.83203125" style="381"/>
    <col min="13569" max="13569" width="4.33203125" style="381" customWidth="1"/>
    <col min="13570" max="13570" width="3.6640625" style="381" customWidth="1"/>
    <col min="13571" max="13571" width="8.83203125" style="381"/>
    <col min="13572" max="13572" width="3.6640625" style="381" customWidth="1"/>
    <col min="13573" max="13573" width="8.83203125" style="381"/>
    <col min="13574" max="13574" width="3.6640625" style="381" customWidth="1"/>
    <col min="13575" max="13575" width="8.83203125" style="381"/>
    <col min="13576" max="13576" width="3.6640625" style="381" customWidth="1"/>
    <col min="13577" max="13577" width="8.83203125" style="381"/>
    <col min="13578" max="13578" width="3.6640625" style="381" customWidth="1"/>
    <col min="13579" max="13579" width="8.83203125" style="381"/>
    <col min="13580" max="13580" width="3.6640625" style="381" customWidth="1"/>
    <col min="13581" max="13589" width="0" style="381" hidden="1" customWidth="1"/>
    <col min="13590" max="13590" width="10.83203125" style="381" customWidth="1"/>
    <col min="13591" max="13824" width="8.83203125" style="381"/>
    <col min="13825" max="13825" width="4.33203125" style="381" customWidth="1"/>
    <col min="13826" max="13826" width="3.6640625" style="381" customWidth="1"/>
    <col min="13827" max="13827" width="8.83203125" style="381"/>
    <col min="13828" max="13828" width="3.6640625" style="381" customWidth="1"/>
    <col min="13829" max="13829" width="8.83203125" style="381"/>
    <col min="13830" max="13830" width="3.6640625" style="381" customWidth="1"/>
    <col min="13831" max="13831" width="8.83203125" style="381"/>
    <col min="13832" max="13832" width="3.6640625" style="381" customWidth="1"/>
    <col min="13833" max="13833" width="8.83203125" style="381"/>
    <col min="13834" max="13834" width="3.6640625" style="381" customWidth="1"/>
    <col min="13835" max="13835" width="8.83203125" style="381"/>
    <col min="13836" max="13836" width="3.6640625" style="381" customWidth="1"/>
    <col min="13837" max="13845" width="0" style="381" hidden="1" customWidth="1"/>
    <col min="13846" max="13846" width="10.83203125" style="381" customWidth="1"/>
    <col min="13847" max="14080" width="8.83203125" style="381"/>
    <col min="14081" max="14081" width="4.33203125" style="381" customWidth="1"/>
    <col min="14082" max="14082" width="3.6640625" style="381" customWidth="1"/>
    <col min="14083" max="14083" width="8.83203125" style="381"/>
    <col min="14084" max="14084" width="3.6640625" style="381" customWidth="1"/>
    <col min="14085" max="14085" width="8.83203125" style="381"/>
    <col min="14086" max="14086" width="3.6640625" style="381" customWidth="1"/>
    <col min="14087" max="14087" width="8.83203125" style="381"/>
    <col min="14088" max="14088" width="3.6640625" style="381" customWidth="1"/>
    <col min="14089" max="14089" width="8.83203125" style="381"/>
    <col min="14090" max="14090" width="3.6640625" style="381" customWidth="1"/>
    <col min="14091" max="14091" width="8.83203125" style="381"/>
    <col min="14092" max="14092" width="3.6640625" style="381" customWidth="1"/>
    <col min="14093" max="14101" width="0" style="381" hidden="1" customWidth="1"/>
    <col min="14102" max="14102" width="10.83203125" style="381" customWidth="1"/>
    <col min="14103" max="14336" width="8.83203125" style="381"/>
    <col min="14337" max="14337" width="4.33203125" style="381" customWidth="1"/>
    <col min="14338" max="14338" width="3.6640625" style="381" customWidth="1"/>
    <col min="14339" max="14339" width="8.83203125" style="381"/>
    <col min="14340" max="14340" width="3.6640625" style="381" customWidth="1"/>
    <col min="14341" max="14341" width="8.83203125" style="381"/>
    <col min="14342" max="14342" width="3.6640625" style="381" customWidth="1"/>
    <col min="14343" max="14343" width="8.83203125" style="381"/>
    <col min="14344" max="14344" width="3.6640625" style="381" customWidth="1"/>
    <col min="14345" max="14345" width="8.83203125" style="381"/>
    <col min="14346" max="14346" width="3.6640625" style="381" customWidth="1"/>
    <col min="14347" max="14347" width="8.83203125" style="381"/>
    <col min="14348" max="14348" width="3.6640625" style="381" customWidth="1"/>
    <col min="14349" max="14357" width="0" style="381" hidden="1" customWidth="1"/>
    <col min="14358" max="14358" width="10.83203125" style="381" customWidth="1"/>
    <col min="14359" max="14592" width="8.83203125" style="381"/>
    <col min="14593" max="14593" width="4.33203125" style="381" customWidth="1"/>
    <col min="14594" max="14594" width="3.6640625" style="381" customWidth="1"/>
    <col min="14595" max="14595" width="8.83203125" style="381"/>
    <col min="14596" max="14596" width="3.6640625" style="381" customWidth="1"/>
    <col min="14597" max="14597" width="8.83203125" style="381"/>
    <col min="14598" max="14598" width="3.6640625" style="381" customWidth="1"/>
    <col min="14599" max="14599" width="8.83203125" style="381"/>
    <col min="14600" max="14600" width="3.6640625" style="381" customWidth="1"/>
    <col min="14601" max="14601" width="8.83203125" style="381"/>
    <col min="14602" max="14602" width="3.6640625" style="381" customWidth="1"/>
    <col min="14603" max="14603" width="8.83203125" style="381"/>
    <col min="14604" max="14604" width="3.6640625" style="381" customWidth="1"/>
    <col min="14605" max="14613" width="0" style="381" hidden="1" customWidth="1"/>
    <col min="14614" max="14614" width="10.83203125" style="381" customWidth="1"/>
    <col min="14615" max="14848" width="8.83203125" style="381"/>
    <col min="14849" max="14849" width="4.33203125" style="381" customWidth="1"/>
    <col min="14850" max="14850" width="3.6640625" style="381" customWidth="1"/>
    <col min="14851" max="14851" width="8.83203125" style="381"/>
    <col min="14852" max="14852" width="3.6640625" style="381" customWidth="1"/>
    <col min="14853" max="14853" width="8.83203125" style="381"/>
    <col min="14854" max="14854" width="3.6640625" style="381" customWidth="1"/>
    <col min="14855" max="14855" width="8.83203125" style="381"/>
    <col min="14856" max="14856" width="3.6640625" style="381" customWidth="1"/>
    <col min="14857" max="14857" width="8.83203125" style="381"/>
    <col min="14858" max="14858" width="3.6640625" style="381" customWidth="1"/>
    <col min="14859" max="14859" width="8.83203125" style="381"/>
    <col min="14860" max="14860" width="3.6640625" style="381" customWidth="1"/>
    <col min="14861" max="14869" width="0" style="381" hidden="1" customWidth="1"/>
    <col min="14870" max="14870" width="10.83203125" style="381" customWidth="1"/>
    <col min="14871" max="15104" width="8.83203125" style="381"/>
    <col min="15105" max="15105" width="4.33203125" style="381" customWidth="1"/>
    <col min="15106" max="15106" width="3.6640625" style="381" customWidth="1"/>
    <col min="15107" max="15107" width="8.83203125" style="381"/>
    <col min="15108" max="15108" width="3.6640625" style="381" customWidth="1"/>
    <col min="15109" max="15109" width="8.83203125" style="381"/>
    <col min="15110" max="15110" width="3.6640625" style="381" customWidth="1"/>
    <col min="15111" max="15111" width="8.83203125" style="381"/>
    <col min="15112" max="15112" width="3.6640625" style="381" customWidth="1"/>
    <col min="15113" max="15113" width="8.83203125" style="381"/>
    <col min="15114" max="15114" width="3.6640625" style="381" customWidth="1"/>
    <col min="15115" max="15115" width="8.83203125" style="381"/>
    <col min="15116" max="15116" width="3.6640625" style="381" customWidth="1"/>
    <col min="15117" max="15125" width="0" style="381" hidden="1" customWidth="1"/>
    <col min="15126" max="15126" width="10.83203125" style="381" customWidth="1"/>
    <col min="15127" max="15360" width="8.83203125" style="381"/>
    <col min="15361" max="15361" width="4.33203125" style="381" customWidth="1"/>
    <col min="15362" max="15362" width="3.6640625" style="381" customWidth="1"/>
    <col min="15363" max="15363" width="8.83203125" style="381"/>
    <col min="15364" max="15364" width="3.6640625" style="381" customWidth="1"/>
    <col min="15365" max="15365" width="8.83203125" style="381"/>
    <col min="15366" max="15366" width="3.6640625" style="381" customWidth="1"/>
    <col min="15367" max="15367" width="8.83203125" style="381"/>
    <col min="15368" max="15368" width="3.6640625" style="381" customWidth="1"/>
    <col min="15369" max="15369" width="8.83203125" style="381"/>
    <col min="15370" max="15370" width="3.6640625" style="381" customWidth="1"/>
    <col min="15371" max="15371" width="8.83203125" style="381"/>
    <col min="15372" max="15372" width="3.6640625" style="381" customWidth="1"/>
    <col min="15373" max="15381" width="0" style="381" hidden="1" customWidth="1"/>
    <col min="15382" max="15382" width="10.83203125" style="381" customWidth="1"/>
    <col min="15383" max="15616" width="8.83203125" style="381"/>
    <col min="15617" max="15617" width="4.33203125" style="381" customWidth="1"/>
    <col min="15618" max="15618" width="3.6640625" style="381" customWidth="1"/>
    <col min="15619" max="15619" width="8.83203125" style="381"/>
    <col min="15620" max="15620" width="3.6640625" style="381" customWidth="1"/>
    <col min="15621" max="15621" width="8.83203125" style="381"/>
    <col min="15622" max="15622" width="3.6640625" style="381" customWidth="1"/>
    <col min="15623" max="15623" width="8.83203125" style="381"/>
    <col min="15624" max="15624" width="3.6640625" style="381" customWidth="1"/>
    <col min="15625" max="15625" width="8.83203125" style="381"/>
    <col min="15626" max="15626" width="3.6640625" style="381" customWidth="1"/>
    <col min="15627" max="15627" width="8.83203125" style="381"/>
    <col min="15628" max="15628" width="3.6640625" style="381" customWidth="1"/>
    <col min="15629" max="15637" width="0" style="381" hidden="1" customWidth="1"/>
    <col min="15638" max="15638" width="10.83203125" style="381" customWidth="1"/>
    <col min="15639" max="15872" width="8.83203125" style="381"/>
    <col min="15873" max="15873" width="4.33203125" style="381" customWidth="1"/>
    <col min="15874" max="15874" width="3.6640625" style="381" customWidth="1"/>
    <col min="15875" max="15875" width="8.83203125" style="381"/>
    <col min="15876" max="15876" width="3.6640625" style="381" customWidth="1"/>
    <col min="15877" max="15877" width="8.83203125" style="381"/>
    <col min="15878" max="15878" width="3.6640625" style="381" customWidth="1"/>
    <col min="15879" max="15879" width="8.83203125" style="381"/>
    <col min="15880" max="15880" width="3.6640625" style="381" customWidth="1"/>
    <col min="15881" max="15881" width="8.83203125" style="381"/>
    <col min="15882" max="15882" width="3.6640625" style="381" customWidth="1"/>
    <col min="15883" max="15883" width="8.83203125" style="381"/>
    <col min="15884" max="15884" width="3.6640625" style="381" customWidth="1"/>
    <col min="15885" max="15893" width="0" style="381" hidden="1" customWidth="1"/>
    <col min="15894" max="15894" width="10.83203125" style="381" customWidth="1"/>
    <col min="15895" max="16128" width="8.83203125" style="381"/>
    <col min="16129" max="16129" width="4.33203125" style="381" customWidth="1"/>
    <col min="16130" max="16130" width="3.6640625" style="381" customWidth="1"/>
    <col min="16131" max="16131" width="8.83203125" style="381"/>
    <col min="16132" max="16132" width="3.6640625" style="381" customWidth="1"/>
    <col min="16133" max="16133" width="8.83203125" style="381"/>
    <col min="16134" max="16134" width="3.6640625" style="381" customWidth="1"/>
    <col min="16135" max="16135" width="8.83203125" style="381"/>
    <col min="16136" max="16136" width="3.6640625" style="381" customWidth="1"/>
    <col min="16137" max="16137" width="8.83203125" style="381"/>
    <col min="16138" max="16138" width="3.6640625" style="381" customWidth="1"/>
    <col min="16139" max="16139" width="8.83203125" style="381"/>
    <col min="16140" max="16140" width="3.6640625" style="381" customWidth="1"/>
    <col min="16141" max="16149" width="0" style="381" hidden="1" customWidth="1"/>
    <col min="16150" max="16150" width="10.83203125" style="381" customWidth="1"/>
    <col min="16151" max="16384" width="8.83203125" style="381"/>
  </cols>
  <sheetData>
    <row r="1" spans="1:22">
      <c r="A1" s="436" t="s">
        <v>143</v>
      </c>
      <c r="B1" s="436"/>
      <c r="C1" s="436"/>
      <c r="D1" s="436"/>
      <c r="E1" s="436"/>
      <c r="F1" s="436"/>
      <c r="G1" s="436"/>
      <c r="H1" s="436"/>
      <c r="I1" s="436"/>
      <c r="K1" s="437">
        <v>38384</v>
      </c>
      <c r="L1" s="437"/>
    </row>
    <row r="3" spans="1:22">
      <c r="A3" s="435"/>
      <c r="B3" s="428" t="str">
        <f>金額設定!B4</f>
        <v>児童発達支援</v>
      </c>
      <c r="C3" s="428"/>
      <c r="D3" s="428" t="str">
        <f>金額設定!B5</f>
        <v>放課後デイサービス</v>
      </c>
      <c r="E3" s="428"/>
      <c r="F3" s="428" t="str">
        <f>金額設定!B6</f>
        <v>訪問デイサービス</v>
      </c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8"/>
      <c r="U3" s="428"/>
      <c r="V3" s="429" t="s">
        <v>144</v>
      </c>
    </row>
    <row r="4" spans="1:22">
      <c r="A4" s="435"/>
      <c r="B4" s="382" t="s">
        <v>195</v>
      </c>
      <c r="C4" s="382" t="s">
        <v>146</v>
      </c>
      <c r="D4" s="382" t="s">
        <v>195</v>
      </c>
      <c r="E4" s="382" t="s">
        <v>146</v>
      </c>
      <c r="F4" s="382" t="s">
        <v>195</v>
      </c>
      <c r="G4" s="382" t="s">
        <v>146</v>
      </c>
      <c r="H4" s="382" t="s">
        <v>195</v>
      </c>
      <c r="I4" s="382" t="s">
        <v>146</v>
      </c>
      <c r="J4" s="382" t="s">
        <v>195</v>
      </c>
      <c r="K4" s="382" t="s">
        <v>146</v>
      </c>
      <c r="L4" s="382" t="s">
        <v>195</v>
      </c>
      <c r="M4" s="382" t="s">
        <v>146</v>
      </c>
      <c r="N4" s="382" t="s">
        <v>145</v>
      </c>
      <c r="O4" s="382" t="s">
        <v>146</v>
      </c>
      <c r="P4" s="382" t="s">
        <v>145</v>
      </c>
      <c r="Q4" s="382" t="s">
        <v>146</v>
      </c>
      <c r="R4" s="382" t="s">
        <v>145</v>
      </c>
      <c r="S4" s="382" t="s">
        <v>146</v>
      </c>
      <c r="T4" s="382" t="s">
        <v>145</v>
      </c>
      <c r="U4" s="382" t="s">
        <v>146</v>
      </c>
      <c r="V4" s="430"/>
    </row>
    <row r="5" spans="1:22">
      <c r="A5" s="383" t="s">
        <v>147</v>
      </c>
      <c r="B5" s="384">
        <v>1</v>
      </c>
      <c r="C5" s="385">
        <f>B5*金額設定!$C$4</f>
        <v>10000</v>
      </c>
      <c r="D5" s="384">
        <v>1</v>
      </c>
      <c r="E5" s="386">
        <f>D5*金額設定!$C$5</f>
        <v>6190</v>
      </c>
      <c r="F5" s="384">
        <v>1</v>
      </c>
      <c r="G5" s="386">
        <f>F5*金額設定!$C$6</f>
        <v>17140</v>
      </c>
      <c r="H5" s="384"/>
      <c r="I5" s="386">
        <f>H5*金額設定!$C$7</f>
        <v>0</v>
      </c>
      <c r="J5" s="384"/>
      <c r="K5" s="386">
        <f>J5*金額設定!$C$8</f>
        <v>0</v>
      </c>
      <c r="L5" s="384"/>
      <c r="M5" s="386">
        <f>L5*金額設定!C9</f>
        <v>0</v>
      </c>
      <c r="N5" s="384"/>
      <c r="O5" s="386">
        <f>N5*金額設定!$C$10</f>
        <v>0</v>
      </c>
      <c r="P5" s="384"/>
      <c r="Q5" s="386">
        <f>P5*金額設定!$C$11</f>
        <v>0</v>
      </c>
      <c r="R5" s="384"/>
      <c r="S5" s="386">
        <f>R5*金額設定!$C$12</f>
        <v>0</v>
      </c>
      <c r="T5" s="384"/>
      <c r="U5" s="386">
        <f>T5*金額設定!$C$13</f>
        <v>0</v>
      </c>
      <c r="V5" s="385">
        <f>C5+E5+G5+I5+K5+M5+O5+Q5+S5+U5</f>
        <v>33330</v>
      </c>
    </row>
    <row r="6" spans="1:22">
      <c r="A6" s="383" t="s">
        <v>148</v>
      </c>
      <c r="B6" s="384">
        <v>2</v>
      </c>
      <c r="C6" s="385">
        <f>B6*金額設定!$C$4</f>
        <v>20000</v>
      </c>
      <c r="D6" s="384">
        <v>15</v>
      </c>
      <c r="E6" s="386">
        <f>D6*金額設定!$C$5</f>
        <v>92850</v>
      </c>
      <c r="F6" s="384"/>
      <c r="G6" s="386">
        <f>F6*金額設定!$C$6</f>
        <v>0</v>
      </c>
      <c r="H6" s="384"/>
      <c r="I6" s="386">
        <f>H6*金額設定!$C$7</f>
        <v>0</v>
      </c>
      <c r="J6" s="384"/>
      <c r="K6" s="386">
        <f>J6*金額設定!$C$8</f>
        <v>0</v>
      </c>
      <c r="L6" s="384"/>
      <c r="M6" s="386">
        <f>L6*金額設定!C10</f>
        <v>0</v>
      </c>
      <c r="N6" s="384"/>
      <c r="O6" s="386">
        <f>N6*金額設定!$C$10</f>
        <v>0</v>
      </c>
      <c r="P6" s="384"/>
      <c r="Q6" s="386">
        <f>P6*金額設定!$C$11</f>
        <v>0</v>
      </c>
      <c r="R6" s="384"/>
      <c r="S6" s="386">
        <f>R6*金額設定!$C$12</f>
        <v>0</v>
      </c>
      <c r="T6" s="384"/>
      <c r="U6" s="386">
        <f>T6*金額設定!$C$13</f>
        <v>0</v>
      </c>
      <c r="V6" s="385">
        <f t="shared" ref="V6:V36" si="0">C6+E6+G6+I6+K6+M6+O6+Q6+S6+U6</f>
        <v>112850</v>
      </c>
    </row>
    <row r="7" spans="1:22">
      <c r="A7" s="383" t="s">
        <v>149</v>
      </c>
      <c r="B7" s="384">
        <v>3</v>
      </c>
      <c r="C7" s="385">
        <f>B7*金額設定!$C$4</f>
        <v>30000</v>
      </c>
      <c r="D7" s="384">
        <v>20</v>
      </c>
      <c r="E7" s="386">
        <f>D7*金額設定!$C$5</f>
        <v>123800</v>
      </c>
      <c r="F7" s="384"/>
      <c r="G7" s="386">
        <f>F7*金額設定!$C$6</f>
        <v>0</v>
      </c>
      <c r="H7" s="384"/>
      <c r="I7" s="386">
        <f>H7*金額設定!$C$7</f>
        <v>0</v>
      </c>
      <c r="J7" s="384"/>
      <c r="K7" s="386">
        <f>J7*金額設定!$C$8</f>
        <v>0</v>
      </c>
      <c r="L7" s="384"/>
      <c r="M7" s="386">
        <f>L7*金額設定!C11</f>
        <v>0</v>
      </c>
      <c r="N7" s="384"/>
      <c r="O7" s="386">
        <f>N7*金額設定!$C$10</f>
        <v>0</v>
      </c>
      <c r="P7" s="384"/>
      <c r="Q7" s="386">
        <f>P7*金額設定!$C$11</f>
        <v>0</v>
      </c>
      <c r="R7" s="384"/>
      <c r="S7" s="386">
        <f>R7*金額設定!$C$12</f>
        <v>0</v>
      </c>
      <c r="T7" s="384"/>
      <c r="U7" s="386">
        <f>T7*金額設定!$C$13</f>
        <v>0</v>
      </c>
      <c r="V7" s="385">
        <f t="shared" si="0"/>
        <v>153800</v>
      </c>
    </row>
    <row r="8" spans="1:22">
      <c r="A8" s="383" t="s">
        <v>150</v>
      </c>
      <c r="B8" s="384"/>
      <c r="C8" s="385">
        <f>B8*金額設定!$C$4</f>
        <v>0</v>
      </c>
      <c r="D8" s="384"/>
      <c r="E8" s="386">
        <f>D8*金額設定!$C$5</f>
        <v>0</v>
      </c>
      <c r="F8" s="384"/>
      <c r="G8" s="386">
        <f>F8*金額設定!$C$6</f>
        <v>0</v>
      </c>
      <c r="H8" s="384"/>
      <c r="I8" s="386">
        <f>H8*金額設定!$C$7</f>
        <v>0</v>
      </c>
      <c r="J8" s="384"/>
      <c r="K8" s="386">
        <f>J8*金額設定!$C$8</f>
        <v>0</v>
      </c>
      <c r="L8" s="384"/>
      <c r="M8" s="386">
        <f>L8*金額設定!C12</f>
        <v>0</v>
      </c>
      <c r="N8" s="384"/>
      <c r="O8" s="386">
        <f>N8*金額設定!$C$10</f>
        <v>0</v>
      </c>
      <c r="P8" s="384"/>
      <c r="Q8" s="386">
        <f>P8*金額設定!$C$11</f>
        <v>0</v>
      </c>
      <c r="R8" s="384"/>
      <c r="S8" s="386">
        <f>R8*金額設定!$C$12</f>
        <v>0</v>
      </c>
      <c r="T8" s="384"/>
      <c r="U8" s="386">
        <f>T8*金額設定!$C$13</f>
        <v>0</v>
      </c>
      <c r="V8" s="385">
        <f t="shared" si="0"/>
        <v>0</v>
      </c>
    </row>
    <row r="9" spans="1:22">
      <c r="A9" s="383" t="s">
        <v>151</v>
      </c>
      <c r="B9" s="384"/>
      <c r="C9" s="385">
        <f>B9*金額設定!$C$4</f>
        <v>0</v>
      </c>
      <c r="D9" s="384"/>
      <c r="E9" s="386">
        <f>D9*金額設定!$C$5</f>
        <v>0</v>
      </c>
      <c r="F9" s="384"/>
      <c r="G9" s="386">
        <f>F9*金額設定!$C$6</f>
        <v>0</v>
      </c>
      <c r="H9" s="384"/>
      <c r="I9" s="386">
        <f>H9*金額設定!$C$7</f>
        <v>0</v>
      </c>
      <c r="J9" s="384"/>
      <c r="K9" s="386">
        <f>J9*金額設定!$C$8</f>
        <v>0</v>
      </c>
      <c r="L9" s="384"/>
      <c r="M9" s="386">
        <f>L9*金額設定!C13</f>
        <v>0</v>
      </c>
      <c r="N9" s="384"/>
      <c r="O9" s="386">
        <f>N9*金額設定!$C$10</f>
        <v>0</v>
      </c>
      <c r="P9" s="384"/>
      <c r="Q9" s="386">
        <f>P9*金額設定!$C$11</f>
        <v>0</v>
      </c>
      <c r="R9" s="384"/>
      <c r="S9" s="386">
        <f>R9*金額設定!$C$12</f>
        <v>0</v>
      </c>
      <c r="T9" s="384"/>
      <c r="U9" s="386">
        <f>T9*金額設定!$C$13</f>
        <v>0</v>
      </c>
      <c r="V9" s="385">
        <f t="shared" si="0"/>
        <v>0</v>
      </c>
    </row>
    <row r="10" spans="1:22">
      <c r="A10" s="383" t="s">
        <v>152</v>
      </c>
      <c r="B10" s="384"/>
      <c r="C10" s="385">
        <f>B10*金額設定!$C$4</f>
        <v>0</v>
      </c>
      <c r="D10" s="384"/>
      <c r="E10" s="386">
        <f>D10*金額設定!$C$5</f>
        <v>0</v>
      </c>
      <c r="F10" s="384"/>
      <c r="G10" s="386">
        <f>F10*金額設定!$C$6</f>
        <v>0</v>
      </c>
      <c r="H10" s="384"/>
      <c r="I10" s="386">
        <f>H10*金額設定!$C$7</f>
        <v>0</v>
      </c>
      <c r="J10" s="384"/>
      <c r="K10" s="386">
        <f>J10*金額設定!$C$8</f>
        <v>0</v>
      </c>
      <c r="L10" s="384"/>
      <c r="M10" s="386">
        <f>L10*金額設定!C14</f>
        <v>0</v>
      </c>
      <c r="N10" s="384"/>
      <c r="O10" s="386">
        <f>N10*金額設定!$C$10</f>
        <v>0</v>
      </c>
      <c r="P10" s="384"/>
      <c r="Q10" s="386">
        <f>P10*金額設定!$C$11</f>
        <v>0</v>
      </c>
      <c r="R10" s="384"/>
      <c r="S10" s="386">
        <f>R10*金額設定!$C$12</f>
        <v>0</v>
      </c>
      <c r="T10" s="384"/>
      <c r="U10" s="386">
        <f>T10*金額設定!$C$13</f>
        <v>0</v>
      </c>
      <c r="V10" s="385">
        <f t="shared" si="0"/>
        <v>0</v>
      </c>
    </row>
    <row r="11" spans="1:22">
      <c r="A11" s="383" t="s">
        <v>153</v>
      </c>
      <c r="B11" s="384"/>
      <c r="C11" s="385">
        <f>B11*金額設定!$C$4</f>
        <v>0</v>
      </c>
      <c r="D11" s="384"/>
      <c r="E11" s="386">
        <f>D11*金額設定!$C$5</f>
        <v>0</v>
      </c>
      <c r="F11" s="384"/>
      <c r="G11" s="386">
        <f>F11*金額設定!$C$6</f>
        <v>0</v>
      </c>
      <c r="H11" s="384"/>
      <c r="I11" s="386">
        <f>H11*金額設定!$C$7</f>
        <v>0</v>
      </c>
      <c r="J11" s="384"/>
      <c r="K11" s="386">
        <f>J11*金額設定!$C$8</f>
        <v>0</v>
      </c>
      <c r="L11" s="384"/>
      <c r="M11" s="386">
        <f>L11*金額設定!C15</f>
        <v>0</v>
      </c>
      <c r="N11" s="384"/>
      <c r="O11" s="386">
        <f>N11*金額設定!$C$10</f>
        <v>0</v>
      </c>
      <c r="P11" s="384"/>
      <c r="Q11" s="386">
        <f>P11*金額設定!$C$11</f>
        <v>0</v>
      </c>
      <c r="R11" s="384"/>
      <c r="S11" s="386">
        <f>R11*金額設定!$C$12</f>
        <v>0</v>
      </c>
      <c r="T11" s="384"/>
      <c r="U11" s="386">
        <f>T11*金額設定!$C$13</f>
        <v>0</v>
      </c>
      <c r="V11" s="385">
        <f t="shared" si="0"/>
        <v>0</v>
      </c>
    </row>
    <row r="12" spans="1:22">
      <c r="A12" s="383" t="s">
        <v>154</v>
      </c>
      <c r="B12" s="384"/>
      <c r="C12" s="385">
        <f>B12*金額設定!$C$4</f>
        <v>0</v>
      </c>
      <c r="D12" s="384"/>
      <c r="E12" s="386">
        <f>D12*金額設定!$C$5</f>
        <v>0</v>
      </c>
      <c r="F12" s="384"/>
      <c r="G12" s="386">
        <f>F12*金額設定!$C$6</f>
        <v>0</v>
      </c>
      <c r="H12" s="384"/>
      <c r="I12" s="386">
        <f>H12*金額設定!$C$7</f>
        <v>0</v>
      </c>
      <c r="J12" s="384"/>
      <c r="K12" s="386">
        <f>J12*金額設定!$C$8</f>
        <v>0</v>
      </c>
      <c r="L12" s="384"/>
      <c r="M12" s="386">
        <f>L12*金額設定!C16</f>
        <v>0</v>
      </c>
      <c r="N12" s="384"/>
      <c r="O12" s="386">
        <f>N12*金額設定!$C$10</f>
        <v>0</v>
      </c>
      <c r="P12" s="384"/>
      <c r="Q12" s="386">
        <f>P12*金額設定!$C$11</f>
        <v>0</v>
      </c>
      <c r="R12" s="384"/>
      <c r="S12" s="386">
        <f>R12*金額設定!$C$12</f>
        <v>0</v>
      </c>
      <c r="T12" s="384"/>
      <c r="U12" s="386">
        <f>T12*金額設定!$C$13</f>
        <v>0</v>
      </c>
      <c r="V12" s="385">
        <f t="shared" si="0"/>
        <v>0</v>
      </c>
    </row>
    <row r="13" spans="1:22">
      <c r="A13" s="383" t="s">
        <v>155</v>
      </c>
      <c r="B13" s="384"/>
      <c r="C13" s="385">
        <f>B13*金額設定!$C$4</f>
        <v>0</v>
      </c>
      <c r="D13" s="384"/>
      <c r="E13" s="386">
        <f>D13*金額設定!$C$5</f>
        <v>0</v>
      </c>
      <c r="F13" s="384"/>
      <c r="G13" s="386">
        <f>F13*金額設定!$C$6</f>
        <v>0</v>
      </c>
      <c r="H13" s="384"/>
      <c r="I13" s="386">
        <f>H13*金額設定!$C$7</f>
        <v>0</v>
      </c>
      <c r="J13" s="384"/>
      <c r="K13" s="386">
        <f>J13*金額設定!$C$8</f>
        <v>0</v>
      </c>
      <c r="L13" s="384"/>
      <c r="M13" s="386">
        <f>L13*金額設定!C17</f>
        <v>0</v>
      </c>
      <c r="N13" s="384"/>
      <c r="O13" s="386">
        <f>N13*金額設定!$C$10</f>
        <v>0</v>
      </c>
      <c r="P13" s="384"/>
      <c r="Q13" s="386">
        <f>P13*金額設定!$C$11</f>
        <v>0</v>
      </c>
      <c r="R13" s="384"/>
      <c r="S13" s="386">
        <f>R13*金額設定!$C$12</f>
        <v>0</v>
      </c>
      <c r="T13" s="384"/>
      <c r="U13" s="386">
        <f>T13*金額設定!$C$13</f>
        <v>0</v>
      </c>
      <c r="V13" s="385">
        <f t="shared" si="0"/>
        <v>0</v>
      </c>
    </row>
    <row r="14" spans="1:22">
      <c r="A14" s="383" t="s">
        <v>156</v>
      </c>
      <c r="B14" s="384"/>
      <c r="C14" s="385">
        <f>B14*金額設定!$C$4</f>
        <v>0</v>
      </c>
      <c r="D14" s="384"/>
      <c r="E14" s="386">
        <f>D14*金額設定!$C$5</f>
        <v>0</v>
      </c>
      <c r="F14" s="384"/>
      <c r="G14" s="386">
        <f>F14*金額設定!$C$6</f>
        <v>0</v>
      </c>
      <c r="H14" s="384"/>
      <c r="I14" s="386">
        <f>H14*金額設定!$C$7</f>
        <v>0</v>
      </c>
      <c r="J14" s="384"/>
      <c r="K14" s="386">
        <f>J14*金額設定!$C$8</f>
        <v>0</v>
      </c>
      <c r="L14" s="384"/>
      <c r="M14" s="386">
        <f>L14*金額設定!C18</f>
        <v>0</v>
      </c>
      <c r="N14" s="384"/>
      <c r="O14" s="386">
        <f>N14*金額設定!$C$10</f>
        <v>0</v>
      </c>
      <c r="P14" s="384"/>
      <c r="Q14" s="386">
        <f>P14*金額設定!$C$11</f>
        <v>0</v>
      </c>
      <c r="R14" s="384"/>
      <c r="S14" s="386">
        <f>R14*金額設定!$C$12</f>
        <v>0</v>
      </c>
      <c r="T14" s="384"/>
      <c r="U14" s="386">
        <f>T14*金額設定!$C$13</f>
        <v>0</v>
      </c>
      <c r="V14" s="385">
        <f t="shared" si="0"/>
        <v>0</v>
      </c>
    </row>
    <row r="15" spans="1:22">
      <c r="A15" s="383" t="s">
        <v>157</v>
      </c>
      <c r="B15" s="384"/>
      <c r="C15" s="385">
        <f>B15*金額設定!$C$4</f>
        <v>0</v>
      </c>
      <c r="D15" s="384"/>
      <c r="E15" s="386">
        <f>D15*金額設定!$C$5</f>
        <v>0</v>
      </c>
      <c r="F15" s="384"/>
      <c r="G15" s="386">
        <f>F15*金額設定!$C$6</f>
        <v>0</v>
      </c>
      <c r="H15" s="384"/>
      <c r="I15" s="386">
        <f>H15*金額設定!$C$7</f>
        <v>0</v>
      </c>
      <c r="J15" s="384"/>
      <c r="K15" s="386">
        <f>J15*金額設定!$C$8</f>
        <v>0</v>
      </c>
      <c r="L15" s="384"/>
      <c r="M15" s="386">
        <f>L15*金額設定!C19</f>
        <v>0</v>
      </c>
      <c r="N15" s="384"/>
      <c r="O15" s="386">
        <f>N15*金額設定!$C$10</f>
        <v>0</v>
      </c>
      <c r="P15" s="384"/>
      <c r="Q15" s="386">
        <f>P15*金額設定!$C$11</f>
        <v>0</v>
      </c>
      <c r="R15" s="384"/>
      <c r="S15" s="386">
        <f>R15*金額設定!$C$12</f>
        <v>0</v>
      </c>
      <c r="T15" s="384"/>
      <c r="U15" s="386">
        <f>T15*金額設定!$C$13</f>
        <v>0</v>
      </c>
      <c r="V15" s="385">
        <f t="shared" si="0"/>
        <v>0</v>
      </c>
    </row>
    <row r="16" spans="1:22">
      <c r="A16" s="383" t="s">
        <v>158</v>
      </c>
      <c r="B16" s="384"/>
      <c r="C16" s="385">
        <f>B16*金額設定!$C$4</f>
        <v>0</v>
      </c>
      <c r="D16" s="384"/>
      <c r="E16" s="386">
        <f>D16*金額設定!$C$5</f>
        <v>0</v>
      </c>
      <c r="F16" s="384"/>
      <c r="G16" s="386">
        <f>F16*金額設定!$C$6</f>
        <v>0</v>
      </c>
      <c r="H16" s="384"/>
      <c r="I16" s="386">
        <f>H16*金額設定!$C$7</f>
        <v>0</v>
      </c>
      <c r="J16" s="384"/>
      <c r="K16" s="386">
        <f>J16*金額設定!$C$8</f>
        <v>0</v>
      </c>
      <c r="L16" s="384"/>
      <c r="M16" s="386">
        <f>L16*金額設定!C20</f>
        <v>0</v>
      </c>
      <c r="N16" s="384"/>
      <c r="O16" s="386">
        <f>N16*金額設定!$C$10</f>
        <v>0</v>
      </c>
      <c r="P16" s="384"/>
      <c r="Q16" s="386">
        <f>P16*金額設定!$C$11</f>
        <v>0</v>
      </c>
      <c r="R16" s="384"/>
      <c r="S16" s="386">
        <f>R16*金額設定!$C$12</f>
        <v>0</v>
      </c>
      <c r="T16" s="384"/>
      <c r="U16" s="386">
        <f>T16*金額設定!$C$13</f>
        <v>0</v>
      </c>
      <c r="V16" s="385">
        <f t="shared" si="0"/>
        <v>0</v>
      </c>
    </row>
    <row r="17" spans="1:22">
      <c r="A17" s="383" t="s">
        <v>159</v>
      </c>
      <c r="B17" s="384"/>
      <c r="C17" s="385">
        <f>B17*金額設定!$C$4</f>
        <v>0</v>
      </c>
      <c r="D17" s="384"/>
      <c r="E17" s="386">
        <f>D17*金額設定!$C$5</f>
        <v>0</v>
      </c>
      <c r="F17" s="384"/>
      <c r="G17" s="386">
        <f>F17*金額設定!$C$6</f>
        <v>0</v>
      </c>
      <c r="H17" s="384"/>
      <c r="I17" s="386">
        <f>H17*金額設定!$C$7</f>
        <v>0</v>
      </c>
      <c r="J17" s="384"/>
      <c r="K17" s="386">
        <f>J17*金額設定!$C$8</f>
        <v>0</v>
      </c>
      <c r="L17" s="384"/>
      <c r="M17" s="386">
        <f>L17*金額設定!C21</f>
        <v>0</v>
      </c>
      <c r="N17" s="384"/>
      <c r="O17" s="386">
        <f>N17*金額設定!$C$10</f>
        <v>0</v>
      </c>
      <c r="P17" s="384"/>
      <c r="Q17" s="386">
        <f>P17*金額設定!$C$11</f>
        <v>0</v>
      </c>
      <c r="R17" s="384"/>
      <c r="S17" s="386">
        <f>R17*金額設定!$C$12</f>
        <v>0</v>
      </c>
      <c r="T17" s="384"/>
      <c r="U17" s="386">
        <f>T17*金額設定!$C$13</f>
        <v>0</v>
      </c>
      <c r="V17" s="385">
        <f t="shared" si="0"/>
        <v>0</v>
      </c>
    </row>
    <row r="18" spans="1:22">
      <c r="A18" s="383" t="s">
        <v>160</v>
      </c>
      <c r="B18" s="384"/>
      <c r="C18" s="385">
        <f>B18*金額設定!$C$4</f>
        <v>0</v>
      </c>
      <c r="D18" s="384"/>
      <c r="E18" s="386">
        <f>D18*金額設定!$C$5</f>
        <v>0</v>
      </c>
      <c r="F18" s="384"/>
      <c r="G18" s="386">
        <f>F18*金額設定!$C$6</f>
        <v>0</v>
      </c>
      <c r="H18" s="384"/>
      <c r="I18" s="386">
        <f>H18*金額設定!$C$7</f>
        <v>0</v>
      </c>
      <c r="J18" s="384"/>
      <c r="K18" s="386">
        <f>J18*金額設定!$C$8</f>
        <v>0</v>
      </c>
      <c r="L18" s="384"/>
      <c r="M18" s="386">
        <f>L18*金額設定!C22</f>
        <v>0</v>
      </c>
      <c r="N18" s="384"/>
      <c r="O18" s="386">
        <f>N18*金額設定!$C$10</f>
        <v>0</v>
      </c>
      <c r="P18" s="384"/>
      <c r="Q18" s="386">
        <f>P18*金額設定!$C$11</f>
        <v>0</v>
      </c>
      <c r="R18" s="384"/>
      <c r="S18" s="386">
        <f>R18*金額設定!$C$12</f>
        <v>0</v>
      </c>
      <c r="T18" s="384"/>
      <c r="U18" s="386">
        <f>T18*金額設定!$C$13</f>
        <v>0</v>
      </c>
      <c r="V18" s="385">
        <f t="shared" si="0"/>
        <v>0</v>
      </c>
    </row>
    <row r="19" spans="1:22">
      <c r="A19" s="383" t="s">
        <v>161</v>
      </c>
      <c r="B19" s="384"/>
      <c r="C19" s="385">
        <f>B19*金額設定!$C$4</f>
        <v>0</v>
      </c>
      <c r="D19" s="384"/>
      <c r="E19" s="386">
        <f>D19*金額設定!$C$5</f>
        <v>0</v>
      </c>
      <c r="F19" s="384"/>
      <c r="G19" s="386">
        <f>F19*金額設定!$C$6</f>
        <v>0</v>
      </c>
      <c r="H19" s="384"/>
      <c r="I19" s="386">
        <f>H19*金額設定!$C$7</f>
        <v>0</v>
      </c>
      <c r="J19" s="384"/>
      <c r="K19" s="386">
        <f>J19*金額設定!$C$8</f>
        <v>0</v>
      </c>
      <c r="L19" s="384"/>
      <c r="M19" s="386">
        <f>L19*金額設定!C23</f>
        <v>0</v>
      </c>
      <c r="N19" s="384"/>
      <c r="O19" s="386">
        <f>N19*金額設定!$C$10</f>
        <v>0</v>
      </c>
      <c r="P19" s="384"/>
      <c r="Q19" s="386">
        <f>P19*金額設定!$C$11</f>
        <v>0</v>
      </c>
      <c r="R19" s="384"/>
      <c r="S19" s="386">
        <f>R19*金額設定!$C$12</f>
        <v>0</v>
      </c>
      <c r="T19" s="384"/>
      <c r="U19" s="386">
        <f>T19*金額設定!$C$13</f>
        <v>0</v>
      </c>
      <c r="V19" s="385">
        <f t="shared" si="0"/>
        <v>0</v>
      </c>
    </row>
    <row r="20" spans="1:22">
      <c r="A20" s="383" t="s">
        <v>162</v>
      </c>
      <c r="B20" s="384"/>
      <c r="C20" s="385">
        <f>B20*金額設定!$C$4</f>
        <v>0</v>
      </c>
      <c r="D20" s="384"/>
      <c r="E20" s="386">
        <f>D20*金額設定!$C$5</f>
        <v>0</v>
      </c>
      <c r="F20" s="384"/>
      <c r="G20" s="386">
        <f>F20*金額設定!$C$6</f>
        <v>0</v>
      </c>
      <c r="H20" s="384"/>
      <c r="I20" s="386">
        <f>H20*金額設定!$C$7</f>
        <v>0</v>
      </c>
      <c r="J20" s="384"/>
      <c r="K20" s="386">
        <f>J20*金額設定!$C$8</f>
        <v>0</v>
      </c>
      <c r="L20" s="384"/>
      <c r="M20" s="386">
        <f>L20*金額設定!C24</f>
        <v>0</v>
      </c>
      <c r="N20" s="384"/>
      <c r="O20" s="386">
        <f>N20*金額設定!$C$10</f>
        <v>0</v>
      </c>
      <c r="P20" s="384"/>
      <c r="Q20" s="386">
        <f>P20*金額設定!$C$11</f>
        <v>0</v>
      </c>
      <c r="R20" s="384"/>
      <c r="S20" s="386">
        <f>R20*金額設定!$C$12</f>
        <v>0</v>
      </c>
      <c r="T20" s="384"/>
      <c r="U20" s="386">
        <f>T20*金額設定!$C$13</f>
        <v>0</v>
      </c>
      <c r="V20" s="385">
        <f t="shared" si="0"/>
        <v>0</v>
      </c>
    </row>
    <row r="21" spans="1:22">
      <c r="A21" s="383" t="s">
        <v>163</v>
      </c>
      <c r="B21" s="384"/>
      <c r="C21" s="385">
        <f>B21*金額設定!$C$4</f>
        <v>0</v>
      </c>
      <c r="D21" s="384"/>
      <c r="E21" s="386">
        <f>D21*金額設定!$C$5</f>
        <v>0</v>
      </c>
      <c r="F21" s="384"/>
      <c r="G21" s="386">
        <f>F21*金額設定!$C$6</f>
        <v>0</v>
      </c>
      <c r="H21" s="384"/>
      <c r="I21" s="386">
        <f>H21*金額設定!$C$7</f>
        <v>0</v>
      </c>
      <c r="J21" s="384"/>
      <c r="K21" s="386">
        <f>J21*金額設定!$C$8</f>
        <v>0</v>
      </c>
      <c r="L21" s="384"/>
      <c r="M21" s="386">
        <f>L21*金額設定!C25</f>
        <v>0</v>
      </c>
      <c r="N21" s="384"/>
      <c r="O21" s="386">
        <f>N21*金額設定!$C$10</f>
        <v>0</v>
      </c>
      <c r="P21" s="384"/>
      <c r="Q21" s="386">
        <f>P21*金額設定!$C$11</f>
        <v>0</v>
      </c>
      <c r="R21" s="384"/>
      <c r="S21" s="386">
        <f>R21*金額設定!$C$12</f>
        <v>0</v>
      </c>
      <c r="T21" s="384"/>
      <c r="U21" s="386">
        <f>T21*金額設定!$C$13</f>
        <v>0</v>
      </c>
      <c r="V21" s="385">
        <f t="shared" si="0"/>
        <v>0</v>
      </c>
    </row>
    <row r="22" spans="1:22">
      <c r="A22" s="383" t="s">
        <v>164</v>
      </c>
      <c r="B22" s="384"/>
      <c r="C22" s="385">
        <f>B22*金額設定!$C$4</f>
        <v>0</v>
      </c>
      <c r="D22" s="384"/>
      <c r="E22" s="386">
        <f>D22*金額設定!$C$5</f>
        <v>0</v>
      </c>
      <c r="F22" s="384"/>
      <c r="G22" s="386">
        <f>F22*金額設定!$C$6</f>
        <v>0</v>
      </c>
      <c r="H22" s="384"/>
      <c r="I22" s="386">
        <f>H22*金額設定!$C$7</f>
        <v>0</v>
      </c>
      <c r="J22" s="384"/>
      <c r="K22" s="386">
        <f>J22*金額設定!$C$8</f>
        <v>0</v>
      </c>
      <c r="L22" s="384"/>
      <c r="M22" s="386">
        <f>L22*金額設定!C26</f>
        <v>0</v>
      </c>
      <c r="N22" s="384"/>
      <c r="O22" s="386">
        <f>N22*金額設定!$C$10</f>
        <v>0</v>
      </c>
      <c r="P22" s="384"/>
      <c r="Q22" s="386">
        <f>P22*金額設定!$C$11</f>
        <v>0</v>
      </c>
      <c r="R22" s="384"/>
      <c r="S22" s="386">
        <f>R22*金額設定!$C$12</f>
        <v>0</v>
      </c>
      <c r="T22" s="384"/>
      <c r="U22" s="386">
        <f>T22*金額設定!$C$13</f>
        <v>0</v>
      </c>
      <c r="V22" s="385">
        <f t="shared" si="0"/>
        <v>0</v>
      </c>
    </row>
    <row r="23" spans="1:22">
      <c r="A23" s="383" t="s">
        <v>165</v>
      </c>
      <c r="B23" s="384"/>
      <c r="C23" s="385">
        <f>B23*金額設定!$C$4</f>
        <v>0</v>
      </c>
      <c r="D23" s="384"/>
      <c r="E23" s="386">
        <f>D23*金額設定!$C$5</f>
        <v>0</v>
      </c>
      <c r="F23" s="384"/>
      <c r="G23" s="386">
        <f>F23*金額設定!$C$6</f>
        <v>0</v>
      </c>
      <c r="H23" s="384"/>
      <c r="I23" s="386">
        <f>H23*金額設定!$C$7</f>
        <v>0</v>
      </c>
      <c r="J23" s="384"/>
      <c r="K23" s="386">
        <f>J23*金額設定!$C$8</f>
        <v>0</v>
      </c>
      <c r="L23" s="384"/>
      <c r="M23" s="386">
        <f>L23*金額設定!C27</f>
        <v>0</v>
      </c>
      <c r="N23" s="384"/>
      <c r="O23" s="386">
        <f>N23*金額設定!$C$10</f>
        <v>0</v>
      </c>
      <c r="P23" s="384"/>
      <c r="Q23" s="386">
        <f>P23*金額設定!$C$11</f>
        <v>0</v>
      </c>
      <c r="R23" s="384"/>
      <c r="S23" s="386">
        <f>R23*金額設定!$C$12</f>
        <v>0</v>
      </c>
      <c r="T23" s="384"/>
      <c r="U23" s="386">
        <f>T23*金額設定!$C$13</f>
        <v>0</v>
      </c>
      <c r="V23" s="385">
        <f t="shared" si="0"/>
        <v>0</v>
      </c>
    </row>
    <row r="24" spans="1:22">
      <c r="A24" s="383" t="s">
        <v>166</v>
      </c>
      <c r="B24" s="384"/>
      <c r="C24" s="385">
        <f>B24*金額設定!$C$4</f>
        <v>0</v>
      </c>
      <c r="D24" s="384"/>
      <c r="E24" s="386">
        <f>D24*金額設定!$C$5</f>
        <v>0</v>
      </c>
      <c r="F24" s="384"/>
      <c r="G24" s="386">
        <f>F24*金額設定!$C$6</f>
        <v>0</v>
      </c>
      <c r="H24" s="384"/>
      <c r="I24" s="386">
        <f>H24*金額設定!$C$7</f>
        <v>0</v>
      </c>
      <c r="J24" s="384"/>
      <c r="K24" s="386">
        <f>J24*金額設定!$C$8</f>
        <v>0</v>
      </c>
      <c r="L24" s="384"/>
      <c r="M24" s="386">
        <f>L24*金額設定!C28</f>
        <v>0</v>
      </c>
      <c r="N24" s="384"/>
      <c r="O24" s="386">
        <f>N24*金額設定!$C$10</f>
        <v>0</v>
      </c>
      <c r="P24" s="384"/>
      <c r="Q24" s="386">
        <f>P24*金額設定!$C$11</f>
        <v>0</v>
      </c>
      <c r="R24" s="384"/>
      <c r="S24" s="386">
        <f>R24*金額設定!$C$12</f>
        <v>0</v>
      </c>
      <c r="T24" s="384"/>
      <c r="U24" s="386">
        <f>T24*金額設定!$C$13</f>
        <v>0</v>
      </c>
      <c r="V24" s="385">
        <f t="shared" si="0"/>
        <v>0</v>
      </c>
    </row>
    <row r="25" spans="1:22">
      <c r="A25" s="383" t="s">
        <v>167</v>
      </c>
      <c r="B25" s="384"/>
      <c r="C25" s="385">
        <f>B25*金額設定!$C$4</f>
        <v>0</v>
      </c>
      <c r="D25" s="384"/>
      <c r="E25" s="386">
        <f>D25*金額設定!$C$5</f>
        <v>0</v>
      </c>
      <c r="F25" s="384"/>
      <c r="G25" s="386">
        <f>F25*金額設定!$C$6</f>
        <v>0</v>
      </c>
      <c r="H25" s="384"/>
      <c r="I25" s="386">
        <f>H25*金額設定!$C$7</f>
        <v>0</v>
      </c>
      <c r="J25" s="384"/>
      <c r="K25" s="386">
        <f>J25*金額設定!$C$8</f>
        <v>0</v>
      </c>
      <c r="L25" s="384"/>
      <c r="M25" s="386">
        <f>L25*金額設定!C29</f>
        <v>0</v>
      </c>
      <c r="N25" s="384"/>
      <c r="O25" s="386">
        <f>N25*金額設定!$C$10</f>
        <v>0</v>
      </c>
      <c r="P25" s="384"/>
      <c r="Q25" s="386">
        <f>P25*金額設定!$C$11</f>
        <v>0</v>
      </c>
      <c r="R25" s="384"/>
      <c r="S25" s="386">
        <f>R25*金額設定!$C$12</f>
        <v>0</v>
      </c>
      <c r="T25" s="384"/>
      <c r="U25" s="386">
        <f>T25*金額設定!$C$13</f>
        <v>0</v>
      </c>
      <c r="V25" s="385">
        <f t="shared" si="0"/>
        <v>0</v>
      </c>
    </row>
    <row r="26" spans="1:22">
      <c r="A26" s="383" t="s">
        <v>168</v>
      </c>
      <c r="B26" s="384"/>
      <c r="C26" s="385">
        <f>B26*金額設定!$C$4</f>
        <v>0</v>
      </c>
      <c r="D26" s="384"/>
      <c r="E26" s="386">
        <f>D26*金額設定!$C$5</f>
        <v>0</v>
      </c>
      <c r="F26" s="384"/>
      <c r="G26" s="386">
        <f>F26*金額設定!$C$6</f>
        <v>0</v>
      </c>
      <c r="H26" s="384"/>
      <c r="I26" s="386">
        <f>H26*金額設定!$C$7</f>
        <v>0</v>
      </c>
      <c r="J26" s="384"/>
      <c r="K26" s="386">
        <f>J26*金額設定!$C$8</f>
        <v>0</v>
      </c>
      <c r="L26" s="384"/>
      <c r="M26" s="386">
        <f>L26*金額設定!C30</f>
        <v>0</v>
      </c>
      <c r="N26" s="384"/>
      <c r="O26" s="386">
        <f>N26*金額設定!$C$10</f>
        <v>0</v>
      </c>
      <c r="P26" s="384"/>
      <c r="Q26" s="386">
        <f>P26*金額設定!$C$11</f>
        <v>0</v>
      </c>
      <c r="R26" s="384"/>
      <c r="S26" s="386">
        <f>R26*金額設定!$C$12</f>
        <v>0</v>
      </c>
      <c r="T26" s="384"/>
      <c r="U26" s="386">
        <f>T26*金額設定!$C$13</f>
        <v>0</v>
      </c>
      <c r="V26" s="385">
        <f t="shared" si="0"/>
        <v>0</v>
      </c>
    </row>
    <row r="27" spans="1:22">
      <c r="A27" s="383" t="s">
        <v>169</v>
      </c>
      <c r="B27" s="384"/>
      <c r="C27" s="385">
        <f>B27*金額設定!$C$4</f>
        <v>0</v>
      </c>
      <c r="D27" s="384"/>
      <c r="E27" s="386">
        <f>D27*金額設定!$C$5</f>
        <v>0</v>
      </c>
      <c r="F27" s="384"/>
      <c r="G27" s="386">
        <f>F27*金額設定!$C$6</f>
        <v>0</v>
      </c>
      <c r="H27" s="384"/>
      <c r="I27" s="386">
        <f>H27*金額設定!$C$7</f>
        <v>0</v>
      </c>
      <c r="J27" s="384"/>
      <c r="K27" s="386">
        <f>J27*金額設定!$C$8</f>
        <v>0</v>
      </c>
      <c r="L27" s="384"/>
      <c r="M27" s="386">
        <f>L27*金額設定!C31</f>
        <v>0</v>
      </c>
      <c r="N27" s="384"/>
      <c r="O27" s="386">
        <f>N27*金額設定!$C$10</f>
        <v>0</v>
      </c>
      <c r="P27" s="384"/>
      <c r="Q27" s="386">
        <f>P27*金額設定!$C$11</f>
        <v>0</v>
      </c>
      <c r="R27" s="384"/>
      <c r="S27" s="386">
        <f>R27*金額設定!$C$12</f>
        <v>0</v>
      </c>
      <c r="T27" s="384"/>
      <c r="U27" s="386">
        <f>T27*金額設定!$C$13</f>
        <v>0</v>
      </c>
      <c r="V27" s="385">
        <f t="shared" si="0"/>
        <v>0</v>
      </c>
    </row>
    <row r="28" spans="1:22">
      <c r="A28" s="383" t="s">
        <v>170</v>
      </c>
      <c r="B28" s="384"/>
      <c r="C28" s="385">
        <f>B28*金額設定!$C$4</f>
        <v>0</v>
      </c>
      <c r="D28" s="384"/>
      <c r="E28" s="386">
        <f>D28*金額設定!$C$5</f>
        <v>0</v>
      </c>
      <c r="F28" s="384"/>
      <c r="G28" s="386">
        <f>F28*金額設定!$C$6</f>
        <v>0</v>
      </c>
      <c r="H28" s="384"/>
      <c r="I28" s="386">
        <f>H28*金額設定!$C$7</f>
        <v>0</v>
      </c>
      <c r="J28" s="384"/>
      <c r="K28" s="386">
        <f>J28*金額設定!$C$8</f>
        <v>0</v>
      </c>
      <c r="L28" s="384"/>
      <c r="M28" s="386">
        <f>L28*金額設定!C32</f>
        <v>0</v>
      </c>
      <c r="N28" s="384"/>
      <c r="O28" s="386">
        <f>N28*金額設定!$C$10</f>
        <v>0</v>
      </c>
      <c r="P28" s="384"/>
      <c r="Q28" s="386">
        <f>P28*金額設定!$C$11</f>
        <v>0</v>
      </c>
      <c r="R28" s="384"/>
      <c r="S28" s="386">
        <f>R28*金額設定!$C$12</f>
        <v>0</v>
      </c>
      <c r="T28" s="384"/>
      <c r="U28" s="386">
        <f>T28*金額設定!$C$13</f>
        <v>0</v>
      </c>
      <c r="V28" s="385">
        <f t="shared" si="0"/>
        <v>0</v>
      </c>
    </row>
    <row r="29" spans="1:22">
      <c r="A29" s="383" t="s">
        <v>171</v>
      </c>
      <c r="B29" s="384"/>
      <c r="C29" s="385">
        <f>B29*金額設定!$C$4</f>
        <v>0</v>
      </c>
      <c r="D29" s="384"/>
      <c r="E29" s="386">
        <f>D29*金額設定!$C$5</f>
        <v>0</v>
      </c>
      <c r="F29" s="384"/>
      <c r="G29" s="386">
        <f>F29*金額設定!$C$6</f>
        <v>0</v>
      </c>
      <c r="H29" s="384"/>
      <c r="I29" s="386">
        <f>H29*金額設定!$C$7</f>
        <v>0</v>
      </c>
      <c r="J29" s="384"/>
      <c r="K29" s="386">
        <f>J29*金額設定!$C$8</f>
        <v>0</v>
      </c>
      <c r="L29" s="384"/>
      <c r="M29" s="386">
        <f>L29*金額設定!C33</f>
        <v>0</v>
      </c>
      <c r="N29" s="384"/>
      <c r="O29" s="386">
        <f>N29*金額設定!$C$10</f>
        <v>0</v>
      </c>
      <c r="P29" s="384"/>
      <c r="Q29" s="386">
        <f>P29*金額設定!$C$11</f>
        <v>0</v>
      </c>
      <c r="R29" s="384"/>
      <c r="S29" s="386">
        <f>R29*金額設定!$C$12</f>
        <v>0</v>
      </c>
      <c r="T29" s="384"/>
      <c r="U29" s="386">
        <f>T29*金額設定!$C$13</f>
        <v>0</v>
      </c>
      <c r="V29" s="385">
        <f t="shared" si="0"/>
        <v>0</v>
      </c>
    </row>
    <row r="30" spans="1:22">
      <c r="A30" s="383" t="s">
        <v>172</v>
      </c>
      <c r="B30" s="384"/>
      <c r="C30" s="385">
        <f>B30*金額設定!$C$4</f>
        <v>0</v>
      </c>
      <c r="D30" s="384"/>
      <c r="E30" s="386">
        <f>D30*金額設定!$C$5</f>
        <v>0</v>
      </c>
      <c r="F30" s="384"/>
      <c r="G30" s="386">
        <f>F30*金額設定!$C$6</f>
        <v>0</v>
      </c>
      <c r="H30" s="384"/>
      <c r="I30" s="386">
        <f>H30*金額設定!$C$7</f>
        <v>0</v>
      </c>
      <c r="J30" s="384"/>
      <c r="K30" s="386">
        <f>J30*金額設定!$C$8</f>
        <v>0</v>
      </c>
      <c r="L30" s="384"/>
      <c r="M30" s="386">
        <f>L30*金額設定!C34</f>
        <v>0</v>
      </c>
      <c r="N30" s="384"/>
      <c r="O30" s="386">
        <f>N30*金額設定!$C$10</f>
        <v>0</v>
      </c>
      <c r="P30" s="384"/>
      <c r="Q30" s="386">
        <f>P30*金額設定!$C$11</f>
        <v>0</v>
      </c>
      <c r="R30" s="384"/>
      <c r="S30" s="386">
        <f>R30*金額設定!$C$12</f>
        <v>0</v>
      </c>
      <c r="T30" s="384"/>
      <c r="U30" s="386">
        <f>T30*金額設定!$C$13</f>
        <v>0</v>
      </c>
      <c r="V30" s="385">
        <f t="shared" si="0"/>
        <v>0</v>
      </c>
    </row>
    <row r="31" spans="1:22">
      <c r="A31" s="383" t="s">
        <v>173</v>
      </c>
      <c r="B31" s="384"/>
      <c r="C31" s="385">
        <f>B31*金額設定!$C$4</f>
        <v>0</v>
      </c>
      <c r="D31" s="384"/>
      <c r="E31" s="386">
        <f>D31*金額設定!$C$5</f>
        <v>0</v>
      </c>
      <c r="F31" s="384"/>
      <c r="G31" s="386">
        <f>F31*金額設定!$C$6</f>
        <v>0</v>
      </c>
      <c r="H31" s="384"/>
      <c r="I31" s="386">
        <f>H31*金額設定!$C$7</f>
        <v>0</v>
      </c>
      <c r="J31" s="384"/>
      <c r="K31" s="386">
        <f>J31*金額設定!$C$8</f>
        <v>0</v>
      </c>
      <c r="L31" s="384"/>
      <c r="M31" s="386">
        <f>L31*金額設定!C35</f>
        <v>0</v>
      </c>
      <c r="N31" s="384"/>
      <c r="O31" s="386">
        <f>N31*金額設定!$C$10</f>
        <v>0</v>
      </c>
      <c r="P31" s="384"/>
      <c r="Q31" s="386">
        <f>P31*金額設定!$C$11</f>
        <v>0</v>
      </c>
      <c r="R31" s="384"/>
      <c r="S31" s="386">
        <f>R31*金額設定!$C$12</f>
        <v>0</v>
      </c>
      <c r="T31" s="384"/>
      <c r="U31" s="386">
        <f>T31*金額設定!$C$13</f>
        <v>0</v>
      </c>
      <c r="V31" s="385">
        <f t="shared" si="0"/>
        <v>0</v>
      </c>
    </row>
    <row r="32" spans="1:22">
      <c r="A32" s="383" t="s">
        <v>174</v>
      </c>
      <c r="B32" s="384"/>
      <c r="C32" s="385">
        <f>B32*金額設定!$C$4</f>
        <v>0</v>
      </c>
      <c r="D32" s="384"/>
      <c r="E32" s="386">
        <f>D32*金額設定!$C$5</f>
        <v>0</v>
      </c>
      <c r="F32" s="384"/>
      <c r="G32" s="386">
        <f>F32*金額設定!$C$6</f>
        <v>0</v>
      </c>
      <c r="H32" s="384"/>
      <c r="I32" s="386">
        <f>H32*金額設定!$C$7</f>
        <v>0</v>
      </c>
      <c r="J32" s="384"/>
      <c r="K32" s="386">
        <f>J32*金額設定!$C$8</f>
        <v>0</v>
      </c>
      <c r="L32" s="384"/>
      <c r="M32" s="386">
        <f>L32*金額設定!C36</f>
        <v>0</v>
      </c>
      <c r="N32" s="384"/>
      <c r="O32" s="386">
        <f>N32*金額設定!$C$10</f>
        <v>0</v>
      </c>
      <c r="P32" s="384"/>
      <c r="Q32" s="386">
        <f>P32*金額設定!$C$11</f>
        <v>0</v>
      </c>
      <c r="R32" s="384"/>
      <c r="S32" s="386">
        <f>R32*金額設定!$C$12</f>
        <v>0</v>
      </c>
      <c r="T32" s="384"/>
      <c r="U32" s="386">
        <f>T32*金額設定!$C$13</f>
        <v>0</v>
      </c>
      <c r="V32" s="385">
        <f t="shared" si="0"/>
        <v>0</v>
      </c>
    </row>
    <row r="33" spans="1:22">
      <c r="A33" s="383" t="s">
        <v>175</v>
      </c>
      <c r="B33" s="384"/>
      <c r="C33" s="385">
        <f>B33*金額設定!$C$4</f>
        <v>0</v>
      </c>
      <c r="D33" s="384"/>
      <c r="E33" s="386">
        <f>D33*金額設定!$C$5</f>
        <v>0</v>
      </c>
      <c r="F33" s="384"/>
      <c r="G33" s="386">
        <f>F33*金額設定!$C$6</f>
        <v>0</v>
      </c>
      <c r="H33" s="384"/>
      <c r="I33" s="386">
        <f>H33*金額設定!$C$7</f>
        <v>0</v>
      </c>
      <c r="J33" s="384"/>
      <c r="K33" s="386">
        <f>J33*金額設定!$C$8</f>
        <v>0</v>
      </c>
      <c r="L33" s="384"/>
      <c r="M33" s="386">
        <f>L33*金額設定!C37</f>
        <v>0</v>
      </c>
      <c r="N33" s="384"/>
      <c r="O33" s="386">
        <f>N33*金額設定!$C$10</f>
        <v>0</v>
      </c>
      <c r="P33" s="384"/>
      <c r="Q33" s="386">
        <f>P33*金額設定!$C$11</f>
        <v>0</v>
      </c>
      <c r="R33" s="384"/>
      <c r="S33" s="386">
        <f>R33*金額設定!$C$12</f>
        <v>0</v>
      </c>
      <c r="T33" s="384"/>
      <c r="U33" s="386">
        <f>T33*金額設定!$C$13</f>
        <v>0</v>
      </c>
      <c r="V33" s="385">
        <f t="shared" si="0"/>
        <v>0</v>
      </c>
    </row>
    <row r="34" spans="1:22">
      <c r="A34" s="383" t="s">
        <v>176</v>
      </c>
      <c r="B34" s="384"/>
      <c r="C34" s="385">
        <f>B34*金額設定!$C$4</f>
        <v>0</v>
      </c>
      <c r="D34" s="384"/>
      <c r="E34" s="386">
        <f>D34*金額設定!$C$5</f>
        <v>0</v>
      </c>
      <c r="F34" s="384"/>
      <c r="G34" s="386">
        <f>F34*金額設定!$C$6</f>
        <v>0</v>
      </c>
      <c r="H34" s="384"/>
      <c r="I34" s="386">
        <f>H34*金額設定!$C$7</f>
        <v>0</v>
      </c>
      <c r="J34" s="384"/>
      <c r="K34" s="386">
        <f>J34*金額設定!$C$8</f>
        <v>0</v>
      </c>
      <c r="L34" s="384"/>
      <c r="M34" s="386">
        <f>L34*金額設定!C38</f>
        <v>0</v>
      </c>
      <c r="N34" s="384"/>
      <c r="O34" s="386">
        <f>N34*金額設定!$C$10</f>
        <v>0</v>
      </c>
      <c r="P34" s="384"/>
      <c r="Q34" s="386">
        <f>P34*金額設定!$C$11</f>
        <v>0</v>
      </c>
      <c r="R34" s="384"/>
      <c r="S34" s="386">
        <f>R34*金額設定!$C$12</f>
        <v>0</v>
      </c>
      <c r="T34" s="384"/>
      <c r="U34" s="386">
        <f>T34*金額設定!$C$13</f>
        <v>0</v>
      </c>
      <c r="V34" s="385">
        <f t="shared" si="0"/>
        <v>0</v>
      </c>
    </row>
    <row r="35" spans="1:22">
      <c r="A35" s="383" t="s">
        <v>177</v>
      </c>
      <c r="B35" s="384"/>
      <c r="C35" s="385">
        <f>B35*金額設定!$C$4</f>
        <v>0</v>
      </c>
      <c r="D35" s="384"/>
      <c r="E35" s="386">
        <f>D35*金額設定!$C$5</f>
        <v>0</v>
      </c>
      <c r="F35" s="384"/>
      <c r="G35" s="386">
        <f>F35*金額設定!$C$6</f>
        <v>0</v>
      </c>
      <c r="H35" s="384"/>
      <c r="I35" s="386">
        <f>H35*金額設定!$C$7</f>
        <v>0</v>
      </c>
      <c r="J35" s="384"/>
      <c r="K35" s="386">
        <f>J35*金額設定!$C$8</f>
        <v>0</v>
      </c>
      <c r="L35" s="384"/>
      <c r="M35" s="386">
        <f>L35*金額設定!C39</f>
        <v>0</v>
      </c>
      <c r="N35" s="384"/>
      <c r="O35" s="386">
        <f>N35*金額設定!$C$10</f>
        <v>0</v>
      </c>
      <c r="P35" s="384"/>
      <c r="Q35" s="386">
        <f>P35*金額設定!$C$11</f>
        <v>0</v>
      </c>
      <c r="R35" s="384"/>
      <c r="S35" s="386">
        <f>R35*金額設定!$C$12</f>
        <v>0</v>
      </c>
      <c r="T35" s="384"/>
      <c r="U35" s="386">
        <f>T35*金額設定!$C$13</f>
        <v>0</v>
      </c>
      <c r="V35" s="385">
        <f t="shared" si="0"/>
        <v>0</v>
      </c>
    </row>
    <row r="36" spans="1:22">
      <c r="A36" s="431" t="s">
        <v>144</v>
      </c>
      <c r="B36" s="432"/>
      <c r="C36" s="387">
        <f>SUM(C5:C35)</f>
        <v>60000</v>
      </c>
      <c r="D36" s="388"/>
      <c r="E36" s="389">
        <f>SUM(E5:E35)</f>
        <v>222840</v>
      </c>
      <c r="F36" s="388"/>
      <c r="G36" s="389">
        <f>SUM(G5:G35)</f>
        <v>17140</v>
      </c>
      <c r="H36" s="388"/>
      <c r="I36" s="389">
        <f>SUM(I5:I35)</f>
        <v>0</v>
      </c>
      <c r="J36" s="388"/>
      <c r="K36" s="389">
        <f>SUM(K5:K35)</f>
        <v>0</v>
      </c>
      <c r="L36" s="388"/>
      <c r="M36" s="389">
        <f>SUM(M5:M35)</f>
        <v>0</v>
      </c>
      <c r="N36" s="388"/>
      <c r="O36" s="389">
        <f>SUM(O5:O35)</f>
        <v>0</v>
      </c>
      <c r="P36" s="388"/>
      <c r="Q36" s="389">
        <f>SUM(Q5:Q35)</f>
        <v>0</v>
      </c>
      <c r="R36" s="388"/>
      <c r="S36" s="389">
        <f>SUM(S5:S35)</f>
        <v>0</v>
      </c>
      <c r="T36" s="388"/>
      <c r="U36" s="389">
        <f>SUM(U5:U35)</f>
        <v>0</v>
      </c>
      <c r="V36" s="387">
        <f t="shared" si="0"/>
        <v>299980</v>
      </c>
    </row>
  </sheetData>
  <mergeCells count="15">
    <mergeCell ref="A36:B36"/>
    <mergeCell ref="A1:I1"/>
    <mergeCell ref="K1:L1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V4"/>
  </mergeCells>
  <phoneticPr fontId="2"/>
  <pageMargins left="0" right="0" top="0.98425196850393704" bottom="0.98425196850393704" header="0.51181102362204722" footer="0.51181102362204722"/>
  <pageSetup paperSize="9" orientation="landscape" horizontalDpi="0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CN58"/>
  <sheetViews>
    <sheetView showGridLines="0" tabSelected="1" view="pageBreakPreview" topLeftCell="G1" zoomScale="150" zoomScaleNormal="100" zoomScaleSheetLayoutView="150" workbookViewId="0">
      <selection activeCell="O5" sqref="O5:P5"/>
    </sheetView>
  </sheetViews>
  <sheetFormatPr baseColWidth="10" defaultColWidth="9" defaultRowHeight="13.5" customHeight="1"/>
  <cols>
    <col min="1" max="1" width="11.33203125" style="257" customWidth="1"/>
    <col min="2" max="2" width="10.5" style="257" customWidth="1"/>
    <col min="3" max="3" width="1.6640625" style="257" customWidth="1"/>
    <col min="4" max="12" width="7.6640625" style="257" customWidth="1"/>
    <col min="13" max="13" width="1.33203125" style="257" customWidth="1"/>
    <col min="14" max="14" width="11.83203125" style="4" customWidth="1"/>
    <col min="15" max="15" width="7.33203125" style="6" customWidth="1"/>
    <col min="16" max="16" width="7.33203125" style="7" customWidth="1"/>
    <col min="17" max="17" width="7.33203125" style="4" customWidth="1"/>
    <col min="18" max="18" width="7.33203125" style="7" customWidth="1"/>
    <col min="19" max="19" width="7.33203125" style="4" customWidth="1"/>
    <col min="20" max="20" width="7.33203125" style="7" customWidth="1"/>
    <col min="21" max="21" width="7.33203125" style="4" customWidth="1"/>
    <col min="22" max="22" width="7.33203125" style="7" customWidth="1"/>
    <col min="23" max="23" width="1.5" style="4" customWidth="1"/>
    <col min="24" max="27" width="8" style="4" customWidth="1"/>
    <col min="28" max="30" width="8.83203125" style="4" customWidth="1"/>
    <col min="31" max="31" width="18.5" style="4" customWidth="1"/>
    <col min="32" max="32" width="18.1640625" style="4" customWidth="1"/>
    <col min="33" max="33" width="4" style="4" customWidth="1"/>
    <col min="34" max="38" width="9" style="4"/>
    <col min="39" max="44" width="12.1640625" style="4" customWidth="1"/>
    <col min="45" max="45" width="9" style="4"/>
    <col min="46" max="48" width="3.83203125" style="4" customWidth="1"/>
    <col min="49" max="60" width="3.83203125" style="257" customWidth="1"/>
    <col min="61" max="61" width="10.33203125" style="257" customWidth="1"/>
    <col min="62" max="92" width="3.5" style="257" customWidth="1"/>
    <col min="93" max="99" width="3.83203125" style="257" customWidth="1"/>
    <col min="100" max="16384" width="9" style="257"/>
  </cols>
  <sheetData>
    <row r="1" spans="1:92" ht="13.5" customHeight="1">
      <c r="A1" s="370" t="s">
        <v>192</v>
      </c>
      <c r="N1" s="1"/>
      <c r="O1" s="1"/>
      <c r="P1" s="2"/>
      <c r="Q1" s="1"/>
      <c r="R1" s="2"/>
      <c r="S1" s="271" t="s">
        <v>13</v>
      </c>
      <c r="T1" s="271">
        <v>32532</v>
      </c>
      <c r="U1" s="1"/>
      <c r="V1" s="2"/>
      <c r="W1" s="3"/>
    </row>
    <row r="2" spans="1:92" ht="13.5" customHeight="1">
      <c r="A2" s="402" t="s">
        <v>8</v>
      </c>
      <c r="B2" s="402"/>
      <c r="D2" s="403"/>
      <c r="E2" s="403"/>
      <c r="F2" s="403"/>
      <c r="G2" s="403"/>
      <c r="H2" s="403"/>
      <c r="I2" s="403"/>
      <c r="J2" s="403"/>
      <c r="N2" s="1"/>
      <c r="O2" s="1"/>
      <c r="P2" s="2"/>
      <c r="Q2" s="1"/>
      <c r="R2" s="2"/>
      <c r="S2" s="271" t="s">
        <v>14</v>
      </c>
      <c r="T2" s="271">
        <v>6043</v>
      </c>
      <c r="U2" s="1"/>
      <c r="V2" s="2"/>
      <c r="W2" s="3"/>
      <c r="AO2" s="13" t="s">
        <v>17</v>
      </c>
      <c r="AP2" s="46">
        <v>10000</v>
      </c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6"/>
      <c r="BK2" s="277"/>
      <c r="BL2" s="277"/>
      <c r="BM2" s="277"/>
      <c r="BN2" s="277"/>
      <c r="BO2" s="277"/>
      <c r="BP2" s="277"/>
      <c r="BQ2" s="278"/>
      <c r="BR2" s="276"/>
      <c r="BS2" s="277"/>
      <c r="BT2" s="277"/>
      <c r="BU2" s="277"/>
      <c r="BV2" s="277"/>
      <c r="BW2" s="277"/>
      <c r="BX2" s="277"/>
      <c r="BY2" s="278"/>
      <c r="BZ2" s="276"/>
      <c r="CA2" s="277"/>
      <c r="CB2" s="277"/>
      <c r="CC2" s="277"/>
      <c r="CD2" s="277"/>
      <c r="CE2" s="277"/>
      <c r="CF2" s="277"/>
      <c r="CG2" s="278"/>
      <c r="CH2" s="276"/>
      <c r="CI2" s="277"/>
      <c r="CJ2" s="277"/>
      <c r="CK2" s="277"/>
      <c r="CL2" s="277"/>
      <c r="CM2" s="277"/>
      <c r="CN2" s="277"/>
    </row>
    <row r="3" spans="1:92" ht="13.5" customHeight="1" thickBot="1">
      <c r="D3" s="258" t="s">
        <v>11</v>
      </c>
      <c r="N3" s="5"/>
      <c r="V3" s="8" t="s">
        <v>15</v>
      </c>
      <c r="AG3" s="4" t="s">
        <v>105</v>
      </c>
      <c r="AO3" s="3"/>
      <c r="AR3" s="396" t="s">
        <v>188</v>
      </c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6"/>
      <c r="BK3" s="277"/>
      <c r="BL3" s="277"/>
      <c r="BM3" s="277"/>
      <c r="BN3" s="277"/>
      <c r="BO3" s="277"/>
      <c r="BP3" s="277"/>
      <c r="BQ3" s="278"/>
      <c r="BR3" s="276"/>
      <c r="BS3" s="277"/>
      <c r="BT3" s="277"/>
      <c r="BU3" s="277"/>
      <c r="BV3" s="277"/>
      <c r="BW3" s="277"/>
      <c r="BX3" s="277"/>
      <c r="BY3" s="278"/>
      <c r="BZ3" s="276"/>
      <c r="CA3" s="277"/>
      <c r="CB3" s="277"/>
      <c r="CC3" s="277"/>
      <c r="CD3" s="277"/>
      <c r="CE3" s="277"/>
      <c r="CF3" s="277"/>
      <c r="CG3" s="278"/>
      <c r="CH3" s="276"/>
      <c r="CI3" s="277"/>
      <c r="CJ3" s="277"/>
      <c r="CK3" s="277"/>
      <c r="CL3" s="277"/>
      <c r="CM3" s="277"/>
      <c r="CN3" s="277"/>
    </row>
    <row r="4" spans="1:92" ht="13.5" customHeight="1" thickBot="1">
      <c r="A4" s="259"/>
      <c r="B4" s="260" t="s">
        <v>7</v>
      </c>
      <c r="D4" s="261"/>
      <c r="E4" s="262" t="s">
        <v>4</v>
      </c>
      <c r="F4" s="262" t="s">
        <v>2</v>
      </c>
      <c r="G4" s="262" t="s">
        <v>1</v>
      </c>
      <c r="H4" s="262" t="s">
        <v>9</v>
      </c>
      <c r="I4" s="262" t="s">
        <v>5</v>
      </c>
      <c r="J4" s="262" t="s">
        <v>10</v>
      </c>
      <c r="K4" s="262" t="s">
        <v>6</v>
      </c>
      <c r="L4" s="263" t="s">
        <v>12</v>
      </c>
      <c r="N4" s="438" t="s">
        <v>16</v>
      </c>
      <c r="O4" s="439" t="s">
        <v>194</v>
      </c>
      <c r="P4" s="440"/>
      <c r="Q4" s="440"/>
      <c r="R4" s="440"/>
      <c r="S4" s="440"/>
      <c r="T4" s="440"/>
      <c r="U4" s="440"/>
      <c r="V4" s="441"/>
      <c r="X4" s="20"/>
      <c r="Y4" s="21" t="s">
        <v>22</v>
      </c>
      <c r="Z4" s="21" t="s">
        <v>23</v>
      </c>
      <c r="AA4" s="21" t="s">
        <v>24</v>
      </c>
      <c r="AE4" s="199"/>
      <c r="AF4" s="200" t="s">
        <v>7</v>
      </c>
      <c r="AM4" s="201"/>
      <c r="AN4" s="201"/>
      <c r="AO4" s="33" t="s">
        <v>27</v>
      </c>
      <c r="AP4" s="33" t="s">
        <v>28</v>
      </c>
      <c r="AQ4" s="33" t="s">
        <v>29</v>
      </c>
      <c r="AR4" s="33" t="s">
        <v>182</v>
      </c>
      <c r="AT4" s="406">
        <v>41852</v>
      </c>
      <c r="AU4" s="407"/>
      <c r="AV4" s="407"/>
      <c r="AW4" s="407"/>
      <c r="AX4" s="407"/>
      <c r="AY4" s="407"/>
      <c r="AZ4" s="407"/>
      <c r="BA4" s="407"/>
      <c r="BB4" s="407"/>
      <c r="BC4" s="407"/>
      <c r="BD4" s="407"/>
      <c r="BE4" s="407"/>
      <c r="BF4" s="407"/>
      <c r="BG4" s="407"/>
      <c r="BH4" s="407"/>
      <c r="BI4" s="407"/>
      <c r="BJ4" s="407"/>
      <c r="BK4" s="407"/>
      <c r="BL4" s="407"/>
      <c r="BM4" s="407"/>
      <c r="BN4" s="407"/>
      <c r="BO4" s="407"/>
      <c r="BP4" s="407"/>
      <c r="BQ4" s="407"/>
      <c r="BR4" s="407"/>
      <c r="BS4" s="407"/>
      <c r="BT4" s="407"/>
      <c r="BU4" s="407"/>
      <c r="BV4" s="407"/>
      <c r="BW4" s="407"/>
      <c r="BX4" s="407"/>
      <c r="BY4" s="407"/>
      <c r="BZ4" s="407"/>
      <c r="CA4" s="407"/>
      <c r="CB4" s="407"/>
      <c r="CC4" s="407"/>
      <c r="CD4" s="407"/>
      <c r="CE4" s="407"/>
      <c r="CF4" s="407"/>
      <c r="CG4" s="407"/>
      <c r="CH4" s="407"/>
      <c r="CI4" s="407"/>
      <c r="CJ4" s="407"/>
      <c r="CK4" s="407"/>
      <c r="CL4" s="407"/>
      <c r="CM4" s="407"/>
      <c r="CN4" s="408"/>
    </row>
    <row r="5" spans="1:92" ht="13.5" customHeight="1" thickTop="1" thickBot="1">
      <c r="A5" s="269" t="s">
        <v>0</v>
      </c>
      <c r="B5" s="264">
        <v>0.12</v>
      </c>
      <c r="D5" s="265">
        <v>0</v>
      </c>
      <c r="E5" s="265">
        <f>B7</f>
        <v>1472</v>
      </c>
      <c r="F5" s="265">
        <v>0</v>
      </c>
      <c r="G5" s="265" t="e">
        <f>NA()</f>
        <v>#N/A</v>
      </c>
      <c r="H5" s="265" t="e">
        <f>NA()</f>
        <v>#N/A</v>
      </c>
      <c r="I5" s="265">
        <v>0</v>
      </c>
      <c r="J5" s="265">
        <f>E5</f>
        <v>1472</v>
      </c>
      <c r="K5" s="265">
        <v>0</v>
      </c>
      <c r="L5" s="265">
        <f>B7</f>
        <v>1472</v>
      </c>
      <c r="N5" s="405"/>
      <c r="O5" s="397" t="s">
        <v>18</v>
      </c>
      <c r="P5" s="398"/>
      <c r="Q5" s="399" t="s">
        <v>19</v>
      </c>
      <c r="R5" s="398"/>
      <c r="S5" s="399" t="s">
        <v>20</v>
      </c>
      <c r="T5" s="398"/>
      <c r="U5" s="400" t="s">
        <v>21</v>
      </c>
      <c r="V5" s="401"/>
      <c r="X5" s="29" t="s">
        <v>26</v>
      </c>
      <c r="Y5" s="30"/>
      <c r="Z5" s="31"/>
      <c r="AA5" s="32"/>
      <c r="AB5" s="8" t="e">
        <f>Z5/Y5</f>
        <v>#DIV/0!</v>
      </c>
      <c r="AE5" s="202" t="s">
        <v>31</v>
      </c>
      <c r="AF5" s="203">
        <f>SUM(S7,S15,S24,S31)</f>
        <v>0</v>
      </c>
      <c r="AM5" s="204">
        <v>44835</v>
      </c>
      <c r="AN5" s="13" t="str">
        <f>TEXT(AM5,"aaa")</f>
        <v>土</v>
      </c>
      <c r="AO5" s="45"/>
      <c r="AP5" s="45">
        <f>'売上表 (3)'!V5</f>
        <v>0</v>
      </c>
      <c r="AQ5" s="46">
        <f>AP5-AO5</f>
        <v>0</v>
      </c>
      <c r="AR5" s="47">
        <f>AQ5/$AP$2</f>
        <v>0</v>
      </c>
      <c r="AS5" s="3"/>
      <c r="AT5" s="280"/>
      <c r="AU5" s="272"/>
      <c r="AV5" s="272"/>
      <c r="AW5" s="272"/>
      <c r="AX5" s="272"/>
      <c r="AY5" s="272"/>
      <c r="AZ5" s="272"/>
      <c r="BA5" s="272"/>
      <c r="BB5" s="409" t="s">
        <v>106</v>
      </c>
      <c r="BC5" s="409"/>
      <c r="BD5" s="409"/>
      <c r="BE5" s="409"/>
      <c r="BF5" s="410">
        <v>0.95</v>
      </c>
      <c r="BG5" s="410"/>
      <c r="BH5" s="410"/>
      <c r="BI5" s="410"/>
      <c r="BJ5" s="410"/>
      <c r="BK5" s="411" t="s">
        <v>107</v>
      </c>
      <c r="BL5" s="411"/>
      <c r="BM5" s="411"/>
      <c r="BN5" s="411"/>
      <c r="BO5" s="409"/>
      <c r="BP5" s="409"/>
      <c r="BQ5" s="409"/>
      <c r="BR5" s="409"/>
      <c r="BS5" s="409"/>
      <c r="BT5" s="409"/>
      <c r="BU5" s="409"/>
      <c r="BV5" s="409"/>
      <c r="BW5" s="409"/>
      <c r="BX5" s="409"/>
      <c r="BY5" s="409"/>
      <c r="BZ5" s="409"/>
      <c r="CA5" s="273"/>
      <c r="CB5" s="273"/>
      <c r="CC5" s="273"/>
      <c r="CD5" s="273"/>
      <c r="CE5" s="273"/>
      <c r="CF5" s="273"/>
      <c r="CG5" s="273"/>
      <c r="CH5" s="273"/>
      <c r="CI5" s="273"/>
      <c r="CJ5" s="273"/>
      <c r="CK5" s="273"/>
      <c r="CL5" s="273"/>
      <c r="CM5" s="273"/>
      <c r="CN5" s="274"/>
    </row>
    <row r="6" spans="1:92" ht="13.5" customHeight="1">
      <c r="A6" s="269" t="s">
        <v>3</v>
      </c>
      <c r="B6" s="264">
        <f>1-B5</f>
        <v>0.88</v>
      </c>
      <c r="D6" s="265">
        <f>B8</f>
        <v>1672.7272727272727</v>
      </c>
      <c r="E6" s="265" t="e">
        <f>NA()</f>
        <v>#N/A</v>
      </c>
      <c r="F6" s="265" t="e">
        <f>NA()</f>
        <v>#N/A</v>
      </c>
      <c r="G6" s="265">
        <v>0</v>
      </c>
      <c r="H6" s="265" t="e">
        <f>NA()</f>
        <v>#N/A</v>
      </c>
      <c r="I6" s="265">
        <f>D6</f>
        <v>1672.7272727272727</v>
      </c>
      <c r="J6" s="265">
        <v>0</v>
      </c>
      <c r="K6" s="265">
        <v>0</v>
      </c>
      <c r="L6" s="265" t="e">
        <f>NA()</f>
        <v>#N/A</v>
      </c>
      <c r="N6" s="22" t="s">
        <v>196</v>
      </c>
      <c r="O6" s="23">
        <v>950000</v>
      </c>
      <c r="P6" s="24"/>
      <c r="Q6" s="25">
        <v>879630</v>
      </c>
      <c r="R6" s="24"/>
      <c r="S6" s="25"/>
      <c r="T6" s="24"/>
      <c r="U6" s="26">
        <v>511700</v>
      </c>
      <c r="V6" s="27"/>
      <c r="W6" s="28"/>
      <c r="X6" s="40" t="s">
        <v>6</v>
      </c>
      <c r="Y6" s="41"/>
      <c r="Z6" s="42"/>
      <c r="AA6" s="43"/>
      <c r="AB6" s="44">
        <f>Z6-Y6</f>
        <v>0</v>
      </c>
      <c r="AE6" s="205" t="s">
        <v>34</v>
      </c>
      <c r="AF6" s="206" t="e">
        <f>AF5/AF8</f>
        <v>#DIV/0!</v>
      </c>
      <c r="AM6" s="207">
        <f>AM5+1</f>
        <v>44836</v>
      </c>
      <c r="AN6" s="208" t="str">
        <f t="shared" ref="AN6:AN35" si="0">TEXT(AM6,"aaa")</f>
        <v>日</v>
      </c>
      <c r="AO6" s="45"/>
      <c r="AP6" s="45">
        <f>'売上表 (3)'!V6</f>
        <v>0</v>
      </c>
      <c r="AQ6" s="57">
        <f t="shared" ref="AQ6:AQ35" si="1">AP6-AO6</f>
        <v>0</v>
      </c>
      <c r="AR6" s="47">
        <f t="shared" ref="AR6:AR35" si="2">AQ6/$AP$2</f>
        <v>0</v>
      </c>
      <c r="AT6" s="281"/>
      <c r="AU6" s="282" t="s">
        <v>119</v>
      </c>
      <c r="AV6" s="283"/>
      <c r="AW6" s="283"/>
      <c r="AX6" s="283" t="s">
        <v>108</v>
      </c>
      <c r="AY6" s="283"/>
      <c r="AZ6" s="283" t="s">
        <v>189</v>
      </c>
      <c r="BA6" s="283"/>
      <c r="BB6" s="284"/>
      <c r="BC6" s="285"/>
      <c r="BD6" s="284"/>
      <c r="BE6" s="285"/>
      <c r="BF6" s="284"/>
      <c r="BG6" s="285"/>
      <c r="BH6" s="284"/>
      <c r="BI6" s="284"/>
      <c r="BJ6" s="286"/>
      <c r="BK6" s="286"/>
      <c r="BL6" s="286"/>
      <c r="BM6" s="286"/>
      <c r="BN6" s="286"/>
      <c r="BO6" s="286"/>
      <c r="BP6" s="286"/>
      <c r="BQ6" s="286"/>
      <c r="BR6" s="286"/>
      <c r="BS6" s="286"/>
      <c r="BT6" s="286"/>
      <c r="BU6" s="286"/>
      <c r="BV6" s="286"/>
      <c r="BW6" s="286"/>
      <c r="BX6" s="286"/>
      <c r="BY6" s="286"/>
      <c r="BZ6" s="286"/>
      <c r="CA6" s="286"/>
      <c r="CB6" s="286"/>
      <c r="CC6" s="286"/>
      <c r="CD6" s="286"/>
      <c r="CE6" s="286"/>
      <c r="CF6" s="286"/>
      <c r="CG6" s="286"/>
      <c r="CH6" s="286"/>
      <c r="CI6" s="286"/>
      <c r="CJ6" s="286"/>
      <c r="CK6" s="286"/>
      <c r="CL6" s="286"/>
      <c r="CM6" s="286"/>
      <c r="CN6" s="287"/>
    </row>
    <row r="7" spans="1:92" ht="13.5" customHeight="1">
      <c r="A7" s="269" t="s">
        <v>102</v>
      </c>
      <c r="B7" s="266">
        <v>1472</v>
      </c>
      <c r="D7" s="265">
        <f>B8</f>
        <v>1672.7272727272727</v>
      </c>
      <c r="E7" s="265" t="e">
        <f>NA()</f>
        <v>#N/A</v>
      </c>
      <c r="F7" s="265" t="e">
        <f>NA()</f>
        <v>#N/A</v>
      </c>
      <c r="G7" s="265">
        <f>D7</f>
        <v>1672.7272727272727</v>
      </c>
      <c r="H7" s="265" t="e">
        <f>NA()</f>
        <v>#N/A</v>
      </c>
      <c r="I7" s="265">
        <f>D7</f>
        <v>1672.7272727272727</v>
      </c>
      <c r="J7" s="265">
        <v>0</v>
      </c>
      <c r="K7" s="265">
        <v>0</v>
      </c>
      <c r="L7" s="265" t="e">
        <f>NA()</f>
        <v>#N/A</v>
      </c>
      <c r="N7" s="34" t="s">
        <v>197</v>
      </c>
      <c r="O7" s="35">
        <v>0</v>
      </c>
      <c r="P7" s="36">
        <v>0</v>
      </c>
      <c r="Q7" s="37">
        <v>8796.3000000000011</v>
      </c>
      <c r="R7" s="36">
        <v>1.0000000000000002E-2</v>
      </c>
      <c r="S7" s="37">
        <v>0</v>
      </c>
      <c r="T7" s="443" t="str">
        <f>IF($S$6="","",S7/$S$6)</f>
        <v/>
      </c>
      <c r="U7" s="38">
        <v>0</v>
      </c>
      <c r="V7" s="39">
        <v>0</v>
      </c>
      <c r="X7" s="40" t="s">
        <v>33</v>
      </c>
      <c r="Y7" s="54"/>
      <c r="Z7" s="55"/>
      <c r="AA7" s="43"/>
      <c r="AB7" s="8" t="e">
        <f t="shared" ref="AB7:AB13" si="3">Z7/Y7</f>
        <v>#DIV/0!</v>
      </c>
      <c r="AE7" s="205" t="s">
        <v>37</v>
      </c>
      <c r="AF7" s="209">
        <f>SUM(S43,S44,S45)-S15-S24-S31</f>
        <v>0</v>
      </c>
      <c r="AH7" s="210" t="s">
        <v>38</v>
      </c>
      <c r="AM7" s="207">
        <f t="shared" ref="AM7:AM35" si="4">AM6+1</f>
        <v>44837</v>
      </c>
      <c r="AN7" s="208" t="str">
        <f t="shared" si="0"/>
        <v>月</v>
      </c>
      <c r="AO7" s="45">
        <v>48000</v>
      </c>
      <c r="AP7" s="45">
        <f>'売上表 (3)'!V7</f>
        <v>0</v>
      </c>
      <c r="AQ7" s="57">
        <f t="shared" si="1"/>
        <v>-48000</v>
      </c>
      <c r="AR7" s="47">
        <f t="shared" si="2"/>
        <v>-4.8</v>
      </c>
      <c r="AT7" s="281"/>
      <c r="AU7" s="288"/>
      <c r="AV7" s="289"/>
      <c r="AW7" s="289"/>
      <c r="AX7" s="289"/>
      <c r="AY7" s="289"/>
      <c r="AZ7" s="289"/>
      <c r="BA7" s="289"/>
      <c r="BB7" s="290"/>
      <c r="BC7" s="291"/>
      <c r="BD7" s="290"/>
      <c r="BE7" s="291"/>
      <c r="BF7" s="290"/>
      <c r="BG7" s="291"/>
      <c r="BH7" s="290"/>
      <c r="BI7" s="290"/>
      <c r="BJ7" s="292"/>
      <c r="BK7" s="292"/>
      <c r="BL7" s="292"/>
      <c r="BM7" s="292"/>
      <c r="BN7" s="292"/>
      <c r="BO7" s="292"/>
      <c r="BP7" s="292"/>
      <c r="BQ7" s="292"/>
      <c r="BR7" s="292"/>
      <c r="BS7" s="292"/>
      <c r="BT7" s="292"/>
      <c r="BU7" s="292"/>
      <c r="BV7" s="292"/>
      <c r="BW7" s="292"/>
      <c r="BX7" s="292"/>
      <c r="BY7" s="292"/>
      <c r="BZ7" s="292"/>
      <c r="CA7" s="292"/>
      <c r="CB7" s="292"/>
      <c r="CC7" s="292"/>
      <c r="CD7" s="292"/>
      <c r="CE7" s="292"/>
      <c r="CF7" s="292"/>
      <c r="CG7" s="292"/>
      <c r="CH7" s="292"/>
      <c r="CI7" s="292"/>
      <c r="CJ7" s="292"/>
      <c r="CK7" s="292"/>
      <c r="CL7" s="292"/>
      <c r="CM7" s="292"/>
      <c r="CN7" s="293"/>
    </row>
    <row r="8" spans="1:92" ht="13.5" customHeight="1">
      <c r="A8" s="269" t="s">
        <v>103</v>
      </c>
      <c r="B8" s="266">
        <f>B7/B6</f>
        <v>1672.7272727272727</v>
      </c>
      <c r="D8" s="265">
        <f>INT(MAX(B8:B9)*1.2)</f>
        <v>2007</v>
      </c>
      <c r="E8" s="265">
        <f>B5*D8+B7</f>
        <v>1712.84</v>
      </c>
      <c r="F8" s="265">
        <f>D8</f>
        <v>2007</v>
      </c>
      <c r="G8" s="265" t="e">
        <f>NA()</f>
        <v>#N/A</v>
      </c>
      <c r="H8" s="265" t="e">
        <f>NA()</f>
        <v>#N/A</v>
      </c>
      <c r="I8" s="265">
        <f>E8</f>
        <v>1712.84</v>
      </c>
      <c r="J8" s="265">
        <v>0</v>
      </c>
      <c r="K8" s="265">
        <f>F8-E8</f>
        <v>294.16000000000008</v>
      </c>
      <c r="L8" s="265">
        <f>B7</f>
        <v>1472</v>
      </c>
      <c r="N8" s="48" t="s">
        <v>198</v>
      </c>
      <c r="O8" s="49">
        <v>0</v>
      </c>
      <c r="P8" s="50">
        <v>0</v>
      </c>
      <c r="Q8" s="51">
        <v>0</v>
      </c>
      <c r="R8" s="50">
        <v>0</v>
      </c>
      <c r="S8" s="51">
        <v>0</v>
      </c>
      <c r="T8" s="444" t="str">
        <f t="shared" ref="T8:T49" si="5">IF($S$6="","",S8/$S$6)</f>
        <v/>
      </c>
      <c r="U8" s="52">
        <v>0</v>
      </c>
      <c r="V8" s="53">
        <v>0</v>
      </c>
      <c r="X8" s="40" t="s">
        <v>36</v>
      </c>
      <c r="Y8" s="64"/>
      <c r="Z8" s="43"/>
      <c r="AA8" s="43"/>
      <c r="AB8" s="8" t="e">
        <f t="shared" si="3"/>
        <v>#DIV/0!</v>
      </c>
      <c r="AE8" s="205" t="s">
        <v>41</v>
      </c>
      <c r="AF8" s="209">
        <f>S6</f>
        <v>0</v>
      </c>
      <c r="AH8" s="211">
        <v>2000000</v>
      </c>
      <c r="AM8" s="207">
        <f t="shared" si="4"/>
        <v>44838</v>
      </c>
      <c r="AN8" s="208" t="str">
        <f t="shared" si="0"/>
        <v>火</v>
      </c>
      <c r="AO8" s="45">
        <v>48000</v>
      </c>
      <c r="AP8" s="45">
        <f>'売上表 (3)'!V8</f>
        <v>0</v>
      </c>
      <c r="AQ8" s="57">
        <f t="shared" si="1"/>
        <v>-48000</v>
      </c>
      <c r="AR8" s="47">
        <f t="shared" si="2"/>
        <v>-4.8</v>
      </c>
      <c r="AT8" s="281"/>
      <c r="AU8" s="288"/>
      <c r="AV8" s="289"/>
      <c r="AW8" s="289"/>
      <c r="AX8" s="289"/>
      <c r="AY8" s="289"/>
      <c r="AZ8" s="289"/>
      <c r="BA8" s="289"/>
      <c r="BB8" s="290"/>
      <c r="BC8" s="291"/>
      <c r="BD8" s="290"/>
      <c r="BE8" s="291"/>
      <c r="BF8" s="290"/>
      <c r="BG8" s="291"/>
      <c r="BH8" s="290"/>
      <c r="BI8" s="290"/>
      <c r="BJ8" s="292"/>
      <c r="BK8" s="292"/>
      <c r="BL8" s="292"/>
      <c r="BM8" s="292"/>
      <c r="BN8" s="292"/>
      <c r="BO8" s="292"/>
      <c r="BP8" s="292"/>
      <c r="BQ8" s="292"/>
      <c r="BR8" s="292"/>
      <c r="BS8" s="292"/>
      <c r="BT8" s="292"/>
      <c r="BU8" s="292"/>
      <c r="BV8" s="292"/>
      <c r="BW8" s="292"/>
      <c r="BX8" s="292"/>
      <c r="BY8" s="292"/>
      <c r="BZ8" s="292"/>
      <c r="CA8" s="292"/>
      <c r="CB8" s="292"/>
      <c r="CC8" s="292"/>
      <c r="CD8" s="292"/>
      <c r="CE8" s="292"/>
      <c r="CF8" s="292"/>
      <c r="CG8" s="292"/>
      <c r="CH8" s="292"/>
      <c r="CI8" s="292"/>
      <c r="CJ8" s="292"/>
      <c r="CK8" s="292"/>
      <c r="CL8" s="292"/>
      <c r="CM8" s="292"/>
      <c r="CN8" s="293"/>
    </row>
    <row r="9" spans="1:92" ht="13.5" customHeight="1" thickBot="1">
      <c r="A9" s="270" t="s">
        <v>104</v>
      </c>
      <c r="B9" s="267">
        <v>750</v>
      </c>
      <c r="D9" s="265">
        <f>B9</f>
        <v>750</v>
      </c>
      <c r="E9" s="265" t="e">
        <f>NA()</f>
        <v>#N/A</v>
      </c>
      <c r="F9" s="265" t="e">
        <f>NA()</f>
        <v>#N/A</v>
      </c>
      <c r="G9" s="265" t="e">
        <f>NA()</f>
        <v>#N/A</v>
      </c>
      <c r="H9" s="265">
        <v>0</v>
      </c>
      <c r="I9" s="265">
        <f>D9*B5+B7</f>
        <v>1562</v>
      </c>
      <c r="J9" s="265">
        <v>0</v>
      </c>
      <c r="K9" s="265">
        <f>D9-I9</f>
        <v>-812</v>
      </c>
      <c r="L9" s="265" t="e">
        <f>NA()</f>
        <v>#N/A</v>
      </c>
      <c r="N9" s="58" t="s">
        <v>199</v>
      </c>
      <c r="O9" s="59">
        <v>0</v>
      </c>
      <c r="P9" s="60">
        <v>0</v>
      </c>
      <c r="Q9" s="61">
        <v>0</v>
      </c>
      <c r="R9" s="60">
        <v>0</v>
      </c>
      <c r="S9" s="61">
        <v>0</v>
      </c>
      <c r="T9" s="445" t="str">
        <f t="shared" si="5"/>
        <v/>
      </c>
      <c r="U9" s="62">
        <v>0</v>
      </c>
      <c r="V9" s="63">
        <v>0</v>
      </c>
      <c r="X9" s="40" t="s">
        <v>40</v>
      </c>
      <c r="Y9" s="65"/>
      <c r="Z9" s="66"/>
      <c r="AA9" s="43"/>
      <c r="AB9" s="8" t="e">
        <f t="shared" si="3"/>
        <v>#DIV/0!</v>
      </c>
      <c r="AE9" s="205" t="s">
        <v>3</v>
      </c>
      <c r="AF9" s="212" t="e">
        <f>1-AF6</f>
        <v>#DIV/0!</v>
      </c>
      <c r="AM9" s="207">
        <f t="shared" si="4"/>
        <v>44839</v>
      </c>
      <c r="AN9" s="208" t="str">
        <f t="shared" si="0"/>
        <v>水</v>
      </c>
      <c r="AO9" s="45">
        <v>48000</v>
      </c>
      <c r="AP9" s="45">
        <f>'売上表 (3)'!V9</f>
        <v>0</v>
      </c>
      <c r="AQ9" s="57">
        <f t="shared" si="1"/>
        <v>-48000</v>
      </c>
      <c r="AR9" s="47">
        <f t="shared" si="2"/>
        <v>-4.8</v>
      </c>
      <c r="AT9" s="281"/>
      <c r="AU9" s="288"/>
      <c r="AV9" s="289"/>
      <c r="AW9" s="289"/>
      <c r="AX9" s="289"/>
      <c r="AY9" s="289"/>
      <c r="AZ9" s="289"/>
      <c r="BA9" s="289"/>
      <c r="BB9" s="290"/>
      <c r="BC9" s="291"/>
      <c r="BD9" s="290"/>
      <c r="BE9" s="291"/>
      <c r="BF9" s="290"/>
      <c r="BG9" s="291"/>
      <c r="BH9" s="290"/>
      <c r="BI9" s="290"/>
      <c r="BJ9" s="292"/>
      <c r="BK9" s="292"/>
      <c r="BL9" s="292"/>
      <c r="BM9" s="292"/>
      <c r="BN9" s="292"/>
      <c r="BO9" s="292"/>
      <c r="BP9" s="292"/>
      <c r="BQ9" s="292"/>
      <c r="BR9" s="292"/>
      <c r="BS9" s="292"/>
      <c r="BT9" s="292"/>
      <c r="BU9" s="292"/>
      <c r="BV9" s="292"/>
      <c r="BW9" s="292"/>
      <c r="BX9" s="292"/>
      <c r="BY9" s="292"/>
      <c r="BZ9" s="292"/>
      <c r="CA9" s="292"/>
      <c r="CB9" s="292"/>
      <c r="CC9" s="292"/>
      <c r="CD9" s="292"/>
      <c r="CE9" s="292"/>
      <c r="CF9" s="292"/>
      <c r="CG9" s="292"/>
      <c r="CH9" s="292"/>
      <c r="CI9" s="292"/>
      <c r="CJ9" s="292"/>
      <c r="CK9" s="292"/>
      <c r="CL9" s="292"/>
      <c r="CM9" s="292"/>
      <c r="CN9" s="293"/>
    </row>
    <row r="10" spans="1:92" ht="13.5" customHeight="1" thickBot="1">
      <c r="D10" s="265">
        <f>B9</f>
        <v>750</v>
      </c>
      <c r="E10" s="265" t="e">
        <f>NA()</f>
        <v>#N/A</v>
      </c>
      <c r="F10" s="265" t="e">
        <f>NA()</f>
        <v>#N/A</v>
      </c>
      <c r="G10" s="265" t="e">
        <f>NA()</f>
        <v>#N/A</v>
      </c>
      <c r="H10" s="265">
        <f>D10</f>
        <v>750</v>
      </c>
      <c r="I10" s="265">
        <f>I9</f>
        <v>1562</v>
      </c>
      <c r="J10" s="265">
        <v>0</v>
      </c>
      <c r="K10" s="265">
        <f>D10-I10</f>
        <v>-812</v>
      </c>
      <c r="L10" s="265" t="e">
        <f>NA()</f>
        <v>#N/A</v>
      </c>
      <c r="N10" s="58" t="s">
        <v>200</v>
      </c>
      <c r="O10" s="59">
        <v>0</v>
      </c>
      <c r="P10" s="60">
        <v>0</v>
      </c>
      <c r="Q10" s="61">
        <v>0</v>
      </c>
      <c r="R10" s="60">
        <v>0</v>
      </c>
      <c r="S10" s="61">
        <v>0</v>
      </c>
      <c r="T10" s="445" t="str">
        <f t="shared" si="5"/>
        <v/>
      </c>
      <c r="U10" s="62">
        <v>0</v>
      </c>
      <c r="V10" s="63">
        <v>0</v>
      </c>
      <c r="X10" s="40" t="s">
        <v>43</v>
      </c>
      <c r="Y10" s="65"/>
      <c r="Z10" s="66"/>
      <c r="AA10" s="43"/>
      <c r="AB10" s="8" t="e">
        <f t="shared" si="3"/>
        <v>#DIV/0!</v>
      </c>
      <c r="AE10" s="205" t="s">
        <v>46</v>
      </c>
      <c r="AF10" s="213" t="e">
        <f>AF7/AF9</f>
        <v>#DIV/0!</v>
      </c>
      <c r="AH10" s="210" t="s">
        <v>47</v>
      </c>
      <c r="AI10" s="211" t="e">
        <f>SUM(AF7,AH8)/AF9</f>
        <v>#DIV/0!</v>
      </c>
      <c r="AM10" s="207">
        <f t="shared" si="4"/>
        <v>44840</v>
      </c>
      <c r="AN10" s="208" t="str">
        <f t="shared" si="0"/>
        <v>木</v>
      </c>
      <c r="AO10" s="45">
        <v>48000</v>
      </c>
      <c r="AP10" s="45">
        <f>'売上表 (3)'!V10</f>
        <v>0</v>
      </c>
      <c r="AQ10" s="57">
        <f t="shared" si="1"/>
        <v>-48000</v>
      </c>
      <c r="AR10" s="47">
        <f t="shared" si="2"/>
        <v>-4.8</v>
      </c>
      <c r="AT10" s="281"/>
      <c r="AU10" s="294"/>
      <c r="AV10" s="295"/>
      <c r="AW10" s="295"/>
      <c r="AX10" s="295"/>
      <c r="AY10" s="295"/>
      <c r="AZ10" s="295"/>
      <c r="BA10" s="295"/>
      <c r="BB10" s="296"/>
      <c r="BC10" s="297"/>
      <c r="BD10" s="296"/>
      <c r="BE10" s="297"/>
      <c r="BF10" s="296"/>
      <c r="BG10" s="297"/>
      <c r="BH10" s="296"/>
      <c r="BI10" s="296"/>
      <c r="BJ10" s="298"/>
      <c r="BK10" s="298"/>
      <c r="BL10" s="298"/>
      <c r="BM10" s="298"/>
      <c r="BN10" s="298"/>
      <c r="BO10" s="298"/>
      <c r="BP10" s="298"/>
      <c r="BQ10" s="298"/>
      <c r="BR10" s="298"/>
      <c r="BS10" s="298"/>
      <c r="BT10" s="298"/>
      <c r="BU10" s="298"/>
      <c r="BV10" s="298"/>
      <c r="BW10" s="298"/>
      <c r="BX10" s="298"/>
      <c r="BY10" s="298"/>
      <c r="BZ10" s="298"/>
      <c r="CA10" s="298"/>
      <c r="CB10" s="298"/>
      <c r="CC10" s="298"/>
      <c r="CD10" s="298"/>
      <c r="CE10" s="298"/>
      <c r="CF10" s="298"/>
      <c r="CG10" s="298"/>
      <c r="CH10" s="298"/>
      <c r="CI10" s="298"/>
      <c r="CJ10" s="298"/>
      <c r="CK10" s="298"/>
      <c r="CL10" s="298"/>
      <c r="CM10" s="298"/>
      <c r="CN10" s="299"/>
    </row>
    <row r="11" spans="1:92" ht="13.5" customHeight="1">
      <c r="N11" s="67" t="s">
        <v>201</v>
      </c>
      <c r="O11" s="68">
        <v>0</v>
      </c>
      <c r="P11" s="69">
        <v>0</v>
      </c>
      <c r="Q11" s="70">
        <v>53000</v>
      </c>
      <c r="R11" s="69">
        <v>6.0252606209428967E-2</v>
      </c>
      <c r="S11" s="70">
        <v>0</v>
      </c>
      <c r="T11" s="446" t="str">
        <f t="shared" si="5"/>
        <v/>
      </c>
      <c r="U11" s="71">
        <v>0</v>
      </c>
      <c r="V11" s="72">
        <v>0</v>
      </c>
      <c r="W11" s="28"/>
      <c r="X11" s="40" t="s">
        <v>45</v>
      </c>
      <c r="Y11" s="41"/>
      <c r="Z11" s="42"/>
      <c r="AA11" s="43"/>
      <c r="AB11" s="8" t="e">
        <f t="shared" si="3"/>
        <v>#DIV/0!</v>
      </c>
      <c r="AE11" s="205" t="s">
        <v>6</v>
      </c>
      <c r="AF11" s="213" t="e">
        <f>AF8-AF7-AF6*AF8</f>
        <v>#DIV/0!</v>
      </c>
      <c r="AM11" s="207">
        <f t="shared" si="4"/>
        <v>44841</v>
      </c>
      <c r="AN11" s="208" t="str">
        <f t="shared" si="0"/>
        <v>金</v>
      </c>
      <c r="AO11" s="45">
        <v>48000</v>
      </c>
      <c r="AP11" s="45">
        <f>'売上表 (3)'!V11</f>
        <v>0</v>
      </c>
      <c r="AQ11" s="57">
        <f t="shared" si="1"/>
        <v>-48000</v>
      </c>
      <c r="AR11" s="47">
        <f t="shared" si="2"/>
        <v>-4.8</v>
      </c>
      <c r="AT11" s="281"/>
      <c r="AU11" s="282" t="s">
        <v>120</v>
      </c>
      <c r="AV11" s="283"/>
      <c r="AW11" s="283"/>
      <c r="AX11" s="283" t="s">
        <v>108</v>
      </c>
      <c r="AY11" s="283"/>
      <c r="AZ11" s="283" t="s">
        <v>190</v>
      </c>
      <c r="BA11" s="283"/>
      <c r="BB11" s="300"/>
      <c r="BC11" s="301"/>
      <c r="BD11" s="300"/>
      <c r="BE11" s="302"/>
      <c r="BF11" s="300"/>
      <c r="BG11" s="302"/>
      <c r="BH11" s="300"/>
      <c r="BI11" s="300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4"/>
    </row>
    <row r="12" spans="1:92" ht="13.5" customHeight="1">
      <c r="N12" s="73" t="s">
        <v>202</v>
      </c>
      <c r="O12" s="74">
        <v>0</v>
      </c>
      <c r="P12" s="75">
        <v>0</v>
      </c>
      <c r="Q12" s="76">
        <v>61796.3</v>
      </c>
      <c r="R12" s="75">
        <v>7.0252606209428969E-2</v>
      </c>
      <c r="S12" s="76">
        <v>0</v>
      </c>
      <c r="T12" s="447" t="str">
        <f t="shared" si="5"/>
        <v/>
      </c>
      <c r="U12" s="77">
        <v>0</v>
      </c>
      <c r="V12" s="78">
        <v>0</v>
      </c>
      <c r="W12" s="28"/>
      <c r="X12" s="40" t="s">
        <v>49</v>
      </c>
      <c r="Y12" s="65"/>
      <c r="Z12" s="66"/>
      <c r="AA12" s="43"/>
      <c r="AB12" s="8" t="e">
        <f t="shared" si="3"/>
        <v>#DIV/0!</v>
      </c>
      <c r="AE12" s="214" t="s">
        <v>52</v>
      </c>
      <c r="AF12" s="215" t="e">
        <f>(AF8-AF10)/AF8</f>
        <v>#DIV/0!</v>
      </c>
      <c r="AM12" s="216">
        <f t="shared" si="4"/>
        <v>44842</v>
      </c>
      <c r="AN12" s="217" t="str">
        <f t="shared" si="0"/>
        <v>土</v>
      </c>
      <c r="AO12" s="45"/>
      <c r="AP12" s="45">
        <f>'売上表 (3)'!V12</f>
        <v>0</v>
      </c>
      <c r="AQ12" s="95">
        <f t="shared" si="1"/>
        <v>0</v>
      </c>
      <c r="AR12" s="47">
        <f t="shared" si="2"/>
        <v>0</v>
      </c>
      <c r="AT12" s="281"/>
      <c r="AU12" s="288"/>
      <c r="AV12" s="289"/>
      <c r="AW12" s="289"/>
      <c r="AX12" s="289"/>
      <c r="AY12" s="289"/>
      <c r="AZ12" s="289"/>
      <c r="BA12" s="289"/>
      <c r="BB12" s="290"/>
      <c r="BC12" s="305"/>
      <c r="BD12" s="290"/>
      <c r="BE12" s="291"/>
      <c r="BF12" s="290"/>
      <c r="BG12" s="291"/>
      <c r="BH12" s="290"/>
      <c r="BI12" s="290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3"/>
    </row>
    <row r="13" spans="1:92" ht="13.5" customHeight="1">
      <c r="N13" s="73" t="s">
        <v>203</v>
      </c>
      <c r="O13" s="79">
        <v>950000</v>
      </c>
      <c r="P13" s="80">
        <v>1</v>
      </c>
      <c r="Q13" s="81">
        <v>817833.7</v>
      </c>
      <c r="R13" s="80">
        <v>0.92974739379057103</v>
      </c>
      <c r="S13" s="81">
        <v>0</v>
      </c>
      <c r="T13" s="448" t="str">
        <f t="shared" si="5"/>
        <v/>
      </c>
      <c r="U13" s="82">
        <v>511700</v>
      </c>
      <c r="V13" s="83">
        <v>1</v>
      </c>
      <c r="X13" s="90" t="s">
        <v>51</v>
      </c>
      <c r="Y13" s="91"/>
      <c r="Z13" s="92"/>
      <c r="AA13" s="93"/>
      <c r="AB13" s="8" t="e">
        <f t="shared" si="3"/>
        <v>#DIV/0!</v>
      </c>
      <c r="AE13" s="218" t="s">
        <v>54</v>
      </c>
      <c r="AF13" s="219" t="e">
        <f>AF10/AF8</f>
        <v>#DIV/0!</v>
      </c>
      <c r="AM13" s="220">
        <f t="shared" si="4"/>
        <v>44843</v>
      </c>
      <c r="AN13" s="221" t="str">
        <f t="shared" si="0"/>
        <v>日</v>
      </c>
      <c r="AO13" s="45"/>
      <c r="AP13" s="45">
        <f>'売上表 (3)'!V13</f>
        <v>0</v>
      </c>
      <c r="AQ13" s="103">
        <f t="shared" si="1"/>
        <v>0</v>
      </c>
      <c r="AR13" s="47">
        <f t="shared" si="2"/>
        <v>0</v>
      </c>
      <c r="AT13" s="281"/>
      <c r="AU13" s="288"/>
      <c r="AV13" s="289"/>
      <c r="AW13" s="289"/>
      <c r="AX13" s="289"/>
      <c r="AY13" s="289"/>
      <c r="AZ13" s="289"/>
      <c r="BA13" s="289"/>
      <c r="BB13" s="290"/>
      <c r="BC13" s="305"/>
      <c r="BD13" s="290"/>
      <c r="BE13" s="291"/>
      <c r="BF13" s="290"/>
      <c r="BG13" s="291"/>
      <c r="BH13" s="290"/>
      <c r="BI13" s="290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3"/>
    </row>
    <row r="14" spans="1:92" ht="13.5" customHeight="1">
      <c r="N14" s="84" t="s">
        <v>204</v>
      </c>
      <c r="O14" s="85">
        <v>713490</v>
      </c>
      <c r="P14" s="86">
        <v>0.75104210526315784</v>
      </c>
      <c r="Q14" s="87">
        <v>570187.5</v>
      </c>
      <c r="R14" s="86">
        <v>0.64821288496299578</v>
      </c>
      <c r="S14" s="87">
        <v>0</v>
      </c>
      <c r="T14" s="449" t="str">
        <f t="shared" si="5"/>
        <v/>
      </c>
      <c r="U14" s="88">
        <v>320000</v>
      </c>
      <c r="V14" s="89">
        <v>0.62536642564002343</v>
      </c>
      <c r="W14" s="28"/>
      <c r="AE14" s="222" t="s">
        <v>56</v>
      </c>
      <c r="AF14" s="223" t="e">
        <f>AF10/AF8</f>
        <v>#DIV/0!</v>
      </c>
      <c r="AG14" s="4" t="s">
        <v>57</v>
      </c>
      <c r="AM14" s="224">
        <f t="shared" si="4"/>
        <v>44844</v>
      </c>
      <c r="AN14" s="225" t="str">
        <f t="shared" si="0"/>
        <v>月</v>
      </c>
      <c r="AO14" s="45"/>
      <c r="AP14" s="45">
        <f>'売上表 (3)'!V14</f>
        <v>0</v>
      </c>
      <c r="AQ14" s="111">
        <f t="shared" si="1"/>
        <v>0</v>
      </c>
      <c r="AR14" s="47">
        <f t="shared" si="2"/>
        <v>0</v>
      </c>
      <c r="AT14" s="281"/>
      <c r="AU14" s="288"/>
      <c r="AV14" s="289"/>
      <c r="AW14" s="289"/>
      <c r="AX14" s="289"/>
      <c r="AY14" s="289"/>
      <c r="AZ14" s="289"/>
      <c r="BA14" s="289"/>
      <c r="BB14" s="290"/>
      <c r="BC14" s="305"/>
      <c r="BD14" s="290"/>
      <c r="BE14" s="291"/>
      <c r="BF14" s="290"/>
      <c r="BG14" s="291"/>
      <c r="BH14" s="290"/>
      <c r="BI14" s="290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  <c r="CN14" s="293"/>
    </row>
    <row r="15" spans="1:92" ht="13.5" customHeight="1" thickBot="1">
      <c r="E15" s="268"/>
      <c r="F15" s="268"/>
      <c r="G15" s="268"/>
      <c r="N15" s="96" t="s">
        <v>205</v>
      </c>
      <c r="O15" s="97">
        <v>54910</v>
      </c>
      <c r="P15" s="98">
        <v>5.7799999999999997E-2</v>
      </c>
      <c r="Q15" s="99">
        <v>196000</v>
      </c>
      <c r="R15" s="98">
        <v>0.22282095881222788</v>
      </c>
      <c r="S15" s="99">
        <v>0</v>
      </c>
      <c r="T15" s="450" t="str">
        <f t="shared" si="5"/>
        <v/>
      </c>
      <c r="U15" s="100">
        <v>393490</v>
      </c>
      <c r="V15" s="101">
        <v>0.76898573382841506</v>
      </c>
      <c r="W15" s="28"/>
      <c r="AE15" s="226" t="s">
        <v>59</v>
      </c>
      <c r="AF15" s="227">
        <f>S50</f>
        <v>0</v>
      </c>
      <c r="AM15" s="228">
        <f t="shared" si="4"/>
        <v>44845</v>
      </c>
      <c r="AN15" s="229" t="str">
        <f t="shared" si="0"/>
        <v>火</v>
      </c>
      <c r="AO15" s="45">
        <v>48000</v>
      </c>
      <c r="AP15" s="45">
        <f>'売上表 (3)'!V15</f>
        <v>0</v>
      </c>
      <c r="AQ15" s="115">
        <f t="shared" si="1"/>
        <v>-48000</v>
      </c>
      <c r="AR15" s="47">
        <f t="shared" si="2"/>
        <v>-4.8</v>
      </c>
      <c r="AT15" s="281"/>
      <c r="AU15" s="306"/>
      <c r="AV15" s="307"/>
      <c r="AW15" s="307"/>
      <c r="AX15" s="307"/>
      <c r="AY15" s="307"/>
      <c r="AZ15" s="307"/>
      <c r="BA15" s="307"/>
      <c r="BB15" s="308"/>
      <c r="BC15" s="309"/>
      <c r="BD15" s="308"/>
      <c r="BE15" s="309"/>
      <c r="BF15" s="308"/>
      <c r="BG15" s="309"/>
      <c r="BH15" s="308"/>
      <c r="BI15" s="308"/>
      <c r="BJ15" s="310"/>
      <c r="BK15" s="310"/>
      <c r="BL15" s="310"/>
      <c r="BM15" s="310"/>
      <c r="BN15" s="310"/>
      <c r="BO15" s="310"/>
      <c r="BP15" s="310"/>
      <c r="BQ15" s="310"/>
      <c r="BR15" s="310"/>
      <c r="BS15" s="310"/>
      <c r="BT15" s="310"/>
      <c r="BU15" s="310"/>
      <c r="BV15" s="310"/>
      <c r="BW15" s="310"/>
      <c r="BX15" s="310"/>
      <c r="BY15" s="310"/>
      <c r="BZ15" s="310"/>
      <c r="CA15" s="310"/>
      <c r="CB15" s="310"/>
      <c r="CC15" s="310"/>
      <c r="CD15" s="310"/>
      <c r="CE15" s="310"/>
      <c r="CF15" s="310"/>
      <c r="CG15" s="310"/>
      <c r="CH15" s="310"/>
      <c r="CI15" s="310"/>
      <c r="CJ15" s="310"/>
      <c r="CK15" s="310"/>
      <c r="CL15" s="310"/>
      <c r="CM15" s="310"/>
      <c r="CN15" s="311"/>
    </row>
    <row r="16" spans="1:92" ht="13.5" customHeight="1">
      <c r="D16" s="268"/>
      <c r="E16" s="268"/>
      <c r="F16" s="268"/>
      <c r="G16" s="268"/>
      <c r="N16" s="104" t="s">
        <v>206</v>
      </c>
      <c r="O16" s="105">
        <v>435798</v>
      </c>
      <c r="P16" s="106">
        <v>0.45873473684210525</v>
      </c>
      <c r="Q16" s="107">
        <v>776520.53789062495</v>
      </c>
      <c r="R16" s="106">
        <v>0.88278087137844885</v>
      </c>
      <c r="S16" s="107">
        <v>0</v>
      </c>
      <c r="T16" s="451" t="str">
        <f t="shared" si="5"/>
        <v/>
      </c>
      <c r="U16" s="108">
        <v>435798</v>
      </c>
      <c r="V16" s="109">
        <v>0.85166699237834664</v>
      </c>
      <c r="W16" s="28"/>
      <c r="AE16" s="226" t="s">
        <v>61</v>
      </c>
      <c r="AF16" s="227">
        <f>S13/7</f>
        <v>0</v>
      </c>
      <c r="AM16" s="228">
        <f t="shared" si="4"/>
        <v>44846</v>
      </c>
      <c r="AN16" s="229" t="str">
        <f t="shared" si="0"/>
        <v>水</v>
      </c>
      <c r="AO16" s="45">
        <v>48000</v>
      </c>
      <c r="AP16" s="45">
        <f>'売上表 (3)'!V16</f>
        <v>0</v>
      </c>
      <c r="AQ16" s="115">
        <f t="shared" si="1"/>
        <v>-48000</v>
      </c>
      <c r="AR16" s="47">
        <f t="shared" si="2"/>
        <v>-4.8</v>
      </c>
      <c r="AT16" s="281"/>
      <c r="AU16" s="282" t="s">
        <v>121</v>
      </c>
      <c r="AV16" s="312"/>
      <c r="AW16" s="312"/>
      <c r="AX16" s="312" t="s">
        <v>108</v>
      </c>
      <c r="AY16" s="312"/>
      <c r="AZ16" s="313" t="s">
        <v>191</v>
      </c>
      <c r="BA16" s="312"/>
      <c r="BB16" s="284"/>
      <c r="BC16" s="285"/>
      <c r="BD16" s="284"/>
      <c r="BE16" s="285"/>
      <c r="BF16" s="284"/>
      <c r="BG16" s="285"/>
      <c r="BH16" s="284"/>
      <c r="BI16" s="284"/>
      <c r="BJ16" s="286"/>
      <c r="BK16" s="286"/>
      <c r="BL16" s="286"/>
      <c r="BM16" s="286"/>
      <c r="BN16" s="286"/>
      <c r="BO16" s="286"/>
      <c r="BP16" s="286"/>
      <c r="BQ16" s="286"/>
      <c r="BR16" s="286"/>
      <c r="BS16" s="286"/>
      <c r="BT16" s="286"/>
      <c r="BU16" s="286"/>
      <c r="BV16" s="286"/>
      <c r="BW16" s="286"/>
      <c r="BX16" s="286"/>
      <c r="BY16" s="286"/>
      <c r="BZ16" s="286"/>
      <c r="CA16" s="286"/>
      <c r="CB16" s="286"/>
      <c r="CC16" s="286"/>
      <c r="CD16" s="286"/>
      <c r="CE16" s="286"/>
      <c r="CF16" s="286"/>
      <c r="CG16" s="286"/>
      <c r="CH16" s="286"/>
      <c r="CI16" s="286"/>
      <c r="CJ16" s="286"/>
      <c r="CK16" s="286"/>
      <c r="CL16" s="286"/>
      <c r="CM16" s="286"/>
      <c r="CN16" s="287"/>
    </row>
    <row r="17" spans="14:92" ht="13.5" customHeight="1">
      <c r="N17" s="112" t="s">
        <v>207</v>
      </c>
      <c r="O17" s="59">
        <v>0</v>
      </c>
      <c r="P17" s="60">
        <v>0</v>
      </c>
      <c r="Q17" s="113">
        <v>0</v>
      </c>
      <c r="R17" s="60">
        <v>0</v>
      </c>
      <c r="S17" s="113">
        <v>0</v>
      </c>
      <c r="T17" s="445" t="str">
        <f t="shared" si="5"/>
        <v/>
      </c>
      <c r="U17" s="62">
        <v>0</v>
      </c>
      <c r="V17" s="63">
        <v>0</v>
      </c>
      <c r="W17" s="28"/>
      <c r="AE17" s="226" t="s">
        <v>62</v>
      </c>
      <c r="AF17" s="230" t="e">
        <f>AF7/S6</f>
        <v>#DIV/0!</v>
      </c>
      <c r="AM17" s="228">
        <f t="shared" si="4"/>
        <v>44847</v>
      </c>
      <c r="AN17" s="229" t="str">
        <f t="shared" si="0"/>
        <v>木</v>
      </c>
      <c r="AO17" s="45">
        <v>48000</v>
      </c>
      <c r="AP17" s="45">
        <f>'売上表 (3)'!V17</f>
        <v>0</v>
      </c>
      <c r="AQ17" s="115">
        <f t="shared" si="1"/>
        <v>-48000</v>
      </c>
      <c r="AR17" s="47">
        <f t="shared" si="2"/>
        <v>-4.8</v>
      </c>
      <c r="AT17" s="281"/>
      <c r="AU17" s="288"/>
      <c r="AV17" s="314"/>
      <c r="AW17" s="314"/>
      <c r="AX17" s="314"/>
      <c r="AY17" s="314"/>
      <c r="AZ17" s="315"/>
      <c r="BA17" s="314"/>
      <c r="BB17" s="290"/>
      <c r="BC17" s="291"/>
      <c r="BD17" s="290"/>
      <c r="BE17" s="291"/>
      <c r="BF17" s="290"/>
      <c r="BG17" s="291"/>
      <c r="BH17" s="290"/>
      <c r="BI17" s="290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3"/>
    </row>
    <row r="18" spans="14:92" ht="13.5" customHeight="1">
      <c r="N18" s="116" t="s">
        <v>208</v>
      </c>
      <c r="O18" s="117">
        <v>1204198</v>
      </c>
      <c r="P18" s="118">
        <v>1.2675768421052631</v>
      </c>
      <c r="Q18" s="119">
        <v>1542708.037890625</v>
      </c>
      <c r="R18" s="118">
        <v>1.7538147151536725</v>
      </c>
      <c r="S18" s="119">
        <v>0</v>
      </c>
      <c r="T18" s="452" t="str">
        <f t="shared" si="5"/>
        <v/>
      </c>
      <c r="U18" s="120">
        <v>1149288</v>
      </c>
      <c r="V18" s="121">
        <v>2.2460191518467854</v>
      </c>
      <c r="W18" s="28"/>
      <c r="AE18" s="231" t="s">
        <v>64</v>
      </c>
      <c r="AF18" s="232">
        <f>S13</f>
        <v>0</v>
      </c>
      <c r="AM18" s="233">
        <f t="shared" si="4"/>
        <v>44848</v>
      </c>
      <c r="AN18" s="234" t="str">
        <f t="shared" si="0"/>
        <v>金</v>
      </c>
      <c r="AO18" s="45">
        <v>48000</v>
      </c>
      <c r="AP18" s="45">
        <f>'売上表 (3)'!V18</f>
        <v>0</v>
      </c>
      <c r="AQ18" s="130">
        <f t="shared" si="1"/>
        <v>-48000</v>
      </c>
      <c r="AR18" s="47">
        <f t="shared" si="2"/>
        <v>-4.8</v>
      </c>
      <c r="AT18" s="281"/>
      <c r="AU18" s="316"/>
      <c r="AV18" s="314"/>
      <c r="AW18" s="314"/>
      <c r="AX18" s="314"/>
      <c r="AY18" s="314"/>
      <c r="AZ18" s="315"/>
      <c r="BA18" s="314"/>
      <c r="BB18" s="290"/>
      <c r="BC18" s="291"/>
      <c r="BD18" s="290"/>
      <c r="BE18" s="291"/>
      <c r="BF18" s="290"/>
      <c r="BG18" s="291"/>
      <c r="BH18" s="290"/>
      <c r="BI18" s="290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3"/>
    </row>
    <row r="19" spans="14:92" ht="13.5" customHeight="1">
      <c r="N19" s="34" t="s">
        <v>209</v>
      </c>
      <c r="O19" s="35">
        <v>11880</v>
      </c>
      <c r="P19" s="36">
        <v>1.2505263157894736E-2</v>
      </c>
      <c r="Q19" s="122">
        <v>0</v>
      </c>
      <c r="R19" s="36">
        <v>0</v>
      </c>
      <c r="S19" s="122">
        <v>0</v>
      </c>
      <c r="T19" s="443" t="str">
        <f t="shared" si="5"/>
        <v/>
      </c>
      <c r="U19" s="38">
        <v>11880</v>
      </c>
      <c r="V19" s="39">
        <v>2.3216728551885869E-2</v>
      </c>
      <c r="W19" s="28"/>
      <c r="AE19" s="235" t="s">
        <v>66</v>
      </c>
      <c r="AF19" s="236" t="e">
        <f>S18/S13</f>
        <v>#DIV/0!</v>
      </c>
      <c r="AG19" s="4" t="s">
        <v>67</v>
      </c>
      <c r="AI19" s="418" t="s">
        <v>68</v>
      </c>
      <c r="AJ19" s="418"/>
      <c r="AK19" s="418"/>
      <c r="AL19" s="237"/>
      <c r="AM19" s="238">
        <f t="shared" si="4"/>
        <v>44849</v>
      </c>
      <c r="AN19" s="239" t="str">
        <f t="shared" si="0"/>
        <v>土</v>
      </c>
      <c r="AO19" s="45"/>
      <c r="AP19" s="45">
        <f>'売上表 (3)'!V19</f>
        <v>0</v>
      </c>
      <c r="AQ19" s="138">
        <f t="shared" si="1"/>
        <v>0</v>
      </c>
      <c r="AR19" s="47">
        <f t="shared" si="2"/>
        <v>0</v>
      </c>
      <c r="AT19" s="281"/>
      <c r="AU19" s="317"/>
      <c r="AV19" s="318"/>
      <c r="AW19" s="318"/>
      <c r="AX19" s="318"/>
      <c r="AY19" s="318"/>
      <c r="AZ19" s="318"/>
      <c r="BA19" s="318"/>
      <c r="BB19" s="290"/>
      <c r="BC19" s="291"/>
      <c r="BD19" s="290"/>
      <c r="BE19" s="291"/>
      <c r="BF19" s="290"/>
      <c r="BG19" s="291"/>
      <c r="BH19" s="290"/>
      <c r="BI19" s="290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3"/>
    </row>
    <row r="20" spans="14:92" ht="13.5" customHeight="1" thickBot="1">
      <c r="N20" s="123" t="s">
        <v>210</v>
      </c>
      <c r="O20" s="124">
        <v>0</v>
      </c>
      <c r="P20" s="125">
        <v>0</v>
      </c>
      <c r="Q20" s="126">
        <v>0</v>
      </c>
      <c r="R20" s="125">
        <v>0</v>
      </c>
      <c r="S20" s="126">
        <v>0</v>
      </c>
      <c r="T20" s="453" t="str">
        <f t="shared" si="5"/>
        <v/>
      </c>
      <c r="U20" s="127">
        <v>0</v>
      </c>
      <c r="V20" s="128">
        <v>0</v>
      </c>
      <c r="W20" s="28"/>
      <c r="AE20" s="240" t="s">
        <v>70</v>
      </c>
      <c r="AF20" s="241">
        <f>S13/T2</f>
        <v>0</v>
      </c>
      <c r="AI20" s="418"/>
      <c r="AJ20" s="418"/>
      <c r="AK20" s="418"/>
      <c r="AL20" s="237"/>
      <c r="AM20" s="242">
        <f t="shared" si="4"/>
        <v>44850</v>
      </c>
      <c r="AN20" s="243" t="str">
        <f t="shared" si="0"/>
        <v>日</v>
      </c>
      <c r="AO20" s="45"/>
      <c r="AP20" s="45">
        <f>'売上表 (3)'!V20</f>
        <v>0</v>
      </c>
      <c r="AQ20" s="146">
        <f t="shared" si="1"/>
        <v>0</v>
      </c>
      <c r="AR20" s="47">
        <f t="shared" si="2"/>
        <v>0</v>
      </c>
      <c r="AT20" s="281"/>
      <c r="AU20" s="319"/>
      <c r="AV20" s="320"/>
      <c r="AW20" s="320"/>
      <c r="AX20" s="320"/>
      <c r="AY20" s="320"/>
      <c r="AZ20" s="320"/>
      <c r="BA20" s="320"/>
      <c r="BB20" s="296"/>
      <c r="BC20" s="297"/>
      <c r="BD20" s="296"/>
      <c r="BE20" s="297"/>
      <c r="BF20" s="296"/>
      <c r="BG20" s="297"/>
      <c r="BH20" s="296"/>
      <c r="BI20" s="296"/>
      <c r="BJ20" s="298"/>
      <c r="BK20" s="321"/>
      <c r="BL20" s="321"/>
      <c r="BM20" s="298"/>
      <c r="BN20" s="298"/>
      <c r="BO20" s="298"/>
      <c r="BP20" s="298"/>
      <c r="BQ20" s="298"/>
      <c r="BR20" s="298"/>
      <c r="BS20" s="298"/>
      <c r="BT20" s="298"/>
      <c r="BU20" s="298"/>
      <c r="BV20" s="298"/>
      <c r="BW20" s="298"/>
      <c r="BX20" s="298"/>
      <c r="BY20" s="298"/>
      <c r="BZ20" s="298"/>
      <c r="CA20" s="298"/>
      <c r="CB20" s="298"/>
      <c r="CC20" s="298"/>
      <c r="CD20" s="298"/>
      <c r="CE20" s="298"/>
      <c r="CF20" s="298"/>
      <c r="CG20" s="298"/>
      <c r="CH20" s="298"/>
      <c r="CI20" s="298"/>
      <c r="CJ20" s="298"/>
      <c r="CK20" s="298"/>
      <c r="CL20" s="298"/>
      <c r="CM20" s="298"/>
      <c r="CN20" s="299"/>
    </row>
    <row r="21" spans="14:92" ht="13.5" customHeight="1" thickTop="1">
      <c r="N21" s="131" t="s">
        <v>211</v>
      </c>
      <c r="O21" s="132">
        <v>30330</v>
      </c>
      <c r="P21" s="133">
        <v>3.1926315789473685E-2</v>
      </c>
      <c r="Q21" s="134">
        <v>30330</v>
      </c>
      <c r="R21" s="133">
        <v>3.4480406534565668E-2</v>
      </c>
      <c r="S21" s="134">
        <v>0</v>
      </c>
      <c r="T21" s="454" t="str">
        <f t="shared" si="5"/>
        <v/>
      </c>
      <c r="U21" s="135">
        <v>30330</v>
      </c>
      <c r="V21" s="136">
        <v>5.9273011530193473E-2</v>
      </c>
      <c r="W21" s="28"/>
      <c r="AE21" s="244" t="s">
        <v>72</v>
      </c>
      <c r="AF21" s="245">
        <f>S6/T2</f>
        <v>0</v>
      </c>
      <c r="AI21" s="418"/>
      <c r="AJ21" s="418"/>
      <c r="AK21" s="418"/>
      <c r="AL21" s="237"/>
      <c r="AM21" s="246">
        <f t="shared" si="4"/>
        <v>44851</v>
      </c>
      <c r="AN21" s="247" t="str">
        <f t="shared" si="0"/>
        <v>月</v>
      </c>
      <c r="AO21" s="45">
        <v>48000</v>
      </c>
      <c r="AP21" s="45">
        <f>'売上表 (3)'!V21</f>
        <v>0</v>
      </c>
      <c r="AQ21" s="154">
        <f t="shared" si="1"/>
        <v>-48000</v>
      </c>
      <c r="AR21" s="47">
        <f t="shared" si="2"/>
        <v>-4.8</v>
      </c>
      <c r="AT21" s="322"/>
      <c r="AU21" s="419" t="s">
        <v>109</v>
      </c>
      <c r="AV21" s="420"/>
      <c r="AW21" s="420"/>
      <c r="AX21" s="420"/>
      <c r="AY21" s="420"/>
      <c r="AZ21" s="420"/>
      <c r="BA21" s="420"/>
      <c r="BB21" s="419" t="s">
        <v>110</v>
      </c>
      <c r="BC21" s="420"/>
      <c r="BD21" s="420"/>
      <c r="BE21" s="420"/>
      <c r="BF21" s="420"/>
      <c r="BG21" s="420"/>
      <c r="BH21" s="423"/>
      <c r="BI21" s="327" t="s">
        <v>111</v>
      </c>
      <c r="BJ21" s="323">
        <f>AT4</f>
        <v>41852</v>
      </c>
      <c r="BK21" s="324">
        <f t="shared" ref="BK21:CN21" si="6">BJ21+1</f>
        <v>41853</v>
      </c>
      <c r="BL21" s="324">
        <f t="shared" si="6"/>
        <v>41854</v>
      </c>
      <c r="BM21" s="324">
        <f t="shared" si="6"/>
        <v>41855</v>
      </c>
      <c r="BN21" s="324">
        <f t="shared" si="6"/>
        <v>41856</v>
      </c>
      <c r="BO21" s="324">
        <f t="shared" si="6"/>
        <v>41857</v>
      </c>
      <c r="BP21" s="324">
        <f t="shared" si="6"/>
        <v>41858</v>
      </c>
      <c r="BQ21" s="324">
        <f t="shared" si="6"/>
        <v>41859</v>
      </c>
      <c r="BR21" s="324">
        <f t="shared" si="6"/>
        <v>41860</v>
      </c>
      <c r="BS21" s="324">
        <f t="shared" si="6"/>
        <v>41861</v>
      </c>
      <c r="BT21" s="324">
        <f t="shared" si="6"/>
        <v>41862</v>
      </c>
      <c r="BU21" s="324">
        <f t="shared" si="6"/>
        <v>41863</v>
      </c>
      <c r="BV21" s="324">
        <f t="shared" si="6"/>
        <v>41864</v>
      </c>
      <c r="BW21" s="324">
        <f t="shared" si="6"/>
        <v>41865</v>
      </c>
      <c r="BX21" s="324">
        <f t="shared" si="6"/>
        <v>41866</v>
      </c>
      <c r="BY21" s="324">
        <f t="shared" si="6"/>
        <v>41867</v>
      </c>
      <c r="BZ21" s="324">
        <f t="shared" si="6"/>
        <v>41868</v>
      </c>
      <c r="CA21" s="324">
        <f t="shared" si="6"/>
        <v>41869</v>
      </c>
      <c r="CB21" s="324">
        <f t="shared" si="6"/>
        <v>41870</v>
      </c>
      <c r="CC21" s="324">
        <f t="shared" si="6"/>
        <v>41871</v>
      </c>
      <c r="CD21" s="324">
        <f t="shared" si="6"/>
        <v>41872</v>
      </c>
      <c r="CE21" s="324">
        <f t="shared" si="6"/>
        <v>41873</v>
      </c>
      <c r="CF21" s="324">
        <f t="shared" si="6"/>
        <v>41874</v>
      </c>
      <c r="CG21" s="324">
        <f t="shared" si="6"/>
        <v>41875</v>
      </c>
      <c r="CH21" s="324">
        <f t="shared" si="6"/>
        <v>41876</v>
      </c>
      <c r="CI21" s="324">
        <f t="shared" si="6"/>
        <v>41877</v>
      </c>
      <c r="CJ21" s="324">
        <f t="shared" si="6"/>
        <v>41878</v>
      </c>
      <c r="CK21" s="324">
        <f t="shared" si="6"/>
        <v>41879</v>
      </c>
      <c r="CL21" s="324">
        <f t="shared" si="6"/>
        <v>41880</v>
      </c>
      <c r="CM21" s="324">
        <f t="shared" si="6"/>
        <v>41881</v>
      </c>
      <c r="CN21" s="325">
        <f t="shared" si="6"/>
        <v>41882</v>
      </c>
    </row>
    <row r="22" spans="14:92" ht="13.5" customHeight="1" thickBot="1">
      <c r="N22" s="139" t="s">
        <v>212</v>
      </c>
      <c r="O22" s="140">
        <v>4630</v>
      </c>
      <c r="P22" s="141">
        <v>4.8736842105263157E-3</v>
      </c>
      <c r="Q22" s="142">
        <v>4630</v>
      </c>
      <c r="R22" s="141">
        <v>5.263576731125587E-3</v>
      </c>
      <c r="S22" s="142">
        <v>0</v>
      </c>
      <c r="T22" s="455" t="str">
        <f t="shared" si="5"/>
        <v/>
      </c>
      <c r="U22" s="143">
        <v>4630</v>
      </c>
      <c r="V22" s="144">
        <v>9.0482704709790897E-3</v>
      </c>
      <c r="W22" s="28"/>
      <c r="AE22" s="248" t="s">
        <v>74</v>
      </c>
      <c r="AF22" s="249" t="str">
        <f>T18</f>
        <v/>
      </c>
      <c r="AG22" s="4" t="s">
        <v>75</v>
      </c>
      <c r="AI22" s="418"/>
      <c r="AJ22" s="418"/>
      <c r="AK22" s="418"/>
      <c r="AL22" s="237"/>
      <c r="AM22" s="250">
        <f t="shared" si="4"/>
        <v>44852</v>
      </c>
      <c r="AN22" s="251" t="str">
        <f t="shared" si="0"/>
        <v>火</v>
      </c>
      <c r="AO22" s="45">
        <v>48000</v>
      </c>
      <c r="AP22" s="45">
        <f>'売上表 (3)'!V22</f>
        <v>0</v>
      </c>
      <c r="AQ22" s="162">
        <f t="shared" si="1"/>
        <v>-48000</v>
      </c>
      <c r="AR22" s="47">
        <f t="shared" si="2"/>
        <v>-4.8</v>
      </c>
      <c r="AT22" s="322"/>
      <c r="AU22" s="421"/>
      <c r="AV22" s="422"/>
      <c r="AW22" s="422"/>
      <c r="AX22" s="422"/>
      <c r="AY22" s="422"/>
      <c r="AZ22" s="422"/>
      <c r="BA22" s="422"/>
      <c r="BB22" s="421"/>
      <c r="BC22" s="422"/>
      <c r="BD22" s="422"/>
      <c r="BE22" s="422"/>
      <c r="BF22" s="422"/>
      <c r="BG22" s="422"/>
      <c r="BH22" s="424"/>
      <c r="BI22" s="345" t="s">
        <v>112</v>
      </c>
      <c r="BJ22" s="346">
        <f t="shared" ref="BJ22:CN22" si="7">BJ21</f>
        <v>41852</v>
      </c>
      <c r="BK22" s="347">
        <f t="shared" si="7"/>
        <v>41853</v>
      </c>
      <c r="BL22" s="347">
        <f t="shared" si="7"/>
        <v>41854</v>
      </c>
      <c r="BM22" s="347">
        <f t="shared" si="7"/>
        <v>41855</v>
      </c>
      <c r="BN22" s="347">
        <f t="shared" si="7"/>
        <v>41856</v>
      </c>
      <c r="BO22" s="347">
        <f t="shared" si="7"/>
        <v>41857</v>
      </c>
      <c r="BP22" s="347">
        <f t="shared" si="7"/>
        <v>41858</v>
      </c>
      <c r="BQ22" s="347">
        <f t="shared" si="7"/>
        <v>41859</v>
      </c>
      <c r="BR22" s="347">
        <f t="shared" si="7"/>
        <v>41860</v>
      </c>
      <c r="BS22" s="347">
        <f t="shared" si="7"/>
        <v>41861</v>
      </c>
      <c r="BT22" s="347">
        <f t="shared" si="7"/>
        <v>41862</v>
      </c>
      <c r="BU22" s="347">
        <f t="shared" si="7"/>
        <v>41863</v>
      </c>
      <c r="BV22" s="347">
        <f t="shared" si="7"/>
        <v>41864</v>
      </c>
      <c r="BW22" s="347">
        <f t="shared" si="7"/>
        <v>41865</v>
      </c>
      <c r="BX22" s="347">
        <f t="shared" si="7"/>
        <v>41866</v>
      </c>
      <c r="BY22" s="347">
        <f t="shared" si="7"/>
        <v>41867</v>
      </c>
      <c r="BZ22" s="347">
        <f t="shared" si="7"/>
        <v>41868</v>
      </c>
      <c r="CA22" s="347">
        <f t="shared" si="7"/>
        <v>41869</v>
      </c>
      <c r="CB22" s="347">
        <f t="shared" si="7"/>
        <v>41870</v>
      </c>
      <c r="CC22" s="347">
        <f t="shared" si="7"/>
        <v>41871</v>
      </c>
      <c r="CD22" s="347">
        <f t="shared" si="7"/>
        <v>41872</v>
      </c>
      <c r="CE22" s="347">
        <f t="shared" si="7"/>
        <v>41873</v>
      </c>
      <c r="CF22" s="347">
        <f t="shared" si="7"/>
        <v>41874</v>
      </c>
      <c r="CG22" s="347">
        <f t="shared" si="7"/>
        <v>41875</v>
      </c>
      <c r="CH22" s="347">
        <f t="shared" si="7"/>
        <v>41876</v>
      </c>
      <c r="CI22" s="347">
        <f t="shared" si="7"/>
        <v>41877</v>
      </c>
      <c r="CJ22" s="347">
        <f t="shared" si="7"/>
        <v>41878</v>
      </c>
      <c r="CK22" s="347">
        <f t="shared" si="7"/>
        <v>41879</v>
      </c>
      <c r="CL22" s="347">
        <f t="shared" si="7"/>
        <v>41880</v>
      </c>
      <c r="CM22" s="347">
        <f t="shared" si="7"/>
        <v>41881</v>
      </c>
      <c r="CN22" s="348">
        <f t="shared" si="7"/>
        <v>41882</v>
      </c>
    </row>
    <row r="23" spans="14:92" ht="13.5" customHeight="1" thickBot="1">
      <c r="N23" s="147" t="s">
        <v>213</v>
      </c>
      <c r="O23" s="148">
        <v>0</v>
      </c>
      <c r="P23" s="149">
        <v>0</v>
      </c>
      <c r="Q23" s="150">
        <v>0</v>
      </c>
      <c r="R23" s="149">
        <v>0</v>
      </c>
      <c r="S23" s="150">
        <v>0</v>
      </c>
      <c r="T23" s="456" t="str">
        <f t="shared" si="5"/>
        <v/>
      </c>
      <c r="U23" s="151">
        <v>0</v>
      </c>
      <c r="V23" s="152">
        <v>0</v>
      </c>
      <c r="W23" s="28"/>
      <c r="AE23" s="252" t="s">
        <v>77</v>
      </c>
      <c r="AF23" s="253">
        <f>T1/T2</f>
        <v>5.3834188317061065</v>
      </c>
      <c r="AI23" s="418"/>
      <c r="AJ23" s="418"/>
      <c r="AK23" s="418"/>
      <c r="AL23" s="237"/>
      <c r="AM23" s="254">
        <f t="shared" si="4"/>
        <v>44853</v>
      </c>
      <c r="AN23" s="255" t="str">
        <f t="shared" si="0"/>
        <v>水</v>
      </c>
      <c r="AO23" s="45">
        <v>48000</v>
      </c>
      <c r="AP23" s="45">
        <f>'売上表 (3)'!V23</f>
        <v>0</v>
      </c>
      <c r="AQ23" s="170">
        <f t="shared" si="1"/>
        <v>-48000</v>
      </c>
      <c r="AR23" s="47">
        <f t="shared" si="2"/>
        <v>-4.8</v>
      </c>
      <c r="AT23" s="357"/>
      <c r="AU23" s="358" t="s">
        <v>113</v>
      </c>
      <c r="AV23" s="359"/>
      <c r="AW23" s="359"/>
      <c r="AX23" s="359"/>
      <c r="AY23" s="359"/>
      <c r="AZ23" s="359"/>
      <c r="BA23" s="359"/>
      <c r="BB23" s="360"/>
      <c r="BC23" s="361"/>
      <c r="BD23" s="362"/>
      <c r="BE23" s="361"/>
      <c r="BF23" s="362"/>
      <c r="BG23" s="361"/>
      <c r="BH23" s="363"/>
      <c r="BI23" s="362"/>
      <c r="BJ23" s="364"/>
      <c r="BK23" s="365"/>
      <c r="BL23" s="365"/>
      <c r="BM23" s="366"/>
      <c r="BN23" s="365"/>
      <c r="BO23" s="365"/>
      <c r="BP23" s="365"/>
      <c r="BQ23" s="365"/>
      <c r="BR23" s="365"/>
      <c r="BS23" s="365"/>
      <c r="BT23" s="365"/>
      <c r="BU23" s="365"/>
      <c r="BV23" s="365"/>
      <c r="BW23" s="365"/>
      <c r="BX23" s="365"/>
      <c r="BY23" s="365"/>
      <c r="BZ23" s="365"/>
      <c r="CA23" s="366"/>
      <c r="CB23" s="365"/>
      <c r="CC23" s="365"/>
      <c r="CD23" s="365"/>
      <c r="CE23" s="365"/>
      <c r="CF23" s="365"/>
      <c r="CG23" s="365"/>
      <c r="CH23" s="365"/>
      <c r="CI23" s="365"/>
      <c r="CJ23" s="365"/>
      <c r="CK23" s="365"/>
      <c r="CL23" s="365"/>
      <c r="CM23" s="365"/>
      <c r="CN23" s="367"/>
    </row>
    <row r="24" spans="14:92" ht="13.5" customHeight="1" thickBot="1">
      <c r="N24" s="155" t="s">
        <v>214</v>
      </c>
      <c r="O24" s="156">
        <v>8811</v>
      </c>
      <c r="P24" s="157">
        <v>9.2747368421052627E-3</v>
      </c>
      <c r="Q24" s="158">
        <v>9000</v>
      </c>
      <c r="R24" s="157">
        <v>1.0231574639336993E-2</v>
      </c>
      <c r="S24" s="158">
        <v>0</v>
      </c>
      <c r="T24" s="457" t="str">
        <f t="shared" si="5"/>
        <v/>
      </c>
      <c r="U24" s="159">
        <v>8811</v>
      </c>
      <c r="V24" s="160">
        <v>1.7219073675982022E-2</v>
      </c>
      <c r="W24" s="28"/>
      <c r="AI24" s="237"/>
      <c r="AJ24" s="237"/>
      <c r="AK24" s="237"/>
      <c r="AL24" s="237"/>
      <c r="AM24" s="254">
        <f t="shared" si="4"/>
        <v>44854</v>
      </c>
      <c r="AN24" s="255" t="str">
        <f t="shared" si="0"/>
        <v>木</v>
      </c>
      <c r="AO24" s="45">
        <v>48000</v>
      </c>
      <c r="AP24" s="45">
        <f>'売上表 (3)'!V24</f>
        <v>0</v>
      </c>
      <c r="AQ24" s="170">
        <f t="shared" si="1"/>
        <v>-48000</v>
      </c>
      <c r="AR24" s="47">
        <f t="shared" si="2"/>
        <v>-4.8</v>
      </c>
      <c r="AT24" s="281"/>
      <c r="AU24" s="288" t="s">
        <v>114</v>
      </c>
      <c r="AV24" s="289"/>
      <c r="AW24" s="289"/>
      <c r="AX24" s="289"/>
      <c r="AY24" s="289"/>
      <c r="AZ24" s="289"/>
      <c r="BA24" s="289"/>
      <c r="BB24" s="328"/>
      <c r="BC24" s="291"/>
      <c r="BD24" s="290"/>
      <c r="BE24" s="291"/>
      <c r="BF24" s="290"/>
      <c r="BG24" s="291"/>
      <c r="BH24" s="329"/>
      <c r="BI24" s="333"/>
      <c r="BJ24" s="330"/>
      <c r="BK24" s="331"/>
      <c r="BL24" s="331"/>
      <c r="BM24" s="331"/>
      <c r="BN24" s="331"/>
      <c r="BO24" s="331"/>
      <c r="BP24" s="331"/>
      <c r="BQ24" s="331"/>
      <c r="BR24" s="331"/>
      <c r="BS24" s="331"/>
      <c r="BT24" s="331"/>
      <c r="BU24" s="331"/>
      <c r="BV24" s="331"/>
      <c r="BW24" s="331"/>
      <c r="BX24" s="331"/>
      <c r="BY24" s="331"/>
      <c r="BZ24" s="331"/>
      <c r="CA24" s="331"/>
      <c r="CB24" s="331"/>
      <c r="CC24" s="331"/>
      <c r="CD24" s="331"/>
      <c r="CE24" s="331"/>
      <c r="CF24" s="331"/>
      <c r="CG24" s="331"/>
      <c r="CH24" s="331"/>
      <c r="CI24" s="331"/>
      <c r="CJ24" s="331"/>
      <c r="CK24" s="331"/>
      <c r="CL24" s="331"/>
      <c r="CM24" s="331"/>
      <c r="CN24" s="332"/>
    </row>
    <row r="25" spans="14:92" ht="13.5" customHeight="1">
      <c r="N25" s="163" t="s">
        <v>215</v>
      </c>
      <c r="O25" s="164">
        <v>17950</v>
      </c>
      <c r="P25" s="165">
        <v>1.8894736842105263E-2</v>
      </c>
      <c r="Q25" s="166">
        <v>17950</v>
      </c>
      <c r="R25" s="165">
        <v>2.0406307197344337E-2</v>
      </c>
      <c r="S25" s="166">
        <v>0</v>
      </c>
      <c r="T25" s="458" t="str">
        <f t="shared" si="5"/>
        <v/>
      </c>
      <c r="U25" s="167">
        <v>17950</v>
      </c>
      <c r="V25" s="168">
        <v>3.5079147938245063E-2</v>
      </c>
      <c r="W25" s="28"/>
      <c r="AE25" s="377" t="s">
        <v>125</v>
      </c>
      <c r="AF25" s="378"/>
      <c r="AI25" s="237"/>
      <c r="AJ25" s="237"/>
      <c r="AK25" s="237"/>
      <c r="AL25" s="237"/>
      <c r="AM25" s="254">
        <f t="shared" si="4"/>
        <v>44855</v>
      </c>
      <c r="AN25" s="255" t="str">
        <f t="shared" si="0"/>
        <v>金</v>
      </c>
      <c r="AO25" s="45">
        <v>48000</v>
      </c>
      <c r="AP25" s="45">
        <f>'売上表 (3)'!V25</f>
        <v>0</v>
      </c>
      <c r="AQ25" s="170">
        <f t="shared" si="1"/>
        <v>-48000</v>
      </c>
      <c r="AR25" s="47">
        <f t="shared" si="2"/>
        <v>-4.8</v>
      </c>
      <c r="AT25" s="281"/>
      <c r="AU25" s="288"/>
      <c r="AV25" s="289" t="s">
        <v>115</v>
      </c>
      <c r="AW25" s="289"/>
      <c r="AX25" s="289"/>
      <c r="AY25" s="425"/>
      <c r="AZ25" s="426"/>
      <c r="BA25" s="427"/>
      <c r="BB25" s="328"/>
      <c r="BC25" s="291"/>
      <c r="BD25" s="290"/>
      <c r="BE25" s="291"/>
      <c r="BF25" s="290"/>
      <c r="BG25" s="291"/>
      <c r="BH25" s="329"/>
      <c r="BI25" s="333"/>
      <c r="BJ25" s="330"/>
      <c r="BK25" s="331"/>
      <c r="BL25" s="331"/>
      <c r="BM25" s="331"/>
      <c r="BN25" s="331"/>
      <c r="BO25" s="331"/>
      <c r="BP25" s="331"/>
      <c r="BQ25" s="331"/>
      <c r="BR25" s="331"/>
      <c r="BS25" s="331"/>
      <c r="BT25" s="331"/>
      <c r="BU25" s="331"/>
      <c r="BV25" s="331"/>
      <c r="BW25" s="331"/>
      <c r="BX25" s="331"/>
      <c r="BY25" s="331"/>
      <c r="BZ25" s="331"/>
      <c r="CA25" s="331"/>
      <c r="CB25" s="331"/>
      <c r="CC25" s="331"/>
      <c r="CD25" s="331"/>
      <c r="CE25" s="331"/>
      <c r="CF25" s="331"/>
      <c r="CG25" s="331"/>
      <c r="CH25" s="331"/>
      <c r="CI25" s="331"/>
      <c r="CJ25" s="331"/>
      <c r="CK25" s="331"/>
      <c r="CL25" s="331"/>
      <c r="CM25" s="331"/>
      <c r="CN25" s="332"/>
    </row>
    <row r="26" spans="14:92" ht="13.5" customHeight="1">
      <c r="N26" s="171" t="s">
        <v>216</v>
      </c>
      <c r="O26" s="172">
        <v>3000</v>
      </c>
      <c r="P26" s="173">
        <v>3.1578947368421052E-3</v>
      </c>
      <c r="Q26" s="174">
        <v>3000</v>
      </c>
      <c r="R26" s="173">
        <v>3.4105248797789982E-3</v>
      </c>
      <c r="S26" s="174">
        <v>0</v>
      </c>
      <c r="T26" s="459" t="str">
        <f t="shared" si="5"/>
        <v/>
      </c>
      <c r="U26" s="175">
        <v>3000</v>
      </c>
      <c r="V26" s="176">
        <v>5.8628102403752201E-3</v>
      </c>
      <c r="W26" s="28"/>
      <c r="AD26" s="4" t="s">
        <v>126</v>
      </c>
      <c r="AE26" s="379"/>
      <c r="AF26" s="380"/>
      <c r="AM26" s="254">
        <f t="shared" si="4"/>
        <v>44856</v>
      </c>
      <c r="AN26" s="255" t="str">
        <f t="shared" si="0"/>
        <v>土</v>
      </c>
      <c r="AO26" s="45"/>
      <c r="AP26" s="45">
        <f>'売上表 (3)'!V26</f>
        <v>0</v>
      </c>
      <c r="AQ26" s="170">
        <f t="shared" si="1"/>
        <v>0</v>
      </c>
      <c r="AR26" s="47">
        <f t="shared" si="2"/>
        <v>0</v>
      </c>
      <c r="AT26" s="281"/>
      <c r="AU26" s="288"/>
      <c r="AV26" s="289" t="s">
        <v>116</v>
      </c>
      <c r="AW26" s="289"/>
      <c r="AX26" s="289"/>
      <c r="AY26" s="425"/>
      <c r="AZ26" s="426"/>
      <c r="BA26" s="427"/>
      <c r="BB26" s="328"/>
      <c r="BC26" s="291"/>
      <c r="BD26" s="290"/>
      <c r="BE26" s="291"/>
      <c r="BF26" s="290"/>
      <c r="BG26" s="291"/>
      <c r="BH26" s="329"/>
      <c r="BI26" s="290"/>
      <c r="BJ26" s="330"/>
      <c r="BK26" s="331"/>
      <c r="BL26" s="331"/>
      <c r="BM26" s="331"/>
      <c r="BN26" s="331"/>
      <c r="BO26" s="331"/>
      <c r="BP26" s="331"/>
      <c r="BQ26" s="331"/>
      <c r="BR26" s="331"/>
      <c r="BS26" s="331"/>
      <c r="BT26" s="331"/>
      <c r="BU26" s="331"/>
      <c r="BV26" s="331"/>
      <c r="BW26" s="331"/>
      <c r="BX26" s="331"/>
      <c r="BY26" s="331"/>
      <c r="BZ26" s="331"/>
      <c r="CA26" s="331"/>
      <c r="CB26" s="331"/>
      <c r="CC26" s="331"/>
      <c r="CD26" s="331"/>
      <c r="CE26" s="331"/>
      <c r="CF26" s="331"/>
      <c r="CG26" s="331"/>
      <c r="CH26" s="331"/>
      <c r="CI26" s="331"/>
      <c r="CJ26" s="331"/>
      <c r="CK26" s="331"/>
      <c r="CL26" s="331"/>
      <c r="CM26" s="331"/>
      <c r="CN26" s="332"/>
    </row>
    <row r="27" spans="14:92" ht="13.5" customHeight="1">
      <c r="N27" s="73" t="s">
        <v>217</v>
      </c>
      <c r="O27" s="74">
        <v>76601</v>
      </c>
      <c r="P27" s="75">
        <v>8.0632631578947372E-2</v>
      </c>
      <c r="Q27" s="76">
        <v>64910</v>
      </c>
      <c r="R27" s="75">
        <v>7.3792389982151582E-2</v>
      </c>
      <c r="S27" s="76">
        <v>0</v>
      </c>
      <c r="T27" s="447" t="str">
        <f t="shared" si="5"/>
        <v/>
      </c>
      <c r="U27" s="77">
        <v>76601</v>
      </c>
      <c r="V27" s="78">
        <v>0.14969904240766074</v>
      </c>
      <c r="W27" s="28"/>
      <c r="AE27" s="371"/>
      <c r="AF27" s="372"/>
      <c r="AM27" s="254">
        <f t="shared" si="4"/>
        <v>44857</v>
      </c>
      <c r="AN27" s="255" t="str">
        <f t="shared" si="0"/>
        <v>日</v>
      </c>
      <c r="AO27" s="45"/>
      <c r="AP27" s="45">
        <f>'売上表 (3)'!V27</f>
        <v>0</v>
      </c>
      <c r="AQ27" s="170">
        <f t="shared" si="1"/>
        <v>0</v>
      </c>
      <c r="AR27" s="47">
        <f t="shared" si="2"/>
        <v>0</v>
      </c>
      <c r="AT27" s="281"/>
      <c r="AU27" s="288"/>
      <c r="AV27" s="289" t="s">
        <v>117</v>
      </c>
      <c r="AW27" s="289"/>
      <c r="AX27" s="289"/>
      <c r="AY27" s="426"/>
      <c r="AZ27" s="426"/>
      <c r="BA27" s="427"/>
      <c r="BB27" s="328"/>
      <c r="BC27" s="291"/>
      <c r="BD27" s="290"/>
      <c r="BE27" s="291"/>
      <c r="BF27" s="290"/>
      <c r="BG27" s="291"/>
      <c r="BH27" s="329"/>
      <c r="BI27" s="290"/>
      <c r="BJ27" s="330"/>
      <c r="BK27" s="331"/>
      <c r="BL27" s="331"/>
      <c r="BM27" s="331"/>
      <c r="BN27" s="331"/>
      <c r="BO27" s="331"/>
      <c r="BP27" s="331"/>
      <c r="BQ27" s="331"/>
      <c r="BR27" s="334"/>
      <c r="BS27" s="331"/>
      <c r="BT27" s="331"/>
      <c r="BU27" s="331"/>
      <c r="BV27" s="331"/>
      <c r="BW27" s="331"/>
      <c r="BX27" s="331"/>
      <c r="BY27" s="331"/>
      <c r="BZ27" s="331"/>
      <c r="CA27" s="331"/>
      <c r="CB27" s="331"/>
      <c r="CC27" s="331"/>
      <c r="CD27" s="331"/>
      <c r="CE27" s="331"/>
      <c r="CF27" s="331"/>
      <c r="CG27" s="331"/>
      <c r="CH27" s="331"/>
      <c r="CI27" s="331"/>
      <c r="CJ27" s="331"/>
      <c r="CK27" s="331"/>
      <c r="CL27" s="331"/>
      <c r="CM27" s="331"/>
      <c r="CN27" s="332"/>
    </row>
    <row r="28" spans="14:92" ht="13.5" customHeight="1">
      <c r="N28" s="84" t="s">
        <v>218</v>
      </c>
      <c r="O28" s="85">
        <v>0</v>
      </c>
      <c r="P28" s="86">
        <v>0</v>
      </c>
      <c r="Q28" s="87">
        <v>0</v>
      </c>
      <c r="R28" s="86">
        <v>0</v>
      </c>
      <c r="S28" s="87">
        <v>0</v>
      </c>
      <c r="T28" s="449" t="str">
        <f t="shared" si="5"/>
        <v/>
      </c>
      <c r="U28" s="88">
        <v>0</v>
      </c>
      <c r="V28" s="89">
        <v>0</v>
      </c>
      <c r="W28" s="28"/>
      <c r="AE28" s="371"/>
      <c r="AF28" s="372"/>
      <c r="AM28" s="254">
        <f>AM27+1</f>
        <v>44858</v>
      </c>
      <c r="AN28" s="255" t="str">
        <f t="shared" si="0"/>
        <v>月</v>
      </c>
      <c r="AO28" s="45">
        <v>48000</v>
      </c>
      <c r="AP28" s="45">
        <f>'売上表 (3)'!V28</f>
        <v>0</v>
      </c>
      <c r="AQ28" s="170">
        <f t="shared" si="1"/>
        <v>-48000</v>
      </c>
      <c r="AR28" s="47">
        <f t="shared" si="2"/>
        <v>-4.8</v>
      </c>
      <c r="AT28" s="281"/>
      <c r="AU28" s="288"/>
      <c r="AV28" s="289"/>
      <c r="AW28" s="289"/>
      <c r="AX28" s="289"/>
      <c r="AY28" s="289"/>
      <c r="AZ28" s="289"/>
      <c r="BA28" s="289"/>
      <c r="BB28" s="328"/>
      <c r="BC28" s="291"/>
      <c r="BD28" s="290"/>
      <c r="BE28" s="291"/>
      <c r="BF28" s="290"/>
      <c r="BG28" s="291"/>
      <c r="BH28" s="329"/>
      <c r="BI28" s="335"/>
      <c r="BJ28" s="330"/>
      <c r="BK28" s="331"/>
      <c r="BL28" s="331"/>
      <c r="BM28" s="331"/>
      <c r="BN28" s="331"/>
      <c r="BO28" s="331"/>
      <c r="BP28" s="331"/>
      <c r="BQ28" s="331"/>
      <c r="BR28" s="331"/>
      <c r="BS28" s="331"/>
      <c r="BT28" s="331"/>
      <c r="BU28" s="331"/>
      <c r="BV28" s="331"/>
      <c r="BW28" s="331"/>
      <c r="BX28" s="331"/>
      <c r="BY28" s="331"/>
      <c r="BZ28" s="331"/>
      <c r="CA28" s="331"/>
      <c r="CB28" s="331"/>
      <c r="CC28" s="331"/>
      <c r="CD28" s="331"/>
      <c r="CE28" s="331"/>
      <c r="CF28" s="331"/>
      <c r="CG28" s="331"/>
      <c r="CH28" s="331"/>
      <c r="CI28" s="331"/>
      <c r="CJ28" s="331"/>
      <c r="CK28" s="331"/>
      <c r="CL28" s="331"/>
      <c r="CM28" s="331"/>
      <c r="CN28" s="332"/>
    </row>
    <row r="29" spans="14:92" ht="13.5" customHeight="1">
      <c r="N29" s="177" t="s">
        <v>219</v>
      </c>
      <c r="O29" s="178">
        <v>99000</v>
      </c>
      <c r="P29" s="179">
        <v>0.10421052631578948</v>
      </c>
      <c r="Q29" s="180">
        <v>99000</v>
      </c>
      <c r="R29" s="179">
        <v>0.11254732103270694</v>
      </c>
      <c r="S29" s="180">
        <v>0</v>
      </c>
      <c r="T29" s="460" t="str">
        <f t="shared" si="5"/>
        <v/>
      </c>
      <c r="U29" s="181">
        <v>99000</v>
      </c>
      <c r="V29" s="182">
        <v>0.19347273793238226</v>
      </c>
      <c r="W29" s="28"/>
      <c r="AE29" s="371"/>
      <c r="AF29" s="372"/>
      <c r="AM29" s="254">
        <f t="shared" si="4"/>
        <v>44859</v>
      </c>
      <c r="AN29" s="255" t="str">
        <f t="shared" si="0"/>
        <v>火</v>
      </c>
      <c r="AO29" s="45">
        <v>48000</v>
      </c>
      <c r="AP29" s="45">
        <f>'売上表 (3)'!V29</f>
        <v>0</v>
      </c>
      <c r="AQ29" s="170">
        <f t="shared" si="1"/>
        <v>-48000</v>
      </c>
      <c r="AR29" s="47">
        <f t="shared" si="2"/>
        <v>-4.8</v>
      </c>
      <c r="AT29" s="281"/>
      <c r="AU29" s="288"/>
      <c r="AV29" s="289"/>
      <c r="AW29" s="289"/>
      <c r="AX29" s="289"/>
      <c r="AY29" s="289"/>
      <c r="AZ29" s="289"/>
      <c r="BA29" s="289"/>
      <c r="BB29" s="328"/>
      <c r="BC29" s="291"/>
      <c r="BD29" s="290"/>
      <c r="BE29" s="291"/>
      <c r="BF29" s="290"/>
      <c r="BG29" s="291"/>
      <c r="BH29" s="329"/>
      <c r="BI29" s="290"/>
      <c r="BJ29" s="330"/>
      <c r="BK29" s="331"/>
      <c r="BL29" s="331"/>
      <c r="BM29" s="331"/>
      <c r="BN29" s="331"/>
      <c r="BO29" s="331"/>
      <c r="BP29" s="331"/>
      <c r="BQ29" s="331"/>
      <c r="BR29" s="331"/>
      <c r="BS29" s="331"/>
      <c r="BT29" s="331"/>
      <c r="BU29" s="331"/>
      <c r="BV29" s="331"/>
      <c r="BW29" s="331"/>
      <c r="BX29" s="331"/>
      <c r="BY29" s="331"/>
      <c r="BZ29" s="331"/>
      <c r="CA29" s="331"/>
      <c r="CB29" s="331"/>
      <c r="CC29" s="331"/>
      <c r="CD29" s="331"/>
      <c r="CE29" s="331"/>
      <c r="CF29" s="331"/>
      <c r="CG29" s="331"/>
      <c r="CH29" s="331"/>
      <c r="CI29" s="331"/>
      <c r="CJ29" s="331"/>
      <c r="CK29" s="331"/>
      <c r="CL29" s="331"/>
      <c r="CM29" s="331"/>
      <c r="CN29" s="332"/>
    </row>
    <row r="30" spans="14:92" ht="13.5" customHeight="1">
      <c r="N30" s="177" t="s">
        <v>220</v>
      </c>
      <c r="O30" s="178">
        <v>0</v>
      </c>
      <c r="P30" s="179">
        <v>0</v>
      </c>
      <c r="Q30" s="180">
        <v>0</v>
      </c>
      <c r="R30" s="179">
        <v>0</v>
      </c>
      <c r="S30" s="180">
        <v>0</v>
      </c>
      <c r="T30" s="460" t="str">
        <f t="shared" si="5"/>
        <v/>
      </c>
      <c r="U30" s="181">
        <v>0</v>
      </c>
      <c r="V30" s="182">
        <v>0</v>
      </c>
      <c r="W30" s="28"/>
      <c r="AE30" s="371"/>
      <c r="AF30" s="372"/>
      <c r="AM30" s="254">
        <f t="shared" si="4"/>
        <v>44860</v>
      </c>
      <c r="AN30" s="255" t="str">
        <f t="shared" si="0"/>
        <v>水</v>
      </c>
      <c r="AO30" s="45">
        <v>48000</v>
      </c>
      <c r="AP30" s="45">
        <f>'売上表 (3)'!V30</f>
        <v>0</v>
      </c>
      <c r="AQ30" s="170">
        <f t="shared" si="1"/>
        <v>-48000</v>
      </c>
      <c r="AR30" s="47">
        <f t="shared" si="2"/>
        <v>-4.8</v>
      </c>
      <c r="AT30" s="281"/>
      <c r="AU30" s="288"/>
      <c r="AV30" s="289"/>
      <c r="AW30" s="289"/>
      <c r="AX30" s="289"/>
      <c r="AY30" s="289"/>
      <c r="AZ30" s="289"/>
      <c r="BA30" s="289"/>
      <c r="BB30" s="328"/>
      <c r="BC30" s="291"/>
      <c r="BD30" s="290"/>
      <c r="BE30" s="291"/>
      <c r="BF30" s="290"/>
      <c r="BG30" s="291"/>
      <c r="BH30" s="329"/>
      <c r="BI30" s="290"/>
      <c r="BJ30" s="330"/>
      <c r="BK30" s="331"/>
      <c r="BL30" s="331"/>
      <c r="BM30" s="331"/>
      <c r="BN30" s="331"/>
      <c r="BO30" s="331"/>
      <c r="BP30" s="331"/>
      <c r="BQ30" s="331"/>
      <c r="BR30" s="331"/>
      <c r="BS30" s="331"/>
      <c r="BT30" s="331"/>
      <c r="BU30" s="331"/>
      <c r="BV30" s="331"/>
      <c r="BW30" s="331"/>
      <c r="BX30" s="331"/>
      <c r="BY30" s="331"/>
      <c r="BZ30" s="331"/>
      <c r="CA30" s="331"/>
      <c r="CB30" s="331"/>
      <c r="CC30" s="331"/>
      <c r="CD30" s="331"/>
      <c r="CE30" s="331"/>
      <c r="CF30" s="331"/>
      <c r="CG30" s="331"/>
      <c r="CH30" s="331"/>
      <c r="CI30" s="331"/>
      <c r="CJ30" s="331"/>
      <c r="CK30" s="331"/>
      <c r="CL30" s="331"/>
      <c r="CM30" s="331"/>
      <c r="CN30" s="332"/>
    </row>
    <row r="31" spans="14:92" ht="13.5" customHeight="1">
      <c r="N31" s="177" t="s">
        <v>221</v>
      </c>
      <c r="O31" s="178">
        <v>6204</v>
      </c>
      <c r="P31" s="179">
        <v>6.5305263157894736E-3</v>
      </c>
      <c r="Q31" s="180">
        <v>10000</v>
      </c>
      <c r="R31" s="179">
        <v>1.1368416265929993E-2</v>
      </c>
      <c r="S31" s="180">
        <v>0</v>
      </c>
      <c r="T31" s="460" t="str">
        <f t="shared" si="5"/>
        <v/>
      </c>
      <c r="U31" s="181">
        <v>6204</v>
      </c>
      <c r="V31" s="182">
        <v>1.2124291577095955E-2</v>
      </c>
      <c r="W31" s="28"/>
      <c r="AE31" s="375"/>
      <c r="AF31" s="376"/>
      <c r="AM31" s="254">
        <f t="shared" si="4"/>
        <v>44861</v>
      </c>
      <c r="AN31" s="255" t="str">
        <f t="shared" si="0"/>
        <v>木</v>
      </c>
      <c r="AO31" s="45">
        <v>48000</v>
      </c>
      <c r="AP31" s="45">
        <f>'売上表 (3)'!V31</f>
        <v>0</v>
      </c>
      <c r="AQ31" s="170">
        <f t="shared" si="1"/>
        <v>-48000</v>
      </c>
      <c r="AR31" s="47">
        <f t="shared" si="2"/>
        <v>-4.8</v>
      </c>
      <c r="AT31" s="281"/>
      <c r="AU31" s="288"/>
      <c r="AV31" s="289"/>
      <c r="AW31" s="289"/>
      <c r="AX31" s="289"/>
      <c r="AY31" s="289"/>
      <c r="AZ31" s="289"/>
      <c r="BA31" s="289"/>
      <c r="BB31" s="328"/>
      <c r="BC31" s="291"/>
      <c r="BD31" s="290"/>
      <c r="BE31" s="291"/>
      <c r="BF31" s="290"/>
      <c r="BG31" s="291"/>
      <c r="BH31" s="329"/>
      <c r="BI31" s="290"/>
      <c r="BJ31" s="330"/>
      <c r="BK31" s="331"/>
      <c r="BL31" s="331"/>
      <c r="BM31" s="331"/>
      <c r="BN31" s="331"/>
      <c r="BO31" s="331"/>
      <c r="BP31" s="331"/>
      <c r="BQ31" s="331"/>
      <c r="BR31" s="331"/>
      <c r="BS31" s="331"/>
      <c r="BT31" s="331"/>
      <c r="BU31" s="331"/>
      <c r="BV31" s="331"/>
      <c r="BW31" s="331"/>
      <c r="BX31" s="331"/>
      <c r="BY31" s="331"/>
      <c r="BZ31" s="331"/>
      <c r="CA31" s="331"/>
      <c r="CB31" s="331"/>
      <c r="CC31" s="331"/>
      <c r="CD31" s="331"/>
      <c r="CE31" s="331"/>
      <c r="CF31" s="331"/>
      <c r="CG31" s="331"/>
      <c r="CH31" s="331"/>
      <c r="CI31" s="331"/>
      <c r="CJ31" s="331"/>
      <c r="CK31" s="331"/>
      <c r="CL31" s="331"/>
      <c r="CM31" s="331"/>
      <c r="CN31" s="332"/>
    </row>
    <row r="32" spans="14:92" ht="13.5" customHeight="1">
      <c r="N32" s="177" t="s">
        <v>222</v>
      </c>
      <c r="O32" s="178">
        <v>2680</v>
      </c>
      <c r="P32" s="179">
        <v>2.8210526315789472E-3</v>
      </c>
      <c r="Q32" s="180">
        <v>2680</v>
      </c>
      <c r="R32" s="179">
        <v>3.0467355592692382E-3</v>
      </c>
      <c r="S32" s="180">
        <v>0</v>
      </c>
      <c r="T32" s="460" t="str">
        <f t="shared" si="5"/>
        <v/>
      </c>
      <c r="U32" s="181">
        <v>2680</v>
      </c>
      <c r="V32" s="182">
        <v>5.2374438147351965E-3</v>
      </c>
      <c r="W32" s="28"/>
      <c r="AD32" s="4" t="s">
        <v>127</v>
      </c>
      <c r="AE32" s="379"/>
      <c r="AF32" s="380"/>
      <c r="AM32" s="254">
        <f t="shared" si="4"/>
        <v>44862</v>
      </c>
      <c r="AN32" s="255" t="str">
        <f t="shared" si="0"/>
        <v>金</v>
      </c>
      <c r="AO32" s="45">
        <v>48000</v>
      </c>
      <c r="AP32" s="45">
        <f>'売上表 (3)'!V32</f>
        <v>0</v>
      </c>
      <c r="AQ32" s="170">
        <f t="shared" si="1"/>
        <v>-48000</v>
      </c>
      <c r="AR32" s="47">
        <f t="shared" si="2"/>
        <v>-4.8</v>
      </c>
      <c r="AT32" s="281"/>
      <c r="AU32" s="288"/>
      <c r="AV32" s="289"/>
      <c r="AW32" s="289"/>
      <c r="AX32" s="289"/>
      <c r="AY32" s="289"/>
      <c r="AZ32" s="289"/>
      <c r="BA32" s="289"/>
      <c r="BB32" s="328"/>
      <c r="BC32" s="291"/>
      <c r="BD32" s="290"/>
      <c r="BE32" s="291"/>
      <c r="BF32" s="290"/>
      <c r="BG32" s="291"/>
      <c r="BH32" s="329"/>
      <c r="BI32" s="290"/>
      <c r="BJ32" s="330"/>
      <c r="BK32" s="331"/>
      <c r="BL32" s="331"/>
      <c r="BM32" s="331"/>
      <c r="BN32" s="331"/>
      <c r="BO32" s="331"/>
      <c r="BP32" s="331"/>
      <c r="BQ32" s="331"/>
      <c r="BR32" s="331"/>
      <c r="BS32" s="331"/>
      <c r="BT32" s="331"/>
      <c r="BU32" s="331"/>
      <c r="BV32" s="331"/>
      <c r="BW32" s="331"/>
      <c r="BX32" s="331"/>
      <c r="BY32" s="331"/>
      <c r="BZ32" s="331"/>
      <c r="CA32" s="331"/>
      <c r="CB32" s="331"/>
      <c r="CC32" s="331"/>
      <c r="CD32" s="331"/>
      <c r="CE32" s="331"/>
      <c r="CF32" s="331"/>
      <c r="CG32" s="331"/>
      <c r="CH32" s="331"/>
      <c r="CI32" s="331"/>
      <c r="CJ32" s="331"/>
      <c r="CK32" s="331"/>
      <c r="CL32" s="331"/>
      <c r="CM32" s="331"/>
      <c r="CN32" s="332"/>
    </row>
    <row r="33" spans="14:92" ht="13.5" customHeight="1">
      <c r="N33" s="177" t="s">
        <v>223</v>
      </c>
      <c r="O33" s="178">
        <v>0</v>
      </c>
      <c r="P33" s="179">
        <v>0</v>
      </c>
      <c r="Q33" s="180">
        <v>0</v>
      </c>
      <c r="R33" s="179">
        <v>0</v>
      </c>
      <c r="S33" s="180">
        <v>0</v>
      </c>
      <c r="T33" s="460" t="str">
        <f t="shared" si="5"/>
        <v/>
      </c>
      <c r="U33" s="181">
        <v>0</v>
      </c>
      <c r="V33" s="182">
        <v>0</v>
      </c>
      <c r="W33" s="28"/>
      <c r="AE33" s="371"/>
      <c r="AF33" s="372"/>
      <c r="AM33" s="254">
        <f>AM32+1</f>
        <v>44863</v>
      </c>
      <c r="AN33" s="255" t="str">
        <f t="shared" si="0"/>
        <v>土</v>
      </c>
      <c r="AO33" s="45"/>
      <c r="AP33" s="45">
        <f>'売上表 (3)'!V33</f>
        <v>0</v>
      </c>
      <c r="AQ33" s="170">
        <f t="shared" si="1"/>
        <v>0</v>
      </c>
      <c r="AR33" s="47">
        <f t="shared" si="2"/>
        <v>0</v>
      </c>
      <c r="AT33" s="281"/>
      <c r="AU33" s="288"/>
      <c r="AV33" s="314"/>
      <c r="AW33" s="314"/>
      <c r="AX33" s="314"/>
      <c r="AY33" s="314"/>
      <c r="AZ33" s="314"/>
      <c r="BA33" s="314"/>
      <c r="BB33" s="328"/>
      <c r="BC33" s="291"/>
      <c r="BD33" s="290"/>
      <c r="BE33" s="291"/>
      <c r="BF33" s="290"/>
      <c r="BG33" s="291"/>
      <c r="BH33" s="329"/>
      <c r="BI33" s="290"/>
      <c r="BJ33" s="330"/>
      <c r="BK33" s="331"/>
      <c r="BL33" s="331"/>
      <c r="BM33" s="331"/>
      <c r="BN33" s="331"/>
      <c r="BO33" s="331"/>
      <c r="BP33" s="331"/>
      <c r="BQ33" s="331"/>
      <c r="BR33" s="331"/>
      <c r="BS33" s="331"/>
      <c r="BT33" s="331"/>
      <c r="BU33" s="331"/>
      <c r="BV33" s="331"/>
      <c r="BW33" s="331"/>
      <c r="BX33" s="331"/>
      <c r="BY33" s="331"/>
      <c r="BZ33" s="331"/>
      <c r="CA33" s="331"/>
      <c r="CB33" s="331"/>
      <c r="CC33" s="331"/>
      <c r="CD33" s="331"/>
      <c r="CE33" s="331"/>
      <c r="CF33" s="331"/>
      <c r="CG33" s="331"/>
      <c r="CH33" s="331"/>
      <c r="CI33" s="331"/>
      <c r="CJ33" s="331"/>
      <c r="CK33" s="331"/>
      <c r="CL33" s="331"/>
      <c r="CM33" s="331"/>
      <c r="CN33" s="332"/>
    </row>
    <row r="34" spans="14:92" ht="13.5" customHeight="1">
      <c r="N34" s="177" t="s">
        <v>224</v>
      </c>
      <c r="O34" s="178">
        <v>3385</v>
      </c>
      <c r="P34" s="179">
        <v>3.5631578947368423E-3</v>
      </c>
      <c r="Q34" s="180">
        <v>3385</v>
      </c>
      <c r="R34" s="179">
        <v>3.8482089060173029E-3</v>
      </c>
      <c r="S34" s="180">
        <v>0</v>
      </c>
      <c r="T34" s="460" t="str">
        <f t="shared" si="5"/>
        <v/>
      </c>
      <c r="U34" s="181">
        <v>3385</v>
      </c>
      <c r="V34" s="182">
        <v>6.6152042212233734E-3</v>
      </c>
      <c r="W34" s="28"/>
      <c r="AE34" s="371"/>
      <c r="AF34" s="372"/>
      <c r="AM34" s="254">
        <f t="shared" si="4"/>
        <v>44864</v>
      </c>
      <c r="AN34" s="255" t="str">
        <f t="shared" si="0"/>
        <v>日</v>
      </c>
      <c r="AO34" s="45"/>
      <c r="AP34" s="45">
        <f>'売上表 (3)'!V34</f>
        <v>0</v>
      </c>
      <c r="AQ34" s="170">
        <f t="shared" si="1"/>
        <v>0</v>
      </c>
      <c r="AR34" s="47">
        <f t="shared" si="2"/>
        <v>0</v>
      </c>
      <c r="AT34" s="281"/>
      <c r="AU34" s="288" t="s">
        <v>123</v>
      </c>
      <c r="AV34" s="314"/>
      <c r="AW34" s="314"/>
      <c r="AX34" s="314"/>
      <c r="AY34" s="314"/>
      <c r="AZ34" s="314"/>
      <c r="BA34" s="314"/>
      <c r="BB34" s="328"/>
      <c r="BC34" s="291"/>
      <c r="BD34" s="290"/>
      <c r="BE34" s="291"/>
      <c r="BF34" s="290"/>
      <c r="BG34" s="291"/>
      <c r="BH34" s="329"/>
      <c r="BI34" s="290"/>
      <c r="BJ34" s="330"/>
      <c r="BK34" s="331"/>
      <c r="BL34" s="331"/>
      <c r="BM34" s="331"/>
      <c r="BN34" s="331"/>
      <c r="BO34" s="331"/>
      <c r="BP34" s="331"/>
      <c r="BQ34" s="331"/>
      <c r="BR34" s="331"/>
      <c r="BS34" s="331"/>
      <c r="BT34" s="331"/>
      <c r="BU34" s="331"/>
      <c r="BV34" s="331"/>
      <c r="BW34" s="331"/>
      <c r="BX34" s="331"/>
      <c r="BY34" s="331"/>
      <c r="BZ34" s="331"/>
      <c r="CA34" s="331"/>
      <c r="CB34" s="331"/>
      <c r="CC34" s="331"/>
      <c r="CD34" s="331"/>
      <c r="CE34" s="331"/>
      <c r="CF34" s="331"/>
      <c r="CG34" s="331"/>
      <c r="CH34" s="331"/>
      <c r="CI34" s="331"/>
      <c r="CJ34" s="331"/>
      <c r="CK34" s="331"/>
      <c r="CL34" s="331"/>
      <c r="CM34" s="331"/>
      <c r="CN34" s="332"/>
    </row>
    <row r="35" spans="14:92" ht="13.5" customHeight="1">
      <c r="N35" s="177" t="s">
        <v>225</v>
      </c>
      <c r="O35" s="178">
        <v>0</v>
      </c>
      <c r="P35" s="179">
        <v>0</v>
      </c>
      <c r="Q35" s="180">
        <v>0</v>
      </c>
      <c r="R35" s="179">
        <v>0</v>
      </c>
      <c r="S35" s="180">
        <v>0</v>
      </c>
      <c r="T35" s="460" t="str">
        <f t="shared" si="5"/>
        <v/>
      </c>
      <c r="U35" s="181">
        <v>0</v>
      </c>
      <c r="V35" s="182">
        <v>0</v>
      </c>
      <c r="W35" s="28"/>
      <c r="AE35" s="371"/>
      <c r="AF35" s="372"/>
      <c r="AM35" s="254">
        <f t="shared" si="4"/>
        <v>44865</v>
      </c>
      <c r="AN35" s="255" t="str">
        <f t="shared" si="0"/>
        <v>月</v>
      </c>
      <c r="AO35" s="45">
        <v>48000</v>
      </c>
      <c r="AP35" s="45">
        <f>'売上表 (3)'!V35</f>
        <v>0</v>
      </c>
      <c r="AQ35" s="170">
        <f t="shared" si="1"/>
        <v>-48000</v>
      </c>
      <c r="AR35" s="47">
        <f t="shared" si="2"/>
        <v>-4.8</v>
      </c>
      <c r="AT35" s="281"/>
      <c r="AU35" s="288"/>
      <c r="AV35" s="289"/>
      <c r="AW35" s="289"/>
      <c r="AX35" s="289"/>
      <c r="AY35" s="289"/>
      <c r="AZ35" s="289"/>
      <c r="BA35" s="289"/>
      <c r="BB35" s="328"/>
      <c r="BC35" s="291"/>
      <c r="BD35" s="290"/>
      <c r="BE35" s="291"/>
      <c r="BF35" s="290"/>
      <c r="BG35" s="291"/>
      <c r="BH35" s="329"/>
      <c r="BI35" s="290"/>
      <c r="BJ35" s="330"/>
      <c r="BK35" s="331"/>
      <c r="BL35" s="331"/>
      <c r="BM35" s="331"/>
      <c r="BN35" s="331"/>
      <c r="BO35" s="331"/>
      <c r="BP35" s="331"/>
      <c r="BQ35" s="331"/>
      <c r="BR35" s="331"/>
      <c r="BS35" s="331"/>
      <c r="BT35" s="331"/>
      <c r="BU35" s="331"/>
      <c r="BV35" s="331"/>
      <c r="BW35" s="331"/>
      <c r="BX35" s="331"/>
      <c r="BY35" s="331"/>
      <c r="BZ35" s="331"/>
      <c r="CA35" s="331"/>
      <c r="CB35" s="331"/>
      <c r="CC35" s="331"/>
      <c r="CD35" s="331"/>
      <c r="CE35" s="331"/>
      <c r="CF35" s="331"/>
      <c r="CG35" s="331"/>
      <c r="CH35" s="331"/>
      <c r="CI35" s="331"/>
      <c r="CJ35" s="331"/>
      <c r="CK35" s="331"/>
      <c r="CL35" s="331"/>
      <c r="CM35" s="331"/>
      <c r="CN35" s="332"/>
    </row>
    <row r="36" spans="14:92" ht="13.5" customHeight="1" thickBot="1">
      <c r="N36" s="177" t="s">
        <v>226</v>
      </c>
      <c r="O36" s="178">
        <v>0</v>
      </c>
      <c r="P36" s="179">
        <v>0</v>
      </c>
      <c r="Q36" s="180">
        <v>0</v>
      </c>
      <c r="R36" s="179">
        <v>0</v>
      </c>
      <c r="S36" s="180">
        <v>0</v>
      </c>
      <c r="T36" s="460" t="str">
        <f t="shared" si="5"/>
        <v/>
      </c>
      <c r="U36" s="181">
        <v>0</v>
      </c>
      <c r="V36" s="182">
        <v>0</v>
      </c>
      <c r="W36" s="28"/>
      <c r="AE36" s="373"/>
      <c r="AF36" s="374"/>
      <c r="AM36" s="256"/>
      <c r="AN36" s="256"/>
      <c r="AO36" s="183">
        <f t="shared" ref="AO36:AQ36" si="8">SUM(AO5:AO35)</f>
        <v>960000</v>
      </c>
      <c r="AP36" s="183">
        <f t="shared" si="8"/>
        <v>0</v>
      </c>
      <c r="AQ36" s="184">
        <f t="shared" si="8"/>
        <v>-960000</v>
      </c>
      <c r="AR36" s="47">
        <f t="shared" ref="AR36" si="9">AQ36/$AP$2</f>
        <v>-96</v>
      </c>
      <c r="AT36" s="281"/>
      <c r="AU36" s="288"/>
      <c r="AV36" s="289"/>
      <c r="AW36" s="289"/>
      <c r="AX36" s="289"/>
      <c r="AY36" s="289"/>
      <c r="AZ36" s="289"/>
      <c r="BA36" s="289"/>
      <c r="BB36" s="328"/>
      <c r="BC36" s="291"/>
      <c r="BD36" s="290"/>
      <c r="BE36" s="291"/>
      <c r="BF36" s="290"/>
      <c r="BG36" s="291"/>
      <c r="BH36" s="329"/>
      <c r="BI36" s="290"/>
      <c r="BJ36" s="330"/>
      <c r="BK36" s="331"/>
      <c r="BL36" s="331"/>
      <c r="BM36" s="331"/>
      <c r="BN36" s="331"/>
      <c r="BO36" s="331"/>
      <c r="BP36" s="331"/>
      <c r="BQ36" s="331"/>
      <c r="BR36" s="331"/>
      <c r="BS36" s="331"/>
      <c r="BT36" s="331"/>
      <c r="BU36" s="331"/>
      <c r="BV36" s="331"/>
      <c r="BW36" s="331"/>
      <c r="BX36" s="331"/>
      <c r="BY36" s="331"/>
      <c r="BZ36" s="331"/>
      <c r="CA36" s="331"/>
      <c r="CB36" s="331"/>
      <c r="CC36" s="331"/>
      <c r="CD36" s="331"/>
      <c r="CE36" s="331"/>
      <c r="CF36" s="331"/>
      <c r="CG36" s="331"/>
      <c r="CH36" s="331"/>
      <c r="CI36" s="331"/>
      <c r="CJ36" s="331"/>
      <c r="CK36" s="331"/>
      <c r="CL36" s="331"/>
      <c r="CM36" s="331"/>
      <c r="CN36" s="332"/>
    </row>
    <row r="37" spans="14:92" ht="13.5" customHeight="1">
      <c r="N37" s="177" t="s">
        <v>227</v>
      </c>
      <c r="O37" s="178">
        <v>1200</v>
      </c>
      <c r="P37" s="179">
        <v>1.2631578947368421E-3</v>
      </c>
      <c r="Q37" s="180">
        <v>1200</v>
      </c>
      <c r="R37" s="179">
        <v>1.3642099519115991E-3</v>
      </c>
      <c r="S37" s="180">
        <v>0</v>
      </c>
      <c r="T37" s="460" t="str">
        <f t="shared" si="5"/>
        <v/>
      </c>
      <c r="U37" s="181">
        <v>1200</v>
      </c>
      <c r="V37" s="182">
        <v>2.345124096150088E-3</v>
      </c>
      <c r="W37" s="28"/>
      <c r="AT37" s="281"/>
      <c r="AU37" s="288"/>
      <c r="AV37" s="289"/>
      <c r="AW37" s="289"/>
      <c r="AX37" s="289"/>
      <c r="AY37" s="289"/>
      <c r="AZ37" s="289"/>
      <c r="BA37" s="289"/>
      <c r="BB37" s="328"/>
      <c r="BC37" s="305"/>
      <c r="BD37" s="290"/>
      <c r="BE37" s="291"/>
      <c r="BF37" s="290"/>
      <c r="BG37" s="291"/>
      <c r="BH37" s="329"/>
      <c r="BI37" s="290"/>
      <c r="BJ37" s="330"/>
      <c r="BK37" s="331"/>
      <c r="BL37" s="331"/>
      <c r="BM37" s="331"/>
      <c r="BN37" s="331"/>
      <c r="BO37" s="331"/>
      <c r="BP37" s="331"/>
      <c r="BQ37" s="331"/>
      <c r="BR37" s="331"/>
      <c r="BS37" s="331"/>
      <c r="BT37" s="331"/>
      <c r="BU37" s="331"/>
      <c r="BV37" s="331"/>
      <c r="BW37" s="331"/>
      <c r="BX37" s="331"/>
      <c r="BY37" s="331"/>
      <c r="BZ37" s="331"/>
      <c r="CA37" s="331"/>
      <c r="CB37" s="331"/>
      <c r="CC37" s="331"/>
      <c r="CD37" s="331"/>
      <c r="CE37" s="331"/>
      <c r="CF37" s="331"/>
      <c r="CG37" s="331"/>
      <c r="CH37" s="331"/>
      <c r="CI37" s="331"/>
      <c r="CJ37" s="331"/>
      <c r="CK37" s="331"/>
      <c r="CL37" s="331"/>
      <c r="CM37" s="331"/>
      <c r="CN37" s="332"/>
    </row>
    <row r="38" spans="14:92" ht="13.5" customHeight="1">
      <c r="N38" s="177" t="s">
        <v>228</v>
      </c>
      <c r="O38" s="178">
        <v>0</v>
      </c>
      <c r="P38" s="179">
        <v>0</v>
      </c>
      <c r="Q38" s="180">
        <v>0</v>
      </c>
      <c r="R38" s="179">
        <v>0</v>
      </c>
      <c r="S38" s="180">
        <v>0</v>
      </c>
      <c r="T38" s="460" t="str">
        <f t="shared" si="5"/>
        <v/>
      </c>
      <c r="U38" s="181">
        <v>0</v>
      </c>
      <c r="V38" s="182">
        <v>0</v>
      </c>
      <c r="W38" s="28"/>
      <c r="AT38" s="281"/>
      <c r="AU38" s="288"/>
      <c r="AV38" s="289"/>
      <c r="AW38" s="289"/>
      <c r="AX38" s="289"/>
      <c r="AY38" s="289"/>
      <c r="AZ38" s="289"/>
      <c r="BA38" s="289"/>
      <c r="BB38" s="328"/>
      <c r="BC38" s="305"/>
      <c r="BD38" s="290"/>
      <c r="BE38" s="291"/>
      <c r="BF38" s="290"/>
      <c r="BG38" s="291"/>
      <c r="BH38" s="329"/>
      <c r="BI38" s="290"/>
      <c r="BJ38" s="330"/>
      <c r="BK38" s="331"/>
      <c r="BL38" s="331"/>
      <c r="BM38" s="331"/>
      <c r="BN38" s="331"/>
      <c r="BO38" s="331"/>
      <c r="BP38" s="331"/>
      <c r="BQ38" s="331"/>
      <c r="BR38" s="331"/>
      <c r="BS38" s="331"/>
      <c r="BT38" s="331"/>
      <c r="BU38" s="331"/>
      <c r="BV38" s="331"/>
      <c r="BW38" s="331"/>
      <c r="BX38" s="331"/>
      <c r="BY38" s="331"/>
      <c r="BZ38" s="331"/>
      <c r="CA38" s="331"/>
      <c r="CB38" s="331"/>
      <c r="CC38" s="331"/>
      <c r="CD38" s="331"/>
      <c r="CE38" s="331"/>
      <c r="CF38" s="331"/>
      <c r="CG38" s="331"/>
      <c r="CH38" s="331"/>
      <c r="CI38" s="331"/>
      <c r="CJ38" s="331"/>
      <c r="CK38" s="331"/>
      <c r="CL38" s="331"/>
      <c r="CM38" s="331"/>
      <c r="CN38" s="332"/>
    </row>
    <row r="39" spans="14:92" ht="13.5" customHeight="1">
      <c r="N39" s="177" t="s">
        <v>229</v>
      </c>
      <c r="O39" s="178">
        <v>23325</v>
      </c>
      <c r="P39" s="179">
        <v>2.4552631578947368E-2</v>
      </c>
      <c r="Q39" s="180">
        <v>23325</v>
      </c>
      <c r="R39" s="179">
        <v>2.6516830940281708E-2</v>
      </c>
      <c r="S39" s="180">
        <v>0</v>
      </c>
      <c r="T39" s="460" t="str">
        <f t="shared" si="5"/>
        <v/>
      </c>
      <c r="U39" s="181">
        <v>23325</v>
      </c>
      <c r="V39" s="182">
        <v>4.5583349618917336E-2</v>
      </c>
      <c r="W39" s="28"/>
      <c r="AT39" s="281"/>
      <c r="AU39" s="316"/>
      <c r="AV39" s="314"/>
      <c r="AW39" s="314"/>
      <c r="AX39" s="314"/>
      <c r="AY39" s="314"/>
      <c r="AZ39" s="314"/>
      <c r="BA39" s="314"/>
      <c r="BB39" s="328"/>
      <c r="BC39" s="305"/>
      <c r="BD39" s="290"/>
      <c r="BE39" s="291"/>
      <c r="BF39" s="290"/>
      <c r="BG39" s="291"/>
      <c r="BH39" s="329"/>
      <c r="BI39" s="290"/>
      <c r="BJ39" s="330"/>
      <c r="BK39" s="331"/>
      <c r="BL39" s="331"/>
      <c r="BM39" s="331"/>
      <c r="BN39" s="331"/>
      <c r="BO39" s="331"/>
      <c r="BP39" s="331"/>
      <c r="BQ39" s="331"/>
      <c r="BR39" s="331"/>
      <c r="BS39" s="331"/>
      <c r="BT39" s="331"/>
      <c r="BU39" s="331"/>
      <c r="BV39" s="331"/>
      <c r="BW39" s="331"/>
      <c r="BX39" s="331"/>
      <c r="BY39" s="331"/>
      <c r="BZ39" s="331"/>
      <c r="CA39" s="331"/>
      <c r="CB39" s="331"/>
      <c r="CC39" s="331"/>
      <c r="CD39" s="331"/>
      <c r="CE39" s="331"/>
      <c r="CF39" s="331"/>
      <c r="CG39" s="331"/>
      <c r="CH39" s="331"/>
      <c r="CI39" s="331"/>
      <c r="CJ39" s="331"/>
      <c r="CK39" s="331"/>
      <c r="CL39" s="331"/>
      <c r="CM39" s="331"/>
      <c r="CN39" s="332"/>
    </row>
    <row r="40" spans="14:92" ht="13.5" customHeight="1" thickBot="1">
      <c r="N40" s="177" t="s">
        <v>230</v>
      </c>
      <c r="O40" s="178">
        <v>0</v>
      </c>
      <c r="P40" s="179">
        <v>0</v>
      </c>
      <c r="Q40" s="180">
        <v>0</v>
      </c>
      <c r="R40" s="179">
        <v>0</v>
      </c>
      <c r="S40" s="180">
        <v>0</v>
      </c>
      <c r="T40" s="460" t="str">
        <f t="shared" si="5"/>
        <v/>
      </c>
      <c r="U40" s="181">
        <v>0</v>
      </c>
      <c r="V40" s="182">
        <v>0</v>
      </c>
      <c r="AT40" s="326"/>
      <c r="AU40" s="337"/>
      <c r="AV40" s="338"/>
      <c r="AW40" s="338"/>
      <c r="AX40" s="338"/>
      <c r="AY40" s="338"/>
      <c r="AZ40" s="338"/>
      <c r="BA40" s="338"/>
      <c r="BB40" s="368"/>
      <c r="BC40" s="309"/>
      <c r="BD40" s="308"/>
      <c r="BE40" s="309"/>
      <c r="BF40" s="308"/>
      <c r="BG40" s="309"/>
      <c r="BH40" s="341"/>
      <c r="BI40" s="308"/>
      <c r="BJ40" s="342"/>
      <c r="BK40" s="343"/>
      <c r="BL40" s="343"/>
      <c r="BM40" s="343"/>
      <c r="BN40" s="343"/>
      <c r="BO40" s="343"/>
      <c r="BP40" s="343"/>
      <c r="BQ40" s="343"/>
      <c r="BR40" s="343"/>
      <c r="BS40" s="343"/>
      <c r="BT40" s="343"/>
      <c r="BU40" s="343"/>
      <c r="BV40" s="343"/>
      <c r="BW40" s="343"/>
      <c r="BX40" s="343"/>
      <c r="BY40" s="343"/>
      <c r="BZ40" s="343"/>
      <c r="CA40" s="343"/>
      <c r="CB40" s="343"/>
      <c r="CC40" s="343"/>
      <c r="CD40" s="343"/>
      <c r="CE40" s="343"/>
      <c r="CF40" s="343"/>
      <c r="CG40" s="343"/>
      <c r="CH40" s="343"/>
      <c r="CI40" s="343"/>
      <c r="CJ40" s="343"/>
      <c r="CK40" s="343"/>
      <c r="CL40" s="343"/>
      <c r="CM40" s="343"/>
      <c r="CN40" s="344"/>
    </row>
    <row r="41" spans="14:92" ht="13.5" customHeight="1">
      <c r="N41" s="171" t="s">
        <v>231</v>
      </c>
      <c r="O41" s="172">
        <v>0</v>
      </c>
      <c r="P41" s="173">
        <v>0</v>
      </c>
      <c r="Q41" s="174">
        <v>0</v>
      </c>
      <c r="R41" s="173">
        <v>0</v>
      </c>
      <c r="S41" s="174">
        <v>0</v>
      </c>
      <c r="T41" s="459" t="str">
        <f t="shared" si="5"/>
        <v/>
      </c>
      <c r="U41" s="175">
        <v>0</v>
      </c>
      <c r="V41" s="176">
        <v>0</v>
      </c>
      <c r="W41" s="28"/>
      <c r="AT41" s="322"/>
      <c r="AU41" s="412" t="s">
        <v>122</v>
      </c>
      <c r="AV41" s="413"/>
      <c r="AW41" s="413"/>
      <c r="AX41" s="413"/>
      <c r="AY41" s="413"/>
      <c r="AZ41" s="413"/>
      <c r="BA41" s="413"/>
      <c r="BB41" s="412" t="s">
        <v>110</v>
      </c>
      <c r="BC41" s="413"/>
      <c r="BD41" s="413"/>
      <c r="BE41" s="413"/>
      <c r="BF41" s="413"/>
      <c r="BG41" s="413"/>
      <c r="BH41" s="416"/>
      <c r="BI41" s="353"/>
      <c r="BJ41" s="354">
        <f>AT4</f>
        <v>41852</v>
      </c>
      <c r="BK41" s="355">
        <f t="shared" ref="BK41:CN41" si="10">BJ41+1</f>
        <v>41853</v>
      </c>
      <c r="BL41" s="355">
        <f t="shared" si="10"/>
        <v>41854</v>
      </c>
      <c r="BM41" s="355">
        <f t="shared" si="10"/>
        <v>41855</v>
      </c>
      <c r="BN41" s="355">
        <f t="shared" si="10"/>
        <v>41856</v>
      </c>
      <c r="BO41" s="355">
        <f t="shared" si="10"/>
        <v>41857</v>
      </c>
      <c r="BP41" s="355">
        <f t="shared" si="10"/>
        <v>41858</v>
      </c>
      <c r="BQ41" s="355">
        <f t="shared" si="10"/>
        <v>41859</v>
      </c>
      <c r="BR41" s="355">
        <f t="shared" si="10"/>
        <v>41860</v>
      </c>
      <c r="BS41" s="355">
        <f t="shared" si="10"/>
        <v>41861</v>
      </c>
      <c r="BT41" s="355">
        <f t="shared" si="10"/>
        <v>41862</v>
      </c>
      <c r="BU41" s="355">
        <f t="shared" si="10"/>
        <v>41863</v>
      </c>
      <c r="BV41" s="355">
        <f t="shared" si="10"/>
        <v>41864</v>
      </c>
      <c r="BW41" s="355">
        <f t="shared" si="10"/>
        <v>41865</v>
      </c>
      <c r="BX41" s="355">
        <f t="shared" si="10"/>
        <v>41866</v>
      </c>
      <c r="BY41" s="355">
        <f t="shared" si="10"/>
        <v>41867</v>
      </c>
      <c r="BZ41" s="355">
        <f t="shared" si="10"/>
        <v>41868</v>
      </c>
      <c r="CA41" s="355">
        <f t="shared" si="10"/>
        <v>41869</v>
      </c>
      <c r="CB41" s="355">
        <f t="shared" si="10"/>
        <v>41870</v>
      </c>
      <c r="CC41" s="355">
        <f t="shared" si="10"/>
        <v>41871</v>
      </c>
      <c r="CD41" s="355">
        <f t="shared" si="10"/>
        <v>41872</v>
      </c>
      <c r="CE41" s="355">
        <f t="shared" si="10"/>
        <v>41873</v>
      </c>
      <c r="CF41" s="355">
        <f t="shared" si="10"/>
        <v>41874</v>
      </c>
      <c r="CG41" s="355">
        <f t="shared" si="10"/>
        <v>41875</v>
      </c>
      <c r="CH41" s="355">
        <f t="shared" si="10"/>
        <v>41876</v>
      </c>
      <c r="CI41" s="355">
        <f t="shared" si="10"/>
        <v>41877</v>
      </c>
      <c r="CJ41" s="355">
        <f t="shared" si="10"/>
        <v>41878</v>
      </c>
      <c r="CK41" s="355">
        <f t="shared" si="10"/>
        <v>41879</v>
      </c>
      <c r="CL41" s="355">
        <f t="shared" si="10"/>
        <v>41880</v>
      </c>
      <c r="CM41" s="355">
        <f t="shared" si="10"/>
        <v>41881</v>
      </c>
      <c r="CN41" s="356">
        <f t="shared" si="10"/>
        <v>41882</v>
      </c>
    </row>
    <row r="42" spans="14:92" ht="13.5" customHeight="1" thickBot="1">
      <c r="N42" s="116" t="s">
        <v>232</v>
      </c>
      <c r="O42" s="117">
        <v>135794</v>
      </c>
      <c r="P42" s="118">
        <v>0.14294105263157894</v>
      </c>
      <c r="Q42" s="119">
        <v>139590</v>
      </c>
      <c r="R42" s="118">
        <v>0.15869172265611678</v>
      </c>
      <c r="S42" s="119">
        <v>0</v>
      </c>
      <c r="T42" s="452" t="str">
        <f t="shared" si="5"/>
        <v/>
      </c>
      <c r="U42" s="120">
        <v>135794</v>
      </c>
      <c r="V42" s="121">
        <v>0.26537815126050418</v>
      </c>
      <c r="W42" s="28"/>
      <c r="AT42" s="322"/>
      <c r="AU42" s="414"/>
      <c r="AV42" s="415"/>
      <c r="AW42" s="415"/>
      <c r="AX42" s="415"/>
      <c r="AY42" s="415"/>
      <c r="AZ42" s="415"/>
      <c r="BA42" s="415"/>
      <c r="BB42" s="414"/>
      <c r="BC42" s="415"/>
      <c r="BD42" s="415"/>
      <c r="BE42" s="415"/>
      <c r="BF42" s="415"/>
      <c r="BG42" s="415"/>
      <c r="BH42" s="417"/>
      <c r="BI42" s="349"/>
      <c r="BJ42" s="350">
        <f t="shared" ref="BJ42:CN42" si="11">BJ41</f>
        <v>41852</v>
      </c>
      <c r="BK42" s="351">
        <f t="shared" si="11"/>
        <v>41853</v>
      </c>
      <c r="BL42" s="351">
        <f t="shared" si="11"/>
        <v>41854</v>
      </c>
      <c r="BM42" s="351">
        <f t="shared" si="11"/>
        <v>41855</v>
      </c>
      <c r="BN42" s="351">
        <f t="shared" si="11"/>
        <v>41856</v>
      </c>
      <c r="BO42" s="351">
        <f t="shared" si="11"/>
        <v>41857</v>
      </c>
      <c r="BP42" s="351">
        <f t="shared" si="11"/>
        <v>41858</v>
      </c>
      <c r="BQ42" s="351">
        <f t="shared" si="11"/>
        <v>41859</v>
      </c>
      <c r="BR42" s="351">
        <f t="shared" si="11"/>
        <v>41860</v>
      </c>
      <c r="BS42" s="351">
        <f t="shared" si="11"/>
        <v>41861</v>
      </c>
      <c r="BT42" s="351">
        <f t="shared" si="11"/>
        <v>41862</v>
      </c>
      <c r="BU42" s="351">
        <f t="shared" si="11"/>
        <v>41863</v>
      </c>
      <c r="BV42" s="351">
        <f t="shared" si="11"/>
        <v>41864</v>
      </c>
      <c r="BW42" s="351">
        <f t="shared" si="11"/>
        <v>41865</v>
      </c>
      <c r="BX42" s="351">
        <f t="shared" si="11"/>
        <v>41866</v>
      </c>
      <c r="BY42" s="351">
        <f t="shared" si="11"/>
        <v>41867</v>
      </c>
      <c r="BZ42" s="351">
        <f t="shared" si="11"/>
        <v>41868</v>
      </c>
      <c r="CA42" s="351">
        <f t="shared" si="11"/>
        <v>41869</v>
      </c>
      <c r="CB42" s="351">
        <f t="shared" si="11"/>
        <v>41870</v>
      </c>
      <c r="CC42" s="351">
        <f t="shared" si="11"/>
        <v>41871</v>
      </c>
      <c r="CD42" s="351">
        <f t="shared" si="11"/>
        <v>41872</v>
      </c>
      <c r="CE42" s="351">
        <f t="shared" si="11"/>
        <v>41873</v>
      </c>
      <c r="CF42" s="351">
        <f t="shared" si="11"/>
        <v>41874</v>
      </c>
      <c r="CG42" s="351">
        <f t="shared" si="11"/>
        <v>41875</v>
      </c>
      <c r="CH42" s="351">
        <f t="shared" si="11"/>
        <v>41876</v>
      </c>
      <c r="CI42" s="351">
        <f t="shared" si="11"/>
        <v>41877</v>
      </c>
      <c r="CJ42" s="351">
        <f t="shared" si="11"/>
        <v>41878</v>
      </c>
      <c r="CK42" s="351">
        <f t="shared" si="11"/>
        <v>41879</v>
      </c>
      <c r="CL42" s="351">
        <f t="shared" si="11"/>
        <v>41880</v>
      </c>
      <c r="CM42" s="351">
        <f t="shared" si="11"/>
        <v>41881</v>
      </c>
      <c r="CN42" s="352">
        <f t="shared" si="11"/>
        <v>41882</v>
      </c>
    </row>
    <row r="43" spans="14:92" ht="13.5" customHeight="1">
      <c r="N43" s="185" t="s">
        <v>233</v>
      </c>
      <c r="O43" s="74">
        <v>1416593</v>
      </c>
      <c r="P43" s="75">
        <v>1.4911505263157894</v>
      </c>
      <c r="Q43" s="76">
        <v>1747208.037890625</v>
      </c>
      <c r="R43" s="75">
        <v>1.9862988277919409</v>
      </c>
      <c r="S43" s="76">
        <v>0</v>
      </c>
      <c r="T43" s="447" t="str">
        <f t="shared" si="5"/>
        <v/>
      </c>
      <c r="U43" s="77">
        <v>1361683</v>
      </c>
      <c r="V43" s="78">
        <v>2.6610963455149501</v>
      </c>
      <c r="AE43" s="3"/>
      <c r="AT43" s="357"/>
      <c r="AU43" s="358"/>
      <c r="AV43" s="359"/>
      <c r="AW43" s="359"/>
      <c r="AX43" s="359"/>
      <c r="AY43" s="359"/>
      <c r="AZ43" s="359"/>
      <c r="BA43" s="359"/>
      <c r="BB43" s="369"/>
      <c r="BC43" s="361"/>
      <c r="BD43" s="362"/>
      <c r="BE43" s="361"/>
      <c r="BF43" s="362"/>
      <c r="BG43" s="361"/>
      <c r="BH43" s="363"/>
      <c r="BI43" s="362"/>
      <c r="BJ43" s="364"/>
      <c r="BK43" s="365"/>
      <c r="BL43" s="365"/>
      <c r="BM43" s="365"/>
      <c r="BN43" s="365"/>
      <c r="BO43" s="365"/>
      <c r="BP43" s="365"/>
      <c r="BQ43" s="365"/>
      <c r="BR43" s="365"/>
      <c r="BS43" s="365"/>
      <c r="BT43" s="365"/>
      <c r="BU43" s="365"/>
      <c r="BV43" s="365"/>
      <c r="BW43" s="365"/>
      <c r="BX43" s="365"/>
      <c r="BY43" s="365"/>
      <c r="BZ43" s="365"/>
      <c r="CA43" s="365"/>
      <c r="CB43" s="365"/>
      <c r="CC43" s="365"/>
      <c r="CD43" s="365"/>
      <c r="CE43" s="365"/>
      <c r="CF43" s="365"/>
      <c r="CG43" s="365"/>
      <c r="CH43" s="365"/>
      <c r="CI43" s="365"/>
      <c r="CJ43" s="365"/>
      <c r="CK43" s="365"/>
      <c r="CL43" s="365"/>
      <c r="CM43" s="365"/>
      <c r="CN43" s="367"/>
    </row>
    <row r="44" spans="14:92" ht="13.5" customHeight="1">
      <c r="N44" s="84" t="s">
        <v>234</v>
      </c>
      <c r="O44" s="85">
        <v>125500</v>
      </c>
      <c r="P44" s="86">
        <v>0.13210526315789473</v>
      </c>
      <c r="Q44" s="87">
        <v>125500</v>
      </c>
      <c r="R44" s="86">
        <v>0.14267362413742141</v>
      </c>
      <c r="S44" s="87">
        <v>0</v>
      </c>
      <c r="T44" s="449" t="str">
        <f t="shared" si="5"/>
        <v/>
      </c>
      <c r="U44" s="88">
        <v>125500</v>
      </c>
      <c r="V44" s="89">
        <v>0.2452608950556967</v>
      </c>
      <c r="W44" s="186"/>
      <c r="AT44" s="281"/>
      <c r="AU44" s="288"/>
      <c r="AV44" s="289"/>
      <c r="AW44" s="289"/>
      <c r="AX44" s="289"/>
      <c r="AY44" s="289"/>
      <c r="AZ44" s="289"/>
      <c r="BA44" s="289"/>
      <c r="BB44" s="336"/>
      <c r="BC44" s="305"/>
      <c r="BD44" s="290"/>
      <c r="BE44" s="291"/>
      <c r="BF44" s="290"/>
      <c r="BG44" s="291"/>
      <c r="BH44" s="329"/>
      <c r="BI44" s="290"/>
      <c r="BJ44" s="330"/>
      <c r="BK44" s="331"/>
      <c r="BL44" s="331"/>
      <c r="BM44" s="331"/>
      <c r="BN44" s="331"/>
      <c r="BO44" s="331"/>
      <c r="BP44" s="331"/>
      <c r="BQ44" s="331"/>
      <c r="BR44" s="331"/>
      <c r="BS44" s="331"/>
      <c r="BT44" s="331"/>
      <c r="BU44" s="331"/>
      <c r="BV44" s="331"/>
      <c r="BW44" s="331"/>
      <c r="BX44" s="331"/>
      <c r="BY44" s="331"/>
      <c r="BZ44" s="331"/>
      <c r="CA44" s="331"/>
      <c r="CB44" s="331"/>
      <c r="CC44" s="331"/>
      <c r="CD44" s="331"/>
      <c r="CE44" s="331"/>
      <c r="CF44" s="331"/>
      <c r="CG44" s="331"/>
      <c r="CH44" s="331"/>
      <c r="CI44" s="331"/>
      <c r="CJ44" s="331"/>
      <c r="CK44" s="331"/>
      <c r="CL44" s="331"/>
      <c r="CM44" s="331"/>
      <c r="CN44" s="332"/>
    </row>
    <row r="45" spans="14:92" ht="13.5" customHeight="1">
      <c r="N45" s="187" t="s">
        <v>235</v>
      </c>
      <c r="O45" s="172">
        <v>0</v>
      </c>
      <c r="P45" s="173">
        <v>0</v>
      </c>
      <c r="Q45" s="174">
        <v>0</v>
      </c>
      <c r="R45" s="173">
        <v>0</v>
      </c>
      <c r="S45" s="174">
        <v>0</v>
      </c>
      <c r="T45" s="459" t="str">
        <f t="shared" si="5"/>
        <v/>
      </c>
      <c r="U45" s="175">
        <v>0</v>
      </c>
      <c r="V45" s="176">
        <v>0</v>
      </c>
      <c r="W45" s="186"/>
      <c r="AE45" s="256" t="s">
        <v>26</v>
      </c>
      <c r="AF45" s="256" t="s">
        <v>33</v>
      </c>
      <c r="AT45" s="281"/>
      <c r="AU45" s="288"/>
      <c r="AV45" s="289"/>
      <c r="AW45" s="289"/>
      <c r="AX45" s="289"/>
      <c r="AY45" s="289"/>
      <c r="AZ45" s="289"/>
      <c r="BA45" s="289"/>
      <c r="BB45" s="336"/>
      <c r="BC45" s="305"/>
      <c r="BD45" s="290"/>
      <c r="BE45" s="291"/>
      <c r="BF45" s="290"/>
      <c r="BG45" s="291"/>
      <c r="BH45" s="329"/>
      <c r="BI45" s="290"/>
      <c r="BJ45" s="330"/>
      <c r="BK45" s="331"/>
      <c r="BL45" s="331"/>
      <c r="BM45" s="331"/>
      <c r="BN45" s="331"/>
      <c r="BO45" s="331"/>
      <c r="BP45" s="331"/>
      <c r="BQ45" s="331"/>
      <c r="BR45" s="331"/>
      <c r="BS45" s="331"/>
      <c r="BT45" s="331"/>
      <c r="BU45" s="331"/>
      <c r="BV45" s="331"/>
      <c r="BW45" s="331"/>
      <c r="BX45" s="331"/>
      <c r="BY45" s="331"/>
      <c r="BZ45" s="331"/>
      <c r="CA45" s="331"/>
      <c r="CB45" s="331"/>
      <c r="CC45" s="331"/>
      <c r="CD45" s="331"/>
      <c r="CE45" s="331"/>
      <c r="CF45" s="331"/>
      <c r="CG45" s="331"/>
      <c r="CH45" s="331"/>
      <c r="CI45" s="331"/>
      <c r="CJ45" s="331"/>
      <c r="CK45" s="331"/>
      <c r="CL45" s="331"/>
      <c r="CM45" s="331"/>
      <c r="CN45" s="332"/>
    </row>
    <row r="46" spans="14:92" ht="13.5" customHeight="1">
      <c r="N46" s="177" t="s">
        <v>236</v>
      </c>
      <c r="O46" s="178">
        <v>0</v>
      </c>
      <c r="P46" s="179">
        <v>0</v>
      </c>
      <c r="Q46" s="180">
        <v>0</v>
      </c>
      <c r="R46" s="179">
        <v>0</v>
      </c>
      <c r="S46" s="180">
        <v>0</v>
      </c>
      <c r="T46" s="460" t="str">
        <f t="shared" si="5"/>
        <v/>
      </c>
      <c r="U46" s="181">
        <v>0</v>
      </c>
      <c r="V46" s="182">
        <v>0</v>
      </c>
      <c r="W46" s="186"/>
      <c r="AE46" s="256"/>
      <c r="AF46" s="256"/>
      <c r="AT46" s="281"/>
      <c r="AU46" s="288"/>
      <c r="AV46" s="289"/>
      <c r="AW46" s="289"/>
      <c r="AX46" s="289"/>
      <c r="AY46" s="289"/>
      <c r="AZ46" s="289"/>
      <c r="BA46" s="289"/>
      <c r="BB46" s="336"/>
      <c r="BC46" s="305"/>
      <c r="BD46" s="290"/>
      <c r="BE46" s="291"/>
      <c r="BF46" s="290"/>
      <c r="BG46" s="291"/>
      <c r="BH46" s="329"/>
      <c r="BI46" s="290"/>
      <c r="BJ46" s="330"/>
      <c r="BK46" s="331"/>
      <c r="BL46" s="331"/>
      <c r="BM46" s="331"/>
      <c r="BN46" s="331"/>
      <c r="BO46" s="331"/>
      <c r="BP46" s="331"/>
      <c r="BQ46" s="331"/>
      <c r="BR46" s="331"/>
      <c r="BS46" s="331"/>
      <c r="BT46" s="331"/>
      <c r="BU46" s="331"/>
      <c r="BV46" s="331"/>
      <c r="BW46" s="331"/>
      <c r="BX46" s="331"/>
      <c r="BY46" s="331"/>
      <c r="BZ46" s="331"/>
      <c r="CA46" s="331"/>
      <c r="CB46" s="331"/>
      <c r="CC46" s="331"/>
      <c r="CD46" s="331"/>
      <c r="CE46" s="331"/>
      <c r="CF46" s="331"/>
      <c r="CG46" s="331"/>
      <c r="CH46" s="331"/>
      <c r="CI46" s="331"/>
      <c r="CJ46" s="331"/>
      <c r="CK46" s="331"/>
      <c r="CL46" s="331"/>
      <c r="CM46" s="331"/>
      <c r="CN46" s="332"/>
    </row>
    <row r="47" spans="14:92" ht="13.5" customHeight="1">
      <c r="N47" s="187" t="s">
        <v>239</v>
      </c>
      <c r="O47" s="172">
        <v>0</v>
      </c>
      <c r="P47" s="173">
        <v>0</v>
      </c>
      <c r="Q47" s="174">
        <v>0</v>
      </c>
      <c r="R47" s="173">
        <v>0</v>
      </c>
      <c r="S47" s="174">
        <v>0</v>
      </c>
      <c r="T47" s="459" t="str">
        <f t="shared" si="5"/>
        <v/>
      </c>
      <c r="U47" s="175">
        <v>0</v>
      </c>
      <c r="V47" s="176">
        <v>0</v>
      </c>
      <c r="W47" s="186"/>
      <c r="AF47" s="256" t="s">
        <v>142</v>
      </c>
      <c r="AT47" s="281"/>
      <c r="AU47" s="288" t="s">
        <v>118</v>
      </c>
      <c r="AV47" s="289"/>
      <c r="AW47" s="289"/>
      <c r="AX47" s="289"/>
      <c r="AY47" s="289"/>
      <c r="AZ47" s="289"/>
      <c r="BA47" s="289"/>
      <c r="BB47" s="336"/>
      <c r="BC47" s="305"/>
      <c r="BD47" s="290"/>
      <c r="BE47" s="291"/>
      <c r="BF47" s="290"/>
      <c r="BG47" s="291"/>
      <c r="BH47" s="329"/>
      <c r="BI47" s="290"/>
      <c r="BJ47" s="330"/>
      <c r="BK47" s="331"/>
      <c r="BL47" s="331"/>
      <c r="BM47" s="331"/>
      <c r="BN47" s="331"/>
      <c r="BO47" s="331"/>
      <c r="BP47" s="331"/>
      <c r="BQ47" s="331"/>
      <c r="BR47" s="331"/>
      <c r="BS47" s="331"/>
      <c r="BT47" s="331"/>
      <c r="BU47" s="331"/>
      <c r="BV47" s="331"/>
      <c r="BW47" s="331"/>
      <c r="BX47" s="331"/>
      <c r="BY47" s="331"/>
      <c r="BZ47" s="331"/>
      <c r="CA47" s="331"/>
      <c r="CB47" s="331"/>
      <c r="CC47" s="331"/>
      <c r="CD47" s="331"/>
      <c r="CE47" s="331"/>
      <c r="CF47" s="331"/>
      <c r="CG47" s="331"/>
      <c r="CH47" s="331"/>
      <c r="CI47" s="331"/>
      <c r="CJ47" s="331"/>
      <c r="CK47" s="331"/>
      <c r="CL47" s="331"/>
      <c r="CM47" s="331"/>
      <c r="CN47" s="332"/>
    </row>
    <row r="48" spans="14:92" ht="13.5" customHeight="1">
      <c r="N48" s="171" t="s">
        <v>237</v>
      </c>
      <c r="O48" s="188">
        <v>0</v>
      </c>
      <c r="P48" s="189">
        <v>0</v>
      </c>
      <c r="Q48" s="190">
        <v>0</v>
      </c>
      <c r="R48" s="189">
        <v>0</v>
      </c>
      <c r="S48" s="190">
        <v>0</v>
      </c>
      <c r="T48" s="461" t="str">
        <f t="shared" si="5"/>
        <v/>
      </c>
      <c r="U48" s="191">
        <v>0</v>
      </c>
      <c r="V48" s="192">
        <v>0</v>
      </c>
      <c r="W48" s="186"/>
      <c r="AF48" s="256"/>
      <c r="AT48" s="281"/>
      <c r="AU48" s="288"/>
      <c r="AV48" s="289"/>
      <c r="AW48" s="289"/>
      <c r="AX48" s="289"/>
      <c r="AY48" s="289"/>
      <c r="AZ48" s="289"/>
      <c r="BA48" s="289"/>
      <c r="BB48" s="336"/>
      <c r="BC48" s="305"/>
      <c r="BD48" s="290"/>
      <c r="BE48" s="291"/>
      <c r="BF48" s="290"/>
      <c r="BG48" s="291"/>
      <c r="BH48" s="329"/>
      <c r="BI48" s="290"/>
      <c r="BJ48" s="330"/>
      <c r="BK48" s="331"/>
      <c r="BL48" s="331"/>
      <c r="BM48" s="331"/>
      <c r="BN48" s="331"/>
      <c r="BO48" s="331"/>
      <c r="BP48" s="331"/>
      <c r="BQ48" s="331"/>
      <c r="BR48" s="331"/>
      <c r="BS48" s="331"/>
      <c r="BT48" s="331"/>
      <c r="BU48" s="331"/>
      <c r="BV48" s="331"/>
      <c r="BW48" s="331"/>
      <c r="BX48" s="331"/>
      <c r="BY48" s="331"/>
      <c r="BZ48" s="331"/>
      <c r="CA48" s="331"/>
      <c r="CB48" s="331"/>
      <c r="CC48" s="331"/>
      <c r="CD48" s="331"/>
      <c r="CE48" s="331"/>
      <c r="CF48" s="331"/>
      <c r="CG48" s="331"/>
      <c r="CH48" s="331"/>
      <c r="CI48" s="331"/>
      <c r="CJ48" s="331"/>
      <c r="CK48" s="331"/>
      <c r="CL48" s="331"/>
      <c r="CM48" s="331"/>
      <c r="CN48" s="332"/>
    </row>
    <row r="49" spans="14:92" ht="13.5" customHeight="1" thickBot="1">
      <c r="N49" s="193" t="s">
        <v>238</v>
      </c>
      <c r="O49" s="194">
        <v>-592093</v>
      </c>
      <c r="P49" s="195">
        <v>-0.62325578947368421</v>
      </c>
      <c r="Q49" s="196">
        <v>-1054874.337890625</v>
      </c>
      <c r="R49" s="195">
        <v>-1.1992250581387913</v>
      </c>
      <c r="S49" s="196">
        <v>0</v>
      </c>
      <c r="T49" s="462" t="str">
        <f t="shared" si="5"/>
        <v/>
      </c>
      <c r="U49" s="197">
        <v>-975483</v>
      </c>
      <c r="V49" s="198">
        <v>-1.9063572405706468</v>
      </c>
      <c r="W49" s="186"/>
      <c r="AT49" s="281"/>
      <c r="AU49" s="316"/>
      <c r="AV49" s="289"/>
      <c r="AW49" s="314"/>
      <c r="AX49" s="314"/>
      <c r="AY49" s="314"/>
      <c r="AZ49" s="314"/>
      <c r="BA49" s="314"/>
      <c r="BB49" s="336"/>
      <c r="BC49" s="305"/>
      <c r="BD49" s="290"/>
      <c r="BE49" s="291"/>
      <c r="BF49" s="290"/>
      <c r="BG49" s="291"/>
      <c r="BH49" s="329"/>
      <c r="BI49" s="290"/>
      <c r="BJ49" s="330"/>
      <c r="BK49" s="331"/>
      <c r="BL49" s="331"/>
      <c r="BM49" s="331"/>
      <c r="BN49" s="331"/>
      <c r="BO49" s="331"/>
      <c r="BP49" s="331"/>
      <c r="BQ49" s="331"/>
      <c r="BR49" s="331"/>
      <c r="BS49" s="331"/>
      <c r="BT49" s="331"/>
      <c r="BU49" s="331"/>
      <c r="BV49" s="331"/>
      <c r="BW49" s="331"/>
      <c r="BX49" s="331"/>
      <c r="BY49" s="331"/>
      <c r="BZ49" s="331"/>
      <c r="CA49" s="331"/>
      <c r="CB49" s="331"/>
      <c r="CC49" s="331"/>
      <c r="CD49" s="331"/>
      <c r="CE49" s="331"/>
      <c r="CF49" s="331"/>
      <c r="CG49" s="331"/>
      <c r="CH49" s="331"/>
      <c r="CI49" s="331"/>
      <c r="CJ49" s="331"/>
      <c r="CK49" s="331"/>
      <c r="CL49" s="331"/>
      <c r="CM49" s="331"/>
      <c r="CN49" s="332"/>
    </row>
    <row r="50" spans="14:92" ht="13.5" customHeight="1" thickBot="1">
      <c r="N50" s="8" t="s">
        <v>59</v>
      </c>
      <c r="O50" s="28">
        <f>SUM(O49,O40)</f>
        <v>-592093</v>
      </c>
      <c r="Q50" s="28">
        <f>SUM(Q49,Q40)</f>
        <v>-1054874.337890625</v>
      </c>
      <c r="S50" s="28">
        <f>SUM(S49,S40)</f>
        <v>0</v>
      </c>
      <c r="U50" s="28">
        <f>SUM(U49,U40)</f>
        <v>-975483</v>
      </c>
      <c r="AT50" s="326"/>
      <c r="AU50" s="337"/>
      <c r="AV50" s="307"/>
      <c r="AW50" s="338"/>
      <c r="AX50" s="338"/>
      <c r="AY50" s="338"/>
      <c r="AZ50" s="338"/>
      <c r="BA50" s="338"/>
      <c r="BB50" s="339"/>
      <c r="BC50" s="340"/>
      <c r="BD50" s="308"/>
      <c r="BE50" s="309"/>
      <c r="BF50" s="308"/>
      <c r="BG50" s="309"/>
      <c r="BH50" s="341"/>
      <c r="BI50" s="308"/>
      <c r="BJ50" s="342"/>
      <c r="BK50" s="343"/>
      <c r="BL50" s="343"/>
      <c r="BM50" s="343"/>
      <c r="BN50" s="343"/>
      <c r="BO50" s="343"/>
      <c r="BP50" s="343"/>
      <c r="BQ50" s="343"/>
      <c r="BR50" s="343"/>
      <c r="BS50" s="343"/>
      <c r="BT50" s="343"/>
      <c r="BU50" s="343"/>
      <c r="BV50" s="343"/>
      <c r="BW50" s="343"/>
      <c r="BX50" s="343"/>
      <c r="BY50" s="343"/>
      <c r="BZ50" s="343"/>
      <c r="CA50" s="343"/>
      <c r="CB50" s="343"/>
      <c r="CC50" s="343"/>
      <c r="CD50" s="343"/>
      <c r="CE50" s="343"/>
      <c r="CF50" s="343"/>
      <c r="CG50" s="343"/>
      <c r="CH50" s="343"/>
      <c r="CI50" s="343"/>
      <c r="CJ50" s="343"/>
      <c r="CK50" s="343"/>
      <c r="CL50" s="343"/>
      <c r="CM50" s="343"/>
      <c r="CN50" s="344"/>
    </row>
    <row r="51" spans="14:92" ht="13.5" customHeight="1">
      <c r="N51" s="8" t="s">
        <v>101</v>
      </c>
      <c r="O51" s="28">
        <f>SUM(O49,O44:O45,O40)</f>
        <v>-466593</v>
      </c>
      <c r="Q51" s="28">
        <f>SUM(Q49,Q44:Q45,Q40)</f>
        <v>-929374.337890625</v>
      </c>
      <c r="S51" s="28">
        <f>SUM(S49,S44:S45,S40)</f>
        <v>0</v>
      </c>
      <c r="U51" s="28">
        <f>SUM(U49,U44:U45,U40)</f>
        <v>-849983</v>
      </c>
      <c r="AE51" s="256" t="s">
        <v>6</v>
      </c>
      <c r="AF51" s="256" t="s">
        <v>40</v>
      </c>
    </row>
    <row r="52" spans="14:92" ht="13.5" customHeight="1">
      <c r="AE52" s="256"/>
      <c r="AF52" s="256"/>
    </row>
    <row r="53" spans="14:92" ht="13.5" customHeight="1">
      <c r="AF53" s="256" t="s">
        <v>43</v>
      </c>
    </row>
    <row r="54" spans="14:92" ht="13.5" customHeight="1">
      <c r="AF54" s="256"/>
    </row>
    <row r="55" spans="14:92" ht="13.5" customHeight="1">
      <c r="AF55" s="256" t="s">
        <v>51</v>
      </c>
    </row>
    <row r="56" spans="14:92" ht="13.5" customHeight="1">
      <c r="AF56" s="256"/>
    </row>
    <row r="57" spans="14:92" ht="13.5" customHeight="1">
      <c r="AF57" s="256" t="s">
        <v>49</v>
      </c>
    </row>
    <row r="58" spans="14:92" ht="13.5" customHeight="1">
      <c r="AF58" s="256"/>
    </row>
  </sheetData>
  <mergeCells count="19">
    <mergeCell ref="AU41:BA42"/>
    <mergeCell ref="BB41:BH42"/>
    <mergeCell ref="AI19:AK23"/>
    <mergeCell ref="AU21:BA22"/>
    <mergeCell ref="BB21:BH22"/>
    <mergeCell ref="AY25:BA25"/>
    <mergeCell ref="AY26:BA26"/>
    <mergeCell ref="AY27:BA27"/>
    <mergeCell ref="A2:B2"/>
    <mergeCell ref="D2:J2"/>
    <mergeCell ref="N4:N5"/>
    <mergeCell ref="AT4:CN4"/>
    <mergeCell ref="BB5:BE5"/>
    <mergeCell ref="BF5:BJ5"/>
    <mergeCell ref="BK5:BN5"/>
    <mergeCell ref="BO5:BR5"/>
    <mergeCell ref="BS5:BV5"/>
    <mergeCell ref="BW5:BZ5"/>
    <mergeCell ref="O4:V4"/>
  </mergeCells>
  <phoneticPr fontId="2"/>
  <conditionalFormatting sqref="AN5:AN35">
    <cfRule type="expression" dxfId="7" priority="2">
      <formula>TEXT(AM5,"aaa")="日"</formula>
    </cfRule>
    <cfRule type="expression" priority="3">
      <formula>"TEXT(A６,""aaa"")"</formula>
    </cfRule>
  </conditionalFormatting>
  <conditionalFormatting sqref="AN5:AN35">
    <cfRule type="expression" dxfId="6" priority="1">
      <formula>TEXT(AM5,"aaa")="土"</formula>
    </cfRule>
  </conditionalFormatting>
  <printOptions horizontalCentered="1"/>
  <pageMargins left="0.19685039370078741" right="0.19685039370078741" top="0.19685039370078741" bottom="0.19685039370078741" header="0.11811023622047245" footer="0.11811023622047245"/>
  <pageSetup paperSize="8" scale="92" orientation="landscape" horizontalDpi="4294967293" r:id="rId1"/>
  <headerFooter alignWithMargins="0"/>
  <colBreaks count="2" manualBreakCount="2">
    <brk id="28" max="61" man="1"/>
    <brk id="45" max="61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設定!$B$3:$B$16</xm:f>
          </x14:formula1>
          <xm:sqref>O4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D6117-EA3B-7D4A-B3CB-689961575DD0}">
  <dimension ref="A1:V36"/>
  <sheetViews>
    <sheetView showGridLines="0" zoomScale="150" zoomScaleNormal="150" workbookViewId="0">
      <pane xSplit="1" ySplit="4" topLeftCell="B5" activePane="bottomRight" state="frozen"/>
      <selection activeCell="B4" sqref="B4:L4"/>
      <selection pane="topRight" activeCell="B4" sqref="B4:L4"/>
      <selection pane="bottomLeft" activeCell="B4" sqref="B4:L4"/>
      <selection pane="bottomRight" activeCell="K2" sqref="K2"/>
    </sheetView>
  </sheetViews>
  <sheetFormatPr baseColWidth="10" defaultColWidth="8.83203125" defaultRowHeight="16" outlineLevelCol="1"/>
  <cols>
    <col min="1" max="1" width="4.33203125" style="381" customWidth="1"/>
    <col min="2" max="2" width="3.6640625" style="381" customWidth="1"/>
    <col min="3" max="3" width="8.83203125" style="381" customWidth="1"/>
    <col min="4" max="4" width="3.6640625" style="381" customWidth="1"/>
    <col min="5" max="5" width="8.83203125" style="381" customWidth="1"/>
    <col min="6" max="6" width="3.6640625" style="381" customWidth="1"/>
    <col min="7" max="7" width="8.83203125" style="381" customWidth="1"/>
    <col min="8" max="8" width="3.6640625" style="381" customWidth="1"/>
    <col min="9" max="9" width="8.83203125" style="381" customWidth="1"/>
    <col min="10" max="10" width="3.6640625" style="381" customWidth="1"/>
    <col min="11" max="11" width="8.83203125" style="381" customWidth="1"/>
    <col min="12" max="12" width="3.6640625" style="381" customWidth="1"/>
    <col min="13" max="13" width="8.83203125" style="381" hidden="1" customWidth="1" outlineLevel="1"/>
    <col min="14" max="14" width="3.6640625" style="381" hidden="1" customWidth="1" outlineLevel="1"/>
    <col min="15" max="15" width="8.83203125" style="381" hidden="1" customWidth="1" outlineLevel="1"/>
    <col min="16" max="16" width="3.6640625" style="381" hidden="1" customWidth="1" outlineLevel="1"/>
    <col min="17" max="17" width="8.83203125" style="381" hidden="1" customWidth="1" outlineLevel="1"/>
    <col min="18" max="18" width="3.6640625" style="381" hidden="1" customWidth="1" outlineLevel="1"/>
    <col min="19" max="19" width="8.83203125" style="381" hidden="1" customWidth="1" outlineLevel="1"/>
    <col min="20" max="20" width="3.6640625" style="381" hidden="1" customWidth="1" outlineLevel="1"/>
    <col min="21" max="21" width="8.83203125" style="381" hidden="1" customWidth="1" outlineLevel="1"/>
    <col min="22" max="22" width="10.83203125" style="381" customWidth="1" collapsed="1"/>
    <col min="23" max="256" width="8.83203125" style="381"/>
    <col min="257" max="257" width="4.33203125" style="381" customWidth="1"/>
    <col min="258" max="258" width="3.6640625" style="381" customWidth="1"/>
    <col min="259" max="259" width="8.83203125" style="381"/>
    <col min="260" max="260" width="3.6640625" style="381" customWidth="1"/>
    <col min="261" max="261" width="8.83203125" style="381"/>
    <col min="262" max="262" width="3.6640625" style="381" customWidth="1"/>
    <col min="263" max="263" width="8.83203125" style="381"/>
    <col min="264" max="264" width="3.6640625" style="381" customWidth="1"/>
    <col min="265" max="265" width="8.83203125" style="381"/>
    <col min="266" max="266" width="3.6640625" style="381" customWidth="1"/>
    <col min="267" max="267" width="8.83203125" style="381"/>
    <col min="268" max="268" width="3.6640625" style="381" customWidth="1"/>
    <col min="269" max="277" width="0" style="381" hidden="1" customWidth="1"/>
    <col min="278" max="278" width="10.83203125" style="381" customWidth="1"/>
    <col min="279" max="512" width="8.83203125" style="381"/>
    <col min="513" max="513" width="4.33203125" style="381" customWidth="1"/>
    <col min="514" max="514" width="3.6640625" style="381" customWidth="1"/>
    <col min="515" max="515" width="8.83203125" style="381"/>
    <col min="516" max="516" width="3.6640625" style="381" customWidth="1"/>
    <col min="517" max="517" width="8.83203125" style="381"/>
    <col min="518" max="518" width="3.6640625" style="381" customWidth="1"/>
    <col min="519" max="519" width="8.83203125" style="381"/>
    <col min="520" max="520" width="3.6640625" style="381" customWidth="1"/>
    <col min="521" max="521" width="8.83203125" style="381"/>
    <col min="522" max="522" width="3.6640625" style="381" customWidth="1"/>
    <col min="523" max="523" width="8.83203125" style="381"/>
    <col min="524" max="524" width="3.6640625" style="381" customWidth="1"/>
    <col min="525" max="533" width="0" style="381" hidden="1" customWidth="1"/>
    <col min="534" max="534" width="10.83203125" style="381" customWidth="1"/>
    <col min="535" max="768" width="8.83203125" style="381"/>
    <col min="769" max="769" width="4.33203125" style="381" customWidth="1"/>
    <col min="770" max="770" width="3.6640625" style="381" customWidth="1"/>
    <col min="771" max="771" width="8.83203125" style="381"/>
    <col min="772" max="772" width="3.6640625" style="381" customWidth="1"/>
    <col min="773" max="773" width="8.83203125" style="381"/>
    <col min="774" max="774" width="3.6640625" style="381" customWidth="1"/>
    <col min="775" max="775" width="8.83203125" style="381"/>
    <col min="776" max="776" width="3.6640625" style="381" customWidth="1"/>
    <col min="777" max="777" width="8.83203125" style="381"/>
    <col min="778" max="778" width="3.6640625" style="381" customWidth="1"/>
    <col min="779" max="779" width="8.83203125" style="381"/>
    <col min="780" max="780" width="3.6640625" style="381" customWidth="1"/>
    <col min="781" max="789" width="0" style="381" hidden="1" customWidth="1"/>
    <col min="790" max="790" width="10.83203125" style="381" customWidth="1"/>
    <col min="791" max="1024" width="8.83203125" style="381"/>
    <col min="1025" max="1025" width="4.33203125" style="381" customWidth="1"/>
    <col min="1026" max="1026" width="3.6640625" style="381" customWidth="1"/>
    <col min="1027" max="1027" width="8.83203125" style="381"/>
    <col min="1028" max="1028" width="3.6640625" style="381" customWidth="1"/>
    <col min="1029" max="1029" width="8.83203125" style="381"/>
    <col min="1030" max="1030" width="3.6640625" style="381" customWidth="1"/>
    <col min="1031" max="1031" width="8.83203125" style="381"/>
    <col min="1032" max="1032" width="3.6640625" style="381" customWidth="1"/>
    <col min="1033" max="1033" width="8.83203125" style="381"/>
    <col min="1034" max="1034" width="3.6640625" style="381" customWidth="1"/>
    <col min="1035" max="1035" width="8.83203125" style="381"/>
    <col min="1036" max="1036" width="3.6640625" style="381" customWidth="1"/>
    <col min="1037" max="1045" width="0" style="381" hidden="1" customWidth="1"/>
    <col min="1046" max="1046" width="10.83203125" style="381" customWidth="1"/>
    <col min="1047" max="1280" width="8.83203125" style="381"/>
    <col min="1281" max="1281" width="4.33203125" style="381" customWidth="1"/>
    <col min="1282" max="1282" width="3.6640625" style="381" customWidth="1"/>
    <col min="1283" max="1283" width="8.83203125" style="381"/>
    <col min="1284" max="1284" width="3.6640625" style="381" customWidth="1"/>
    <col min="1285" max="1285" width="8.83203125" style="381"/>
    <col min="1286" max="1286" width="3.6640625" style="381" customWidth="1"/>
    <col min="1287" max="1287" width="8.83203125" style="381"/>
    <col min="1288" max="1288" width="3.6640625" style="381" customWidth="1"/>
    <col min="1289" max="1289" width="8.83203125" style="381"/>
    <col min="1290" max="1290" width="3.6640625" style="381" customWidth="1"/>
    <col min="1291" max="1291" width="8.83203125" style="381"/>
    <col min="1292" max="1292" width="3.6640625" style="381" customWidth="1"/>
    <col min="1293" max="1301" width="0" style="381" hidden="1" customWidth="1"/>
    <col min="1302" max="1302" width="10.83203125" style="381" customWidth="1"/>
    <col min="1303" max="1536" width="8.83203125" style="381"/>
    <col min="1537" max="1537" width="4.33203125" style="381" customWidth="1"/>
    <col min="1538" max="1538" width="3.6640625" style="381" customWidth="1"/>
    <col min="1539" max="1539" width="8.83203125" style="381"/>
    <col min="1540" max="1540" width="3.6640625" style="381" customWidth="1"/>
    <col min="1541" max="1541" width="8.83203125" style="381"/>
    <col min="1542" max="1542" width="3.6640625" style="381" customWidth="1"/>
    <col min="1543" max="1543" width="8.83203125" style="381"/>
    <col min="1544" max="1544" width="3.6640625" style="381" customWidth="1"/>
    <col min="1545" max="1545" width="8.83203125" style="381"/>
    <col min="1546" max="1546" width="3.6640625" style="381" customWidth="1"/>
    <col min="1547" max="1547" width="8.83203125" style="381"/>
    <col min="1548" max="1548" width="3.6640625" style="381" customWidth="1"/>
    <col min="1549" max="1557" width="0" style="381" hidden="1" customWidth="1"/>
    <col min="1558" max="1558" width="10.83203125" style="381" customWidth="1"/>
    <col min="1559" max="1792" width="8.83203125" style="381"/>
    <col min="1793" max="1793" width="4.33203125" style="381" customWidth="1"/>
    <col min="1794" max="1794" width="3.6640625" style="381" customWidth="1"/>
    <col min="1795" max="1795" width="8.83203125" style="381"/>
    <col min="1796" max="1796" width="3.6640625" style="381" customWidth="1"/>
    <col min="1797" max="1797" width="8.83203125" style="381"/>
    <col min="1798" max="1798" width="3.6640625" style="381" customWidth="1"/>
    <col min="1799" max="1799" width="8.83203125" style="381"/>
    <col min="1800" max="1800" width="3.6640625" style="381" customWidth="1"/>
    <col min="1801" max="1801" width="8.83203125" style="381"/>
    <col min="1802" max="1802" width="3.6640625" style="381" customWidth="1"/>
    <col min="1803" max="1803" width="8.83203125" style="381"/>
    <col min="1804" max="1804" width="3.6640625" style="381" customWidth="1"/>
    <col min="1805" max="1813" width="0" style="381" hidden="1" customWidth="1"/>
    <col min="1814" max="1814" width="10.83203125" style="381" customWidth="1"/>
    <col min="1815" max="2048" width="8.83203125" style="381"/>
    <col min="2049" max="2049" width="4.33203125" style="381" customWidth="1"/>
    <col min="2050" max="2050" width="3.6640625" style="381" customWidth="1"/>
    <col min="2051" max="2051" width="8.83203125" style="381"/>
    <col min="2052" max="2052" width="3.6640625" style="381" customWidth="1"/>
    <col min="2053" max="2053" width="8.83203125" style="381"/>
    <col min="2054" max="2054" width="3.6640625" style="381" customWidth="1"/>
    <col min="2055" max="2055" width="8.83203125" style="381"/>
    <col min="2056" max="2056" width="3.6640625" style="381" customWidth="1"/>
    <col min="2057" max="2057" width="8.83203125" style="381"/>
    <col min="2058" max="2058" width="3.6640625" style="381" customWidth="1"/>
    <col min="2059" max="2059" width="8.83203125" style="381"/>
    <col min="2060" max="2060" width="3.6640625" style="381" customWidth="1"/>
    <col min="2061" max="2069" width="0" style="381" hidden="1" customWidth="1"/>
    <col min="2070" max="2070" width="10.83203125" style="381" customWidth="1"/>
    <col min="2071" max="2304" width="8.83203125" style="381"/>
    <col min="2305" max="2305" width="4.33203125" style="381" customWidth="1"/>
    <col min="2306" max="2306" width="3.6640625" style="381" customWidth="1"/>
    <col min="2307" max="2307" width="8.83203125" style="381"/>
    <col min="2308" max="2308" width="3.6640625" style="381" customWidth="1"/>
    <col min="2309" max="2309" width="8.83203125" style="381"/>
    <col min="2310" max="2310" width="3.6640625" style="381" customWidth="1"/>
    <col min="2311" max="2311" width="8.83203125" style="381"/>
    <col min="2312" max="2312" width="3.6640625" style="381" customWidth="1"/>
    <col min="2313" max="2313" width="8.83203125" style="381"/>
    <col min="2314" max="2314" width="3.6640625" style="381" customWidth="1"/>
    <col min="2315" max="2315" width="8.83203125" style="381"/>
    <col min="2316" max="2316" width="3.6640625" style="381" customWidth="1"/>
    <col min="2317" max="2325" width="0" style="381" hidden="1" customWidth="1"/>
    <col min="2326" max="2326" width="10.83203125" style="381" customWidth="1"/>
    <col min="2327" max="2560" width="8.83203125" style="381"/>
    <col min="2561" max="2561" width="4.33203125" style="381" customWidth="1"/>
    <col min="2562" max="2562" width="3.6640625" style="381" customWidth="1"/>
    <col min="2563" max="2563" width="8.83203125" style="381"/>
    <col min="2564" max="2564" width="3.6640625" style="381" customWidth="1"/>
    <col min="2565" max="2565" width="8.83203125" style="381"/>
    <col min="2566" max="2566" width="3.6640625" style="381" customWidth="1"/>
    <col min="2567" max="2567" width="8.83203125" style="381"/>
    <col min="2568" max="2568" width="3.6640625" style="381" customWidth="1"/>
    <col min="2569" max="2569" width="8.83203125" style="381"/>
    <col min="2570" max="2570" width="3.6640625" style="381" customWidth="1"/>
    <col min="2571" max="2571" width="8.83203125" style="381"/>
    <col min="2572" max="2572" width="3.6640625" style="381" customWidth="1"/>
    <col min="2573" max="2581" width="0" style="381" hidden="1" customWidth="1"/>
    <col min="2582" max="2582" width="10.83203125" style="381" customWidth="1"/>
    <col min="2583" max="2816" width="8.83203125" style="381"/>
    <col min="2817" max="2817" width="4.33203125" style="381" customWidth="1"/>
    <col min="2818" max="2818" width="3.6640625" style="381" customWidth="1"/>
    <col min="2819" max="2819" width="8.83203125" style="381"/>
    <col min="2820" max="2820" width="3.6640625" style="381" customWidth="1"/>
    <col min="2821" max="2821" width="8.83203125" style="381"/>
    <col min="2822" max="2822" width="3.6640625" style="381" customWidth="1"/>
    <col min="2823" max="2823" width="8.83203125" style="381"/>
    <col min="2824" max="2824" width="3.6640625" style="381" customWidth="1"/>
    <col min="2825" max="2825" width="8.83203125" style="381"/>
    <col min="2826" max="2826" width="3.6640625" style="381" customWidth="1"/>
    <col min="2827" max="2827" width="8.83203125" style="381"/>
    <col min="2828" max="2828" width="3.6640625" style="381" customWidth="1"/>
    <col min="2829" max="2837" width="0" style="381" hidden="1" customWidth="1"/>
    <col min="2838" max="2838" width="10.83203125" style="381" customWidth="1"/>
    <col min="2839" max="3072" width="8.83203125" style="381"/>
    <col min="3073" max="3073" width="4.33203125" style="381" customWidth="1"/>
    <col min="3074" max="3074" width="3.6640625" style="381" customWidth="1"/>
    <col min="3075" max="3075" width="8.83203125" style="381"/>
    <col min="3076" max="3076" width="3.6640625" style="381" customWidth="1"/>
    <col min="3077" max="3077" width="8.83203125" style="381"/>
    <col min="3078" max="3078" width="3.6640625" style="381" customWidth="1"/>
    <col min="3079" max="3079" width="8.83203125" style="381"/>
    <col min="3080" max="3080" width="3.6640625" style="381" customWidth="1"/>
    <col min="3081" max="3081" width="8.83203125" style="381"/>
    <col min="3082" max="3082" width="3.6640625" style="381" customWidth="1"/>
    <col min="3083" max="3083" width="8.83203125" style="381"/>
    <col min="3084" max="3084" width="3.6640625" style="381" customWidth="1"/>
    <col min="3085" max="3093" width="0" style="381" hidden="1" customWidth="1"/>
    <col min="3094" max="3094" width="10.83203125" style="381" customWidth="1"/>
    <col min="3095" max="3328" width="8.83203125" style="381"/>
    <col min="3329" max="3329" width="4.33203125" style="381" customWidth="1"/>
    <col min="3330" max="3330" width="3.6640625" style="381" customWidth="1"/>
    <col min="3331" max="3331" width="8.83203125" style="381"/>
    <col min="3332" max="3332" width="3.6640625" style="381" customWidth="1"/>
    <col min="3333" max="3333" width="8.83203125" style="381"/>
    <col min="3334" max="3334" width="3.6640625" style="381" customWidth="1"/>
    <col min="3335" max="3335" width="8.83203125" style="381"/>
    <col min="3336" max="3336" width="3.6640625" style="381" customWidth="1"/>
    <col min="3337" max="3337" width="8.83203125" style="381"/>
    <col min="3338" max="3338" width="3.6640625" style="381" customWidth="1"/>
    <col min="3339" max="3339" width="8.83203125" style="381"/>
    <col min="3340" max="3340" width="3.6640625" style="381" customWidth="1"/>
    <col min="3341" max="3349" width="0" style="381" hidden="1" customWidth="1"/>
    <col min="3350" max="3350" width="10.83203125" style="381" customWidth="1"/>
    <col min="3351" max="3584" width="8.83203125" style="381"/>
    <col min="3585" max="3585" width="4.33203125" style="381" customWidth="1"/>
    <col min="3586" max="3586" width="3.6640625" style="381" customWidth="1"/>
    <col min="3587" max="3587" width="8.83203125" style="381"/>
    <col min="3588" max="3588" width="3.6640625" style="381" customWidth="1"/>
    <col min="3589" max="3589" width="8.83203125" style="381"/>
    <col min="3590" max="3590" width="3.6640625" style="381" customWidth="1"/>
    <col min="3591" max="3591" width="8.83203125" style="381"/>
    <col min="3592" max="3592" width="3.6640625" style="381" customWidth="1"/>
    <col min="3593" max="3593" width="8.83203125" style="381"/>
    <col min="3594" max="3594" width="3.6640625" style="381" customWidth="1"/>
    <col min="3595" max="3595" width="8.83203125" style="381"/>
    <col min="3596" max="3596" width="3.6640625" style="381" customWidth="1"/>
    <col min="3597" max="3605" width="0" style="381" hidden="1" customWidth="1"/>
    <col min="3606" max="3606" width="10.83203125" style="381" customWidth="1"/>
    <col min="3607" max="3840" width="8.83203125" style="381"/>
    <col min="3841" max="3841" width="4.33203125" style="381" customWidth="1"/>
    <col min="3842" max="3842" width="3.6640625" style="381" customWidth="1"/>
    <col min="3843" max="3843" width="8.83203125" style="381"/>
    <col min="3844" max="3844" width="3.6640625" style="381" customWidth="1"/>
    <col min="3845" max="3845" width="8.83203125" style="381"/>
    <col min="3846" max="3846" width="3.6640625" style="381" customWidth="1"/>
    <col min="3847" max="3847" width="8.83203125" style="381"/>
    <col min="3848" max="3848" width="3.6640625" style="381" customWidth="1"/>
    <col min="3849" max="3849" width="8.83203125" style="381"/>
    <col min="3850" max="3850" width="3.6640625" style="381" customWidth="1"/>
    <col min="3851" max="3851" width="8.83203125" style="381"/>
    <col min="3852" max="3852" width="3.6640625" style="381" customWidth="1"/>
    <col min="3853" max="3861" width="0" style="381" hidden="1" customWidth="1"/>
    <col min="3862" max="3862" width="10.83203125" style="381" customWidth="1"/>
    <col min="3863" max="4096" width="8.83203125" style="381"/>
    <col min="4097" max="4097" width="4.33203125" style="381" customWidth="1"/>
    <col min="4098" max="4098" width="3.6640625" style="381" customWidth="1"/>
    <col min="4099" max="4099" width="8.83203125" style="381"/>
    <col min="4100" max="4100" width="3.6640625" style="381" customWidth="1"/>
    <col min="4101" max="4101" width="8.83203125" style="381"/>
    <col min="4102" max="4102" width="3.6640625" style="381" customWidth="1"/>
    <col min="4103" max="4103" width="8.83203125" style="381"/>
    <col min="4104" max="4104" width="3.6640625" style="381" customWidth="1"/>
    <col min="4105" max="4105" width="8.83203125" style="381"/>
    <col min="4106" max="4106" width="3.6640625" style="381" customWidth="1"/>
    <col min="4107" max="4107" width="8.83203125" style="381"/>
    <col min="4108" max="4108" width="3.6640625" style="381" customWidth="1"/>
    <col min="4109" max="4117" width="0" style="381" hidden="1" customWidth="1"/>
    <col min="4118" max="4118" width="10.83203125" style="381" customWidth="1"/>
    <col min="4119" max="4352" width="8.83203125" style="381"/>
    <col min="4353" max="4353" width="4.33203125" style="381" customWidth="1"/>
    <col min="4354" max="4354" width="3.6640625" style="381" customWidth="1"/>
    <col min="4355" max="4355" width="8.83203125" style="381"/>
    <col min="4356" max="4356" width="3.6640625" style="381" customWidth="1"/>
    <col min="4357" max="4357" width="8.83203125" style="381"/>
    <col min="4358" max="4358" width="3.6640625" style="381" customWidth="1"/>
    <col min="4359" max="4359" width="8.83203125" style="381"/>
    <col min="4360" max="4360" width="3.6640625" style="381" customWidth="1"/>
    <col min="4361" max="4361" width="8.83203125" style="381"/>
    <col min="4362" max="4362" width="3.6640625" style="381" customWidth="1"/>
    <col min="4363" max="4363" width="8.83203125" style="381"/>
    <col min="4364" max="4364" width="3.6640625" style="381" customWidth="1"/>
    <col min="4365" max="4373" width="0" style="381" hidden="1" customWidth="1"/>
    <col min="4374" max="4374" width="10.83203125" style="381" customWidth="1"/>
    <col min="4375" max="4608" width="8.83203125" style="381"/>
    <col min="4609" max="4609" width="4.33203125" style="381" customWidth="1"/>
    <col min="4610" max="4610" width="3.6640625" style="381" customWidth="1"/>
    <col min="4611" max="4611" width="8.83203125" style="381"/>
    <col min="4612" max="4612" width="3.6640625" style="381" customWidth="1"/>
    <col min="4613" max="4613" width="8.83203125" style="381"/>
    <col min="4614" max="4614" width="3.6640625" style="381" customWidth="1"/>
    <col min="4615" max="4615" width="8.83203125" style="381"/>
    <col min="4616" max="4616" width="3.6640625" style="381" customWidth="1"/>
    <col min="4617" max="4617" width="8.83203125" style="381"/>
    <col min="4618" max="4618" width="3.6640625" style="381" customWidth="1"/>
    <col min="4619" max="4619" width="8.83203125" style="381"/>
    <col min="4620" max="4620" width="3.6640625" style="381" customWidth="1"/>
    <col min="4621" max="4629" width="0" style="381" hidden="1" customWidth="1"/>
    <col min="4630" max="4630" width="10.83203125" style="381" customWidth="1"/>
    <col min="4631" max="4864" width="8.83203125" style="381"/>
    <col min="4865" max="4865" width="4.33203125" style="381" customWidth="1"/>
    <col min="4866" max="4866" width="3.6640625" style="381" customWidth="1"/>
    <col min="4867" max="4867" width="8.83203125" style="381"/>
    <col min="4868" max="4868" width="3.6640625" style="381" customWidth="1"/>
    <col min="4869" max="4869" width="8.83203125" style="381"/>
    <col min="4870" max="4870" width="3.6640625" style="381" customWidth="1"/>
    <col min="4871" max="4871" width="8.83203125" style="381"/>
    <col min="4872" max="4872" width="3.6640625" style="381" customWidth="1"/>
    <col min="4873" max="4873" width="8.83203125" style="381"/>
    <col min="4874" max="4874" width="3.6640625" style="381" customWidth="1"/>
    <col min="4875" max="4875" width="8.83203125" style="381"/>
    <col min="4876" max="4876" width="3.6640625" style="381" customWidth="1"/>
    <col min="4877" max="4885" width="0" style="381" hidden="1" customWidth="1"/>
    <col min="4886" max="4886" width="10.83203125" style="381" customWidth="1"/>
    <col min="4887" max="5120" width="8.83203125" style="381"/>
    <col min="5121" max="5121" width="4.33203125" style="381" customWidth="1"/>
    <col min="5122" max="5122" width="3.6640625" style="381" customWidth="1"/>
    <col min="5123" max="5123" width="8.83203125" style="381"/>
    <col min="5124" max="5124" width="3.6640625" style="381" customWidth="1"/>
    <col min="5125" max="5125" width="8.83203125" style="381"/>
    <col min="5126" max="5126" width="3.6640625" style="381" customWidth="1"/>
    <col min="5127" max="5127" width="8.83203125" style="381"/>
    <col min="5128" max="5128" width="3.6640625" style="381" customWidth="1"/>
    <col min="5129" max="5129" width="8.83203125" style="381"/>
    <col min="5130" max="5130" width="3.6640625" style="381" customWidth="1"/>
    <col min="5131" max="5131" width="8.83203125" style="381"/>
    <col min="5132" max="5132" width="3.6640625" style="381" customWidth="1"/>
    <col min="5133" max="5141" width="0" style="381" hidden="1" customWidth="1"/>
    <col min="5142" max="5142" width="10.83203125" style="381" customWidth="1"/>
    <col min="5143" max="5376" width="8.83203125" style="381"/>
    <col min="5377" max="5377" width="4.33203125" style="381" customWidth="1"/>
    <col min="5378" max="5378" width="3.6640625" style="381" customWidth="1"/>
    <col min="5379" max="5379" width="8.83203125" style="381"/>
    <col min="5380" max="5380" width="3.6640625" style="381" customWidth="1"/>
    <col min="5381" max="5381" width="8.83203125" style="381"/>
    <col min="5382" max="5382" width="3.6640625" style="381" customWidth="1"/>
    <col min="5383" max="5383" width="8.83203125" style="381"/>
    <col min="5384" max="5384" width="3.6640625" style="381" customWidth="1"/>
    <col min="5385" max="5385" width="8.83203125" style="381"/>
    <col min="5386" max="5386" width="3.6640625" style="381" customWidth="1"/>
    <col min="5387" max="5387" width="8.83203125" style="381"/>
    <col min="5388" max="5388" width="3.6640625" style="381" customWidth="1"/>
    <col min="5389" max="5397" width="0" style="381" hidden="1" customWidth="1"/>
    <col min="5398" max="5398" width="10.83203125" style="381" customWidth="1"/>
    <col min="5399" max="5632" width="8.83203125" style="381"/>
    <col min="5633" max="5633" width="4.33203125" style="381" customWidth="1"/>
    <col min="5634" max="5634" width="3.6640625" style="381" customWidth="1"/>
    <col min="5635" max="5635" width="8.83203125" style="381"/>
    <col min="5636" max="5636" width="3.6640625" style="381" customWidth="1"/>
    <col min="5637" max="5637" width="8.83203125" style="381"/>
    <col min="5638" max="5638" width="3.6640625" style="381" customWidth="1"/>
    <col min="5639" max="5639" width="8.83203125" style="381"/>
    <col min="5640" max="5640" width="3.6640625" style="381" customWidth="1"/>
    <col min="5641" max="5641" width="8.83203125" style="381"/>
    <col min="5642" max="5642" width="3.6640625" style="381" customWidth="1"/>
    <col min="5643" max="5643" width="8.83203125" style="381"/>
    <col min="5644" max="5644" width="3.6640625" style="381" customWidth="1"/>
    <col min="5645" max="5653" width="0" style="381" hidden="1" customWidth="1"/>
    <col min="5654" max="5654" width="10.83203125" style="381" customWidth="1"/>
    <col min="5655" max="5888" width="8.83203125" style="381"/>
    <col min="5889" max="5889" width="4.33203125" style="381" customWidth="1"/>
    <col min="5890" max="5890" width="3.6640625" style="381" customWidth="1"/>
    <col min="5891" max="5891" width="8.83203125" style="381"/>
    <col min="5892" max="5892" width="3.6640625" style="381" customWidth="1"/>
    <col min="5893" max="5893" width="8.83203125" style="381"/>
    <col min="5894" max="5894" width="3.6640625" style="381" customWidth="1"/>
    <col min="5895" max="5895" width="8.83203125" style="381"/>
    <col min="5896" max="5896" width="3.6640625" style="381" customWidth="1"/>
    <col min="5897" max="5897" width="8.83203125" style="381"/>
    <col min="5898" max="5898" width="3.6640625" style="381" customWidth="1"/>
    <col min="5899" max="5899" width="8.83203125" style="381"/>
    <col min="5900" max="5900" width="3.6640625" style="381" customWidth="1"/>
    <col min="5901" max="5909" width="0" style="381" hidden="1" customWidth="1"/>
    <col min="5910" max="5910" width="10.83203125" style="381" customWidth="1"/>
    <col min="5911" max="6144" width="8.83203125" style="381"/>
    <col min="6145" max="6145" width="4.33203125" style="381" customWidth="1"/>
    <col min="6146" max="6146" width="3.6640625" style="381" customWidth="1"/>
    <col min="6147" max="6147" width="8.83203125" style="381"/>
    <col min="6148" max="6148" width="3.6640625" style="381" customWidth="1"/>
    <col min="6149" max="6149" width="8.83203125" style="381"/>
    <col min="6150" max="6150" width="3.6640625" style="381" customWidth="1"/>
    <col min="6151" max="6151" width="8.83203125" style="381"/>
    <col min="6152" max="6152" width="3.6640625" style="381" customWidth="1"/>
    <col min="6153" max="6153" width="8.83203125" style="381"/>
    <col min="6154" max="6154" width="3.6640625" style="381" customWidth="1"/>
    <col min="6155" max="6155" width="8.83203125" style="381"/>
    <col min="6156" max="6156" width="3.6640625" style="381" customWidth="1"/>
    <col min="6157" max="6165" width="0" style="381" hidden="1" customWidth="1"/>
    <col min="6166" max="6166" width="10.83203125" style="381" customWidth="1"/>
    <col min="6167" max="6400" width="8.83203125" style="381"/>
    <col min="6401" max="6401" width="4.33203125" style="381" customWidth="1"/>
    <col min="6402" max="6402" width="3.6640625" style="381" customWidth="1"/>
    <col min="6403" max="6403" width="8.83203125" style="381"/>
    <col min="6404" max="6404" width="3.6640625" style="381" customWidth="1"/>
    <col min="6405" max="6405" width="8.83203125" style="381"/>
    <col min="6406" max="6406" width="3.6640625" style="381" customWidth="1"/>
    <col min="6407" max="6407" width="8.83203125" style="381"/>
    <col min="6408" max="6408" width="3.6640625" style="381" customWidth="1"/>
    <col min="6409" max="6409" width="8.83203125" style="381"/>
    <col min="6410" max="6410" width="3.6640625" style="381" customWidth="1"/>
    <col min="6411" max="6411" width="8.83203125" style="381"/>
    <col min="6412" max="6412" width="3.6640625" style="381" customWidth="1"/>
    <col min="6413" max="6421" width="0" style="381" hidden="1" customWidth="1"/>
    <col min="6422" max="6422" width="10.83203125" style="381" customWidth="1"/>
    <col min="6423" max="6656" width="8.83203125" style="381"/>
    <col min="6657" max="6657" width="4.33203125" style="381" customWidth="1"/>
    <col min="6658" max="6658" width="3.6640625" style="381" customWidth="1"/>
    <col min="6659" max="6659" width="8.83203125" style="381"/>
    <col min="6660" max="6660" width="3.6640625" style="381" customWidth="1"/>
    <col min="6661" max="6661" width="8.83203125" style="381"/>
    <col min="6662" max="6662" width="3.6640625" style="381" customWidth="1"/>
    <col min="6663" max="6663" width="8.83203125" style="381"/>
    <col min="6664" max="6664" width="3.6640625" style="381" customWidth="1"/>
    <col min="6665" max="6665" width="8.83203125" style="381"/>
    <col min="6666" max="6666" width="3.6640625" style="381" customWidth="1"/>
    <col min="6667" max="6667" width="8.83203125" style="381"/>
    <col min="6668" max="6668" width="3.6640625" style="381" customWidth="1"/>
    <col min="6669" max="6677" width="0" style="381" hidden="1" customWidth="1"/>
    <col min="6678" max="6678" width="10.83203125" style="381" customWidth="1"/>
    <col min="6679" max="6912" width="8.83203125" style="381"/>
    <col min="6913" max="6913" width="4.33203125" style="381" customWidth="1"/>
    <col min="6914" max="6914" width="3.6640625" style="381" customWidth="1"/>
    <col min="6915" max="6915" width="8.83203125" style="381"/>
    <col min="6916" max="6916" width="3.6640625" style="381" customWidth="1"/>
    <col min="6917" max="6917" width="8.83203125" style="381"/>
    <col min="6918" max="6918" width="3.6640625" style="381" customWidth="1"/>
    <col min="6919" max="6919" width="8.83203125" style="381"/>
    <col min="6920" max="6920" width="3.6640625" style="381" customWidth="1"/>
    <col min="6921" max="6921" width="8.83203125" style="381"/>
    <col min="6922" max="6922" width="3.6640625" style="381" customWidth="1"/>
    <col min="6923" max="6923" width="8.83203125" style="381"/>
    <col min="6924" max="6924" width="3.6640625" style="381" customWidth="1"/>
    <col min="6925" max="6933" width="0" style="381" hidden="1" customWidth="1"/>
    <col min="6934" max="6934" width="10.83203125" style="381" customWidth="1"/>
    <col min="6935" max="7168" width="8.83203125" style="381"/>
    <col min="7169" max="7169" width="4.33203125" style="381" customWidth="1"/>
    <col min="7170" max="7170" width="3.6640625" style="381" customWidth="1"/>
    <col min="7171" max="7171" width="8.83203125" style="381"/>
    <col min="7172" max="7172" width="3.6640625" style="381" customWidth="1"/>
    <col min="7173" max="7173" width="8.83203125" style="381"/>
    <col min="7174" max="7174" width="3.6640625" style="381" customWidth="1"/>
    <col min="7175" max="7175" width="8.83203125" style="381"/>
    <col min="7176" max="7176" width="3.6640625" style="381" customWidth="1"/>
    <col min="7177" max="7177" width="8.83203125" style="381"/>
    <col min="7178" max="7178" width="3.6640625" style="381" customWidth="1"/>
    <col min="7179" max="7179" width="8.83203125" style="381"/>
    <col min="7180" max="7180" width="3.6640625" style="381" customWidth="1"/>
    <col min="7181" max="7189" width="0" style="381" hidden="1" customWidth="1"/>
    <col min="7190" max="7190" width="10.83203125" style="381" customWidth="1"/>
    <col min="7191" max="7424" width="8.83203125" style="381"/>
    <col min="7425" max="7425" width="4.33203125" style="381" customWidth="1"/>
    <col min="7426" max="7426" width="3.6640625" style="381" customWidth="1"/>
    <col min="7427" max="7427" width="8.83203125" style="381"/>
    <col min="7428" max="7428" width="3.6640625" style="381" customWidth="1"/>
    <col min="7429" max="7429" width="8.83203125" style="381"/>
    <col min="7430" max="7430" width="3.6640625" style="381" customWidth="1"/>
    <col min="7431" max="7431" width="8.83203125" style="381"/>
    <col min="7432" max="7432" width="3.6640625" style="381" customWidth="1"/>
    <col min="7433" max="7433" width="8.83203125" style="381"/>
    <col min="7434" max="7434" width="3.6640625" style="381" customWidth="1"/>
    <col min="7435" max="7435" width="8.83203125" style="381"/>
    <col min="7436" max="7436" width="3.6640625" style="381" customWidth="1"/>
    <col min="7437" max="7445" width="0" style="381" hidden="1" customWidth="1"/>
    <col min="7446" max="7446" width="10.83203125" style="381" customWidth="1"/>
    <col min="7447" max="7680" width="8.83203125" style="381"/>
    <col min="7681" max="7681" width="4.33203125" style="381" customWidth="1"/>
    <col min="7682" max="7682" width="3.6640625" style="381" customWidth="1"/>
    <col min="7683" max="7683" width="8.83203125" style="381"/>
    <col min="7684" max="7684" width="3.6640625" style="381" customWidth="1"/>
    <col min="7685" max="7685" width="8.83203125" style="381"/>
    <col min="7686" max="7686" width="3.6640625" style="381" customWidth="1"/>
    <col min="7687" max="7687" width="8.83203125" style="381"/>
    <col min="7688" max="7688" width="3.6640625" style="381" customWidth="1"/>
    <col min="7689" max="7689" width="8.83203125" style="381"/>
    <col min="7690" max="7690" width="3.6640625" style="381" customWidth="1"/>
    <col min="7691" max="7691" width="8.83203125" style="381"/>
    <col min="7692" max="7692" width="3.6640625" style="381" customWidth="1"/>
    <col min="7693" max="7701" width="0" style="381" hidden="1" customWidth="1"/>
    <col min="7702" max="7702" width="10.83203125" style="381" customWidth="1"/>
    <col min="7703" max="7936" width="8.83203125" style="381"/>
    <col min="7937" max="7937" width="4.33203125" style="381" customWidth="1"/>
    <col min="7938" max="7938" width="3.6640625" style="381" customWidth="1"/>
    <col min="7939" max="7939" width="8.83203125" style="381"/>
    <col min="7940" max="7940" width="3.6640625" style="381" customWidth="1"/>
    <col min="7941" max="7941" width="8.83203125" style="381"/>
    <col min="7942" max="7942" width="3.6640625" style="381" customWidth="1"/>
    <col min="7943" max="7943" width="8.83203125" style="381"/>
    <col min="7944" max="7944" width="3.6640625" style="381" customWidth="1"/>
    <col min="7945" max="7945" width="8.83203125" style="381"/>
    <col min="7946" max="7946" width="3.6640625" style="381" customWidth="1"/>
    <col min="7947" max="7947" width="8.83203125" style="381"/>
    <col min="7948" max="7948" width="3.6640625" style="381" customWidth="1"/>
    <col min="7949" max="7957" width="0" style="381" hidden="1" customWidth="1"/>
    <col min="7958" max="7958" width="10.83203125" style="381" customWidth="1"/>
    <col min="7959" max="8192" width="8.83203125" style="381"/>
    <col min="8193" max="8193" width="4.33203125" style="381" customWidth="1"/>
    <col min="8194" max="8194" width="3.6640625" style="381" customWidth="1"/>
    <col min="8195" max="8195" width="8.83203125" style="381"/>
    <col min="8196" max="8196" width="3.6640625" style="381" customWidth="1"/>
    <col min="8197" max="8197" width="8.83203125" style="381"/>
    <col min="8198" max="8198" width="3.6640625" style="381" customWidth="1"/>
    <col min="8199" max="8199" width="8.83203125" style="381"/>
    <col min="8200" max="8200" width="3.6640625" style="381" customWidth="1"/>
    <col min="8201" max="8201" width="8.83203125" style="381"/>
    <col min="8202" max="8202" width="3.6640625" style="381" customWidth="1"/>
    <col min="8203" max="8203" width="8.83203125" style="381"/>
    <col min="8204" max="8204" width="3.6640625" style="381" customWidth="1"/>
    <col min="8205" max="8213" width="0" style="381" hidden="1" customWidth="1"/>
    <col min="8214" max="8214" width="10.83203125" style="381" customWidth="1"/>
    <col min="8215" max="8448" width="8.83203125" style="381"/>
    <col min="8449" max="8449" width="4.33203125" style="381" customWidth="1"/>
    <col min="8450" max="8450" width="3.6640625" style="381" customWidth="1"/>
    <col min="8451" max="8451" width="8.83203125" style="381"/>
    <col min="8452" max="8452" width="3.6640625" style="381" customWidth="1"/>
    <col min="8453" max="8453" width="8.83203125" style="381"/>
    <col min="8454" max="8454" width="3.6640625" style="381" customWidth="1"/>
    <col min="8455" max="8455" width="8.83203125" style="381"/>
    <col min="8456" max="8456" width="3.6640625" style="381" customWidth="1"/>
    <col min="8457" max="8457" width="8.83203125" style="381"/>
    <col min="8458" max="8458" width="3.6640625" style="381" customWidth="1"/>
    <col min="8459" max="8459" width="8.83203125" style="381"/>
    <col min="8460" max="8460" width="3.6640625" style="381" customWidth="1"/>
    <col min="8461" max="8469" width="0" style="381" hidden="1" customWidth="1"/>
    <col min="8470" max="8470" width="10.83203125" style="381" customWidth="1"/>
    <col min="8471" max="8704" width="8.83203125" style="381"/>
    <col min="8705" max="8705" width="4.33203125" style="381" customWidth="1"/>
    <col min="8706" max="8706" width="3.6640625" style="381" customWidth="1"/>
    <col min="8707" max="8707" width="8.83203125" style="381"/>
    <col min="8708" max="8708" width="3.6640625" style="381" customWidth="1"/>
    <col min="8709" max="8709" width="8.83203125" style="381"/>
    <col min="8710" max="8710" width="3.6640625" style="381" customWidth="1"/>
    <col min="8711" max="8711" width="8.83203125" style="381"/>
    <col min="8712" max="8712" width="3.6640625" style="381" customWidth="1"/>
    <col min="8713" max="8713" width="8.83203125" style="381"/>
    <col min="8714" max="8714" width="3.6640625" style="381" customWidth="1"/>
    <col min="8715" max="8715" width="8.83203125" style="381"/>
    <col min="8716" max="8716" width="3.6640625" style="381" customWidth="1"/>
    <col min="8717" max="8725" width="0" style="381" hidden="1" customWidth="1"/>
    <col min="8726" max="8726" width="10.83203125" style="381" customWidth="1"/>
    <col min="8727" max="8960" width="8.83203125" style="381"/>
    <col min="8961" max="8961" width="4.33203125" style="381" customWidth="1"/>
    <col min="8962" max="8962" width="3.6640625" style="381" customWidth="1"/>
    <col min="8963" max="8963" width="8.83203125" style="381"/>
    <col min="8964" max="8964" width="3.6640625" style="381" customWidth="1"/>
    <col min="8965" max="8965" width="8.83203125" style="381"/>
    <col min="8966" max="8966" width="3.6640625" style="381" customWidth="1"/>
    <col min="8967" max="8967" width="8.83203125" style="381"/>
    <col min="8968" max="8968" width="3.6640625" style="381" customWidth="1"/>
    <col min="8969" max="8969" width="8.83203125" style="381"/>
    <col min="8970" max="8970" width="3.6640625" style="381" customWidth="1"/>
    <col min="8971" max="8971" width="8.83203125" style="381"/>
    <col min="8972" max="8972" width="3.6640625" style="381" customWidth="1"/>
    <col min="8973" max="8981" width="0" style="381" hidden="1" customWidth="1"/>
    <col min="8982" max="8982" width="10.83203125" style="381" customWidth="1"/>
    <col min="8983" max="9216" width="8.83203125" style="381"/>
    <col min="9217" max="9217" width="4.33203125" style="381" customWidth="1"/>
    <col min="9218" max="9218" width="3.6640625" style="381" customWidth="1"/>
    <col min="9219" max="9219" width="8.83203125" style="381"/>
    <col min="9220" max="9220" width="3.6640625" style="381" customWidth="1"/>
    <col min="9221" max="9221" width="8.83203125" style="381"/>
    <col min="9222" max="9222" width="3.6640625" style="381" customWidth="1"/>
    <col min="9223" max="9223" width="8.83203125" style="381"/>
    <col min="9224" max="9224" width="3.6640625" style="381" customWidth="1"/>
    <col min="9225" max="9225" width="8.83203125" style="381"/>
    <col min="9226" max="9226" width="3.6640625" style="381" customWidth="1"/>
    <col min="9227" max="9227" width="8.83203125" style="381"/>
    <col min="9228" max="9228" width="3.6640625" style="381" customWidth="1"/>
    <col min="9229" max="9237" width="0" style="381" hidden="1" customWidth="1"/>
    <col min="9238" max="9238" width="10.83203125" style="381" customWidth="1"/>
    <col min="9239" max="9472" width="8.83203125" style="381"/>
    <col min="9473" max="9473" width="4.33203125" style="381" customWidth="1"/>
    <col min="9474" max="9474" width="3.6640625" style="381" customWidth="1"/>
    <col min="9475" max="9475" width="8.83203125" style="381"/>
    <col min="9476" max="9476" width="3.6640625" style="381" customWidth="1"/>
    <col min="9477" max="9477" width="8.83203125" style="381"/>
    <col min="9478" max="9478" width="3.6640625" style="381" customWidth="1"/>
    <col min="9479" max="9479" width="8.83203125" style="381"/>
    <col min="9480" max="9480" width="3.6640625" style="381" customWidth="1"/>
    <col min="9481" max="9481" width="8.83203125" style="381"/>
    <col min="9482" max="9482" width="3.6640625" style="381" customWidth="1"/>
    <col min="9483" max="9483" width="8.83203125" style="381"/>
    <col min="9484" max="9484" width="3.6640625" style="381" customWidth="1"/>
    <col min="9485" max="9493" width="0" style="381" hidden="1" customWidth="1"/>
    <col min="9494" max="9494" width="10.83203125" style="381" customWidth="1"/>
    <col min="9495" max="9728" width="8.83203125" style="381"/>
    <col min="9729" max="9729" width="4.33203125" style="381" customWidth="1"/>
    <col min="9730" max="9730" width="3.6640625" style="381" customWidth="1"/>
    <col min="9731" max="9731" width="8.83203125" style="381"/>
    <col min="9732" max="9732" width="3.6640625" style="381" customWidth="1"/>
    <col min="9733" max="9733" width="8.83203125" style="381"/>
    <col min="9734" max="9734" width="3.6640625" style="381" customWidth="1"/>
    <col min="9735" max="9735" width="8.83203125" style="381"/>
    <col min="9736" max="9736" width="3.6640625" style="381" customWidth="1"/>
    <col min="9737" max="9737" width="8.83203125" style="381"/>
    <col min="9738" max="9738" width="3.6640625" style="381" customWidth="1"/>
    <col min="9739" max="9739" width="8.83203125" style="381"/>
    <col min="9740" max="9740" width="3.6640625" style="381" customWidth="1"/>
    <col min="9741" max="9749" width="0" style="381" hidden="1" customWidth="1"/>
    <col min="9750" max="9750" width="10.83203125" style="381" customWidth="1"/>
    <col min="9751" max="9984" width="8.83203125" style="381"/>
    <col min="9985" max="9985" width="4.33203125" style="381" customWidth="1"/>
    <col min="9986" max="9986" width="3.6640625" style="381" customWidth="1"/>
    <col min="9987" max="9987" width="8.83203125" style="381"/>
    <col min="9988" max="9988" width="3.6640625" style="381" customWidth="1"/>
    <col min="9989" max="9989" width="8.83203125" style="381"/>
    <col min="9990" max="9990" width="3.6640625" style="381" customWidth="1"/>
    <col min="9991" max="9991" width="8.83203125" style="381"/>
    <col min="9992" max="9992" width="3.6640625" style="381" customWidth="1"/>
    <col min="9993" max="9993" width="8.83203125" style="381"/>
    <col min="9994" max="9994" width="3.6640625" style="381" customWidth="1"/>
    <col min="9995" max="9995" width="8.83203125" style="381"/>
    <col min="9996" max="9996" width="3.6640625" style="381" customWidth="1"/>
    <col min="9997" max="10005" width="0" style="381" hidden="1" customWidth="1"/>
    <col min="10006" max="10006" width="10.83203125" style="381" customWidth="1"/>
    <col min="10007" max="10240" width="8.83203125" style="381"/>
    <col min="10241" max="10241" width="4.33203125" style="381" customWidth="1"/>
    <col min="10242" max="10242" width="3.6640625" style="381" customWidth="1"/>
    <col min="10243" max="10243" width="8.83203125" style="381"/>
    <col min="10244" max="10244" width="3.6640625" style="381" customWidth="1"/>
    <col min="10245" max="10245" width="8.83203125" style="381"/>
    <col min="10246" max="10246" width="3.6640625" style="381" customWidth="1"/>
    <col min="10247" max="10247" width="8.83203125" style="381"/>
    <col min="10248" max="10248" width="3.6640625" style="381" customWidth="1"/>
    <col min="10249" max="10249" width="8.83203125" style="381"/>
    <col min="10250" max="10250" width="3.6640625" style="381" customWidth="1"/>
    <col min="10251" max="10251" width="8.83203125" style="381"/>
    <col min="10252" max="10252" width="3.6640625" style="381" customWidth="1"/>
    <col min="10253" max="10261" width="0" style="381" hidden="1" customWidth="1"/>
    <col min="10262" max="10262" width="10.83203125" style="381" customWidth="1"/>
    <col min="10263" max="10496" width="8.83203125" style="381"/>
    <col min="10497" max="10497" width="4.33203125" style="381" customWidth="1"/>
    <col min="10498" max="10498" width="3.6640625" style="381" customWidth="1"/>
    <col min="10499" max="10499" width="8.83203125" style="381"/>
    <col min="10500" max="10500" width="3.6640625" style="381" customWidth="1"/>
    <col min="10501" max="10501" width="8.83203125" style="381"/>
    <col min="10502" max="10502" width="3.6640625" style="381" customWidth="1"/>
    <col min="10503" max="10503" width="8.83203125" style="381"/>
    <col min="10504" max="10504" width="3.6640625" style="381" customWidth="1"/>
    <col min="10505" max="10505" width="8.83203125" style="381"/>
    <col min="10506" max="10506" width="3.6640625" style="381" customWidth="1"/>
    <col min="10507" max="10507" width="8.83203125" style="381"/>
    <col min="10508" max="10508" width="3.6640625" style="381" customWidth="1"/>
    <col min="10509" max="10517" width="0" style="381" hidden="1" customWidth="1"/>
    <col min="10518" max="10518" width="10.83203125" style="381" customWidth="1"/>
    <col min="10519" max="10752" width="8.83203125" style="381"/>
    <col min="10753" max="10753" width="4.33203125" style="381" customWidth="1"/>
    <col min="10754" max="10754" width="3.6640625" style="381" customWidth="1"/>
    <col min="10755" max="10755" width="8.83203125" style="381"/>
    <col min="10756" max="10756" width="3.6640625" style="381" customWidth="1"/>
    <col min="10757" max="10757" width="8.83203125" style="381"/>
    <col min="10758" max="10758" width="3.6640625" style="381" customWidth="1"/>
    <col min="10759" max="10759" width="8.83203125" style="381"/>
    <col min="10760" max="10760" width="3.6640625" style="381" customWidth="1"/>
    <col min="10761" max="10761" width="8.83203125" style="381"/>
    <col min="10762" max="10762" width="3.6640625" style="381" customWidth="1"/>
    <col min="10763" max="10763" width="8.83203125" style="381"/>
    <col min="10764" max="10764" width="3.6640625" style="381" customWidth="1"/>
    <col min="10765" max="10773" width="0" style="381" hidden="1" customWidth="1"/>
    <col min="10774" max="10774" width="10.83203125" style="381" customWidth="1"/>
    <col min="10775" max="11008" width="8.83203125" style="381"/>
    <col min="11009" max="11009" width="4.33203125" style="381" customWidth="1"/>
    <col min="11010" max="11010" width="3.6640625" style="381" customWidth="1"/>
    <col min="11011" max="11011" width="8.83203125" style="381"/>
    <col min="11012" max="11012" width="3.6640625" style="381" customWidth="1"/>
    <col min="11013" max="11013" width="8.83203125" style="381"/>
    <col min="11014" max="11014" width="3.6640625" style="381" customWidth="1"/>
    <col min="11015" max="11015" width="8.83203125" style="381"/>
    <col min="11016" max="11016" width="3.6640625" style="381" customWidth="1"/>
    <col min="11017" max="11017" width="8.83203125" style="381"/>
    <col min="11018" max="11018" width="3.6640625" style="381" customWidth="1"/>
    <col min="11019" max="11019" width="8.83203125" style="381"/>
    <col min="11020" max="11020" width="3.6640625" style="381" customWidth="1"/>
    <col min="11021" max="11029" width="0" style="381" hidden="1" customWidth="1"/>
    <col min="11030" max="11030" width="10.83203125" style="381" customWidth="1"/>
    <col min="11031" max="11264" width="8.83203125" style="381"/>
    <col min="11265" max="11265" width="4.33203125" style="381" customWidth="1"/>
    <col min="11266" max="11266" width="3.6640625" style="381" customWidth="1"/>
    <col min="11267" max="11267" width="8.83203125" style="381"/>
    <col min="11268" max="11268" width="3.6640625" style="381" customWidth="1"/>
    <col min="11269" max="11269" width="8.83203125" style="381"/>
    <col min="11270" max="11270" width="3.6640625" style="381" customWidth="1"/>
    <col min="11271" max="11271" width="8.83203125" style="381"/>
    <col min="11272" max="11272" width="3.6640625" style="381" customWidth="1"/>
    <col min="11273" max="11273" width="8.83203125" style="381"/>
    <col min="11274" max="11274" width="3.6640625" style="381" customWidth="1"/>
    <col min="11275" max="11275" width="8.83203125" style="381"/>
    <col min="11276" max="11276" width="3.6640625" style="381" customWidth="1"/>
    <col min="11277" max="11285" width="0" style="381" hidden="1" customWidth="1"/>
    <col min="11286" max="11286" width="10.83203125" style="381" customWidth="1"/>
    <col min="11287" max="11520" width="8.83203125" style="381"/>
    <col min="11521" max="11521" width="4.33203125" style="381" customWidth="1"/>
    <col min="11522" max="11522" width="3.6640625" style="381" customWidth="1"/>
    <col min="11523" max="11523" width="8.83203125" style="381"/>
    <col min="11524" max="11524" width="3.6640625" style="381" customWidth="1"/>
    <col min="11525" max="11525" width="8.83203125" style="381"/>
    <col min="11526" max="11526" width="3.6640625" style="381" customWidth="1"/>
    <col min="11527" max="11527" width="8.83203125" style="381"/>
    <col min="11528" max="11528" width="3.6640625" style="381" customWidth="1"/>
    <col min="11529" max="11529" width="8.83203125" style="381"/>
    <col min="11530" max="11530" width="3.6640625" style="381" customWidth="1"/>
    <col min="11531" max="11531" width="8.83203125" style="381"/>
    <col min="11532" max="11532" width="3.6640625" style="381" customWidth="1"/>
    <col min="11533" max="11541" width="0" style="381" hidden="1" customWidth="1"/>
    <col min="11542" max="11542" width="10.83203125" style="381" customWidth="1"/>
    <col min="11543" max="11776" width="8.83203125" style="381"/>
    <col min="11777" max="11777" width="4.33203125" style="381" customWidth="1"/>
    <col min="11778" max="11778" width="3.6640625" style="381" customWidth="1"/>
    <col min="11779" max="11779" width="8.83203125" style="381"/>
    <col min="11780" max="11780" width="3.6640625" style="381" customWidth="1"/>
    <col min="11781" max="11781" width="8.83203125" style="381"/>
    <col min="11782" max="11782" width="3.6640625" style="381" customWidth="1"/>
    <col min="11783" max="11783" width="8.83203125" style="381"/>
    <col min="11784" max="11784" width="3.6640625" style="381" customWidth="1"/>
    <col min="11785" max="11785" width="8.83203125" style="381"/>
    <col min="11786" max="11786" width="3.6640625" style="381" customWidth="1"/>
    <col min="11787" max="11787" width="8.83203125" style="381"/>
    <col min="11788" max="11788" width="3.6640625" style="381" customWidth="1"/>
    <col min="11789" max="11797" width="0" style="381" hidden="1" customWidth="1"/>
    <col min="11798" max="11798" width="10.83203125" style="381" customWidth="1"/>
    <col min="11799" max="12032" width="8.83203125" style="381"/>
    <col min="12033" max="12033" width="4.33203125" style="381" customWidth="1"/>
    <col min="12034" max="12034" width="3.6640625" style="381" customWidth="1"/>
    <col min="12035" max="12035" width="8.83203125" style="381"/>
    <col min="12036" max="12036" width="3.6640625" style="381" customWidth="1"/>
    <col min="12037" max="12037" width="8.83203125" style="381"/>
    <col min="12038" max="12038" width="3.6640625" style="381" customWidth="1"/>
    <col min="12039" max="12039" width="8.83203125" style="381"/>
    <col min="12040" max="12040" width="3.6640625" style="381" customWidth="1"/>
    <col min="12041" max="12041" width="8.83203125" style="381"/>
    <col min="12042" max="12042" width="3.6640625" style="381" customWidth="1"/>
    <col min="12043" max="12043" width="8.83203125" style="381"/>
    <col min="12044" max="12044" width="3.6640625" style="381" customWidth="1"/>
    <col min="12045" max="12053" width="0" style="381" hidden="1" customWidth="1"/>
    <col min="12054" max="12054" width="10.83203125" style="381" customWidth="1"/>
    <col min="12055" max="12288" width="8.83203125" style="381"/>
    <col min="12289" max="12289" width="4.33203125" style="381" customWidth="1"/>
    <col min="12290" max="12290" width="3.6640625" style="381" customWidth="1"/>
    <col min="12291" max="12291" width="8.83203125" style="381"/>
    <col min="12292" max="12292" width="3.6640625" style="381" customWidth="1"/>
    <col min="12293" max="12293" width="8.83203125" style="381"/>
    <col min="12294" max="12294" width="3.6640625" style="381" customWidth="1"/>
    <col min="12295" max="12295" width="8.83203125" style="381"/>
    <col min="12296" max="12296" width="3.6640625" style="381" customWidth="1"/>
    <col min="12297" max="12297" width="8.83203125" style="381"/>
    <col min="12298" max="12298" width="3.6640625" style="381" customWidth="1"/>
    <col min="12299" max="12299" width="8.83203125" style="381"/>
    <col min="12300" max="12300" width="3.6640625" style="381" customWidth="1"/>
    <col min="12301" max="12309" width="0" style="381" hidden="1" customWidth="1"/>
    <col min="12310" max="12310" width="10.83203125" style="381" customWidth="1"/>
    <col min="12311" max="12544" width="8.83203125" style="381"/>
    <col min="12545" max="12545" width="4.33203125" style="381" customWidth="1"/>
    <col min="12546" max="12546" width="3.6640625" style="381" customWidth="1"/>
    <col min="12547" max="12547" width="8.83203125" style="381"/>
    <col min="12548" max="12548" width="3.6640625" style="381" customWidth="1"/>
    <col min="12549" max="12549" width="8.83203125" style="381"/>
    <col min="12550" max="12550" width="3.6640625" style="381" customWidth="1"/>
    <col min="12551" max="12551" width="8.83203125" style="381"/>
    <col min="12552" max="12552" width="3.6640625" style="381" customWidth="1"/>
    <col min="12553" max="12553" width="8.83203125" style="381"/>
    <col min="12554" max="12554" width="3.6640625" style="381" customWidth="1"/>
    <col min="12555" max="12555" width="8.83203125" style="381"/>
    <col min="12556" max="12556" width="3.6640625" style="381" customWidth="1"/>
    <col min="12557" max="12565" width="0" style="381" hidden="1" customWidth="1"/>
    <col min="12566" max="12566" width="10.83203125" style="381" customWidth="1"/>
    <col min="12567" max="12800" width="8.83203125" style="381"/>
    <col min="12801" max="12801" width="4.33203125" style="381" customWidth="1"/>
    <col min="12802" max="12802" width="3.6640625" style="381" customWidth="1"/>
    <col min="12803" max="12803" width="8.83203125" style="381"/>
    <col min="12804" max="12804" width="3.6640625" style="381" customWidth="1"/>
    <col min="12805" max="12805" width="8.83203125" style="381"/>
    <col min="12806" max="12806" width="3.6640625" style="381" customWidth="1"/>
    <col min="12807" max="12807" width="8.83203125" style="381"/>
    <col min="12808" max="12808" width="3.6640625" style="381" customWidth="1"/>
    <col min="12809" max="12809" width="8.83203125" style="381"/>
    <col min="12810" max="12810" width="3.6640625" style="381" customWidth="1"/>
    <col min="12811" max="12811" width="8.83203125" style="381"/>
    <col min="12812" max="12812" width="3.6640625" style="381" customWidth="1"/>
    <col min="12813" max="12821" width="0" style="381" hidden="1" customWidth="1"/>
    <col min="12822" max="12822" width="10.83203125" style="381" customWidth="1"/>
    <col min="12823" max="13056" width="8.83203125" style="381"/>
    <col min="13057" max="13057" width="4.33203125" style="381" customWidth="1"/>
    <col min="13058" max="13058" width="3.6640625" style="381" customWidth="1"/>
    <col min="13059" max="13059" width="8.83203125" style="381"/>
    <col min="13060" max="13060" width="3.6640625" style="381" customWidth="1"/>
    <col min="13061" max="13061" width="8.83203125" style="381"/>
    <col min="13062" max="13062" width="3.6640625" style="381" customWidth="1"/>
    <col min="13063" max="13063" width="8.83203125" style="381"/>
    <col min="13064" max="13064" width="3.6640625" style="381" customWidth="1"/>
    <col min="13065" max="13065" width="8.83203125" style="381"/>
    <col min="13066" max="13066" width="3.6640625" style="381" customWidth="1"/>
    <col min="13067" max="13067" width="8.83203125" style="381"/>
    <col min="13068" max="13068" width="3.6640625" style="381" customWidth="1"/>
    <col min="13069" max="13077" width="0" style="381" hidden="1" customWidth="1"/>
    <col min="13078" max="13078" width="10.83203125" style="381" customWidth="1"/>
    <col min="13079" max="13312" width="8.83203125" style="381"/>
    <col min="13313" max="13313" width="4.33203125" style="381" customWidth="1"/>
    <col min="13314" max="13314" width="3.6640625" style="381" customWidth="1"/>
    <col min="13315" max="13315" width="8.83203125" style="381"/>
    <col min="13316" max="13316" width="3.6640625" style="381" customWidth="1"/>
    <col min="13317" max="13317" width="8.83203125" style="381"/>
    <col min="13318" max="13318" width="3.6640625" style="381" customWidth="1"/>
    <col min="13319" max="13319" width="8.83203125" style="381"/>
    <col min="13320" max="13320" width="3.6640625" style="381" customWidth="1"/>
    <col min="13321" max="13321" width="8.83203125" style="381"/>
    <col min="13322" max="13322" width="3.6640625" style="381" customWidth="1"/>
    <col min="13323" max="13323" width="8.83203125" style="381"/>
    <col min="13324" max="13324" width="3.6640625" style="381" customWidth="1"/>
    <col min="13325" max="13333" width="0" style="381" hidden="1" customWidth="1"/>
    <col min="13334" max="13334" width="10.83203125" style="381" customWidth="1"/>
    <col min="13335" max="13568" width="8.83203125" style="381"/>
    <col min="13569" max="13569" width="4.33203125" style="381" customWidth="1"/>
    <col min="13570" max="13570" width="3.6640625" style="381" customWidth="1"/>
    <col min="13571" max="13571" width="8.83203125" style="381"/>
    <col min="13572" max="13572" width="3.6640625" style="381" customWidth="1"/>
    <col min="13573" max="13573" width="8.83203125" style="381"/>
    <col min="13574" max="13574" width="3.6640625" style="381" customWidth="1"/>
    <col min="13575" max="13575" width="8.83203125" style="381"/>
    <col min="13576" max="13576" width="3.6640625" style="381" customWidth="1"/>
    <col min="13577" max="13577" width="8.83203125" style="381"/>
    <col min="13578" max="13578" width="3.6640625" style="381" customWidth="1"/>
    <col min="13579" max="13579" width="8.83203125" style="381"/>
    <col min="13580" max="13580" width="3.6640625" style="381" customWidth="1"/>
    <col min="13581" max="13589" width="0" style="381" hidden="1" customWidth="1"/>
    <col min="13590" max="13590" width="10.83203125" style="381" customWidth="1"/>
    <col min="13591" max="13824" width="8.83203125" style="381"/>
    <col min="13825" max="13825" width="4.33203125" style="381" customWidth="1"/>
    <col min="13826" max="13826" width="3.6640625" style="381" customWidth="1"/>
    <col min="13827" max="13827" width="8.83203125" style="381"/>
    <col min="13828" max="13828" width="3.6640625" style="381" customWidth="1"/>
    <col min="13829" max="13829" width="8.83203125" style="381"/>
    <col min="13830" max="13830" width="3.6640625" style="381" customWidth="1"/>
    <col min="13831" max="13831" width="8.83203125" style="381"/>
    <col min="13832" max="13832" width="3.6640625" style="381" customWidth="1"/>
    <col min="13833" max="13833" width="8.83203125" style="381"/>
    <col min="13834" max="13834" width="3.6640625" style="381" customWidth="1"/>
    <col min="13835" max="13835" width="8.83203125" style="381"/>
    <col min="13836" max="13836" width="3.6640625" style="381" customWidth="1"/>
    <col min="13837" max="13845" width="0" style="381" hidden="1" customWidth="1"/>
    <col min="13846" max="13846" width="10.83203125" style="381" customWidth="1"/>
    <col min="13847" max="14080" width="8.83203125" style="381"/>
    <col min="14081" max="14081" width="4.33203125" style="381" customWidth="1"/>
    <col min="14082" max="14082" width="3.6640625" style="381" customWidth="1"/>
    <col min="14083" max="14083" width="8.83203125" style="381"/>
    <col min="14084" max="14084" width="3.6640625" style="381" customWidth="1"/>
    <col min="14085" max="14085" width="8.83203125" style="381"/>
    <col min="14086" max="14086" width="3.6640625" style="381" customWidth="1"/>
    <col min="14087" max="14087" width="8.83203125" style="381"/>
    <col min="14088" max="14088" width="3.6640625" style="381" customWidth="1"/>
    <col min="14089" max="14089" width="8.83203125" style="381"/>
    <col min="14090" max="14090" width="3.6640625" style="381" customWidth="1"/>
    <col min="14091" max="14091" width="8.83203125" style="381"/>
    <col min="14092" max="14092" width="3.6640625" style="381" customWidth="1"/>
    <col min="14093" max="14101" width="0" style="381" hidden="1" customWidth="1"/>
    <col min="14102" max="14102" width="10.83203125" style="381" customWidth="1"/>
    <col min="14103" max="14336" width="8.83203125" style="381"/>
    <col min="14337" max="14337" width="4.33203125" style="381" customWidth="1"/>
    <col min="14338" max="14338" width="3.6640625" style="381" customWidth="1"/>
    <col min="14339" max="14339" width="8.83203125" style="381"/>
    <col min="14340" max="14340" width="3.6640625" style="381" customWidth="1"/>
    <col min="14341" max="14341" width="8.83203125" style="381"/>
    <col min="14342" max="14342" width="3.6640625" style="381" customWidth="1"/>
    <col min="14343" max="14343" width="8.83203125" style="381"/>
    <col min="14344" max="14344" width="3.6640625" style="381" customWidth="1"/>
    <col min="14345" max="14345" width="8.83203125" style="381"/>
    <col min="14346" max="14346" width="3.6640625" style="381" customWidth="1"/>
    <col min="14347" max="14347" width="8.83203125" style="381"/>
    <col min="14348" max="14348" width="3.6640625" style="381" customWidth="1"/>
    <col min="14349" max="14357" width="0" style="381" hidden="1" customWidth="1"/>
    <col min="14358" max="14358" width="10.83203125" style="381" customWidth="1"/>
    <col min="14359" max="14592" width="8.83203125" style="381"/>
    <col min="14593" max="14593" width="4.33203125" style="381" customWidth="1"/>
    <col min="14594" max="14594" width="3.6640625" style="381" customWidth="1"/>
    <col min="14595" max="14595" width="8.83203125" style="381"/>
    <col min="14596" max="14596" width="3.6640625" style="381" customWidth="1"/>
    <col min="14597" max="14597" width="8.83203125" style="381"/>
    <col min="14598" max="14598" width="3.6640625" style="381" customWidth="1"/>
    <col min="14599" max="14599" width="8.83203125" style="381"/>
    <col min="14600" max="14600" width="3.6640625" style="381" customWidth="1"/>
    <col min="14601" max="14601" width="8.83203125" style="381"/>
    <col min="14602" max="14602" width="3.6640625" style="381" customWidth="1"/>
    <col min="14603" max="14603" width="8.83203125" style="381"/>
    <col min="14604" max="14604" width="3.6640625" style="381" customWidth="1"/>
    <col min="14605" max="14613" width="0" style="381" hidden="1" customWidth="1"/>
    <col min="14614" max="14614" width="10.83203125" style="381" customWidth="1"/>
    <col min="14615" max="14848" width="8.83203125" style="381"/>
    <col min="14849" max="14849" width="4.33203125" style="381" customWidth="1"/>
    <col min="14850" max="14850" width="3.6640625" style="381" customWidth="1"/>
    <col min="14851" max="14851" width="8.83203125" style="381"/>
    <col min="14852" max="14852" width="3.6640625" style="381" customWidth="1"/>
    <col min="14853" max="14853" width="8.83203125" style="381"/>
    <col min="14854" max="14854" width="3.6640625" style="381" customWidth="1"/>
    <col min="14855" max="14855" width="8.83203125" style="381"/>
    <col min="14856" max="14856" width="3.6640625" style="381" customWidth="1"/>
    <col min="14857" max="14857" width="8.83203125" style="381"/>
    <col min="14858" max="14858" width="3.6640625" style="381" customWidth="1"/>
    <col min="14859" max="14859" width="8.83203125" style="381"/>
    <col min="14860" max="14860" width="3.6640625" style="381" customWidth="1"/>
    <col min="14861" max="14869" width="0" style="381" hidden="1" customWidth="1"/>
    <col min="14870" max="14870" width="10.83203125" style="381" customWidth="1"/>
    <col min="14871" max="15104" width="8.83203125" style="381"/>
    <col min="15105" max="15105" width="4.33203125" style="381" customWidth="1"/>
    <col min="15106" max="15106" width="3.6640625" style="381" customWidth="1"/>
    <col min="15107" max="15107" width="8.83203125" style="381"/>
    <col min="15108" max="15108" width="3.6640625" style="381" customWidth="1"/>
    <col min="15109" max="15109" width="8.83203125" style="381"/>
    <col min="15110" max="15110" width="3.6640625" style="381" customWidth="1"/>
    <col min="15111" max="15111" width="8.83203125" style="381"/>
    <col min="15112" max="15112" width="3.6640625" style="381" customWidth="1"/>
    <col min="15113" max="15113" width="8.83203125" style="381"/>
    <col min="15114" max="15114" width="3.6640625" style="381" customWidth="1"/>
    <col min="15115" max="15115" width="8.83203125" style="381"/>
    <col min="15116" max="15116" width="3.6640625" style="381" customWidth="1"/>
    <col min="15117" max="15125" width="0" style="381" hidden="1" customWidth="1"/>
    <col min="15126" max="15126" width="10.83203125" style="381" customWidth="1"/>
    <col min="15127" max="15360" width="8.83203125" style="381"/>
    <col min="15361" max="15361" width="4.33203125" style="381" customWidth="1"/>
    <col min="15362" max="15362" width="3.6640625" style="381" customWidth="1"/>
    <col min="15363" max="15363" width="8.83203125" style="381"/>
    <col min="15364" max="15364" width="3.6640625" style="381" customWidth="1"/>
    <col min="15365" max="15365" width="8.83203125" style="381"/>
    <col min="15366" max="15366" width="3.6640625" style="381" customWidth="1"/>
    <col min="15367" max="15367" width="8.83203125" style="381"/>
    <col min="15368" max="15368" width="3.6640625" style="381" customWidth="1"/>
    <col min="15369" max="15369" width="8.83203125" style="381"/>
    <col min="15370" max="15370" width="3.6640625" style="381" customWidth="1"/>
    <col min="15371" max="15371" width="8.83203125" style="381"/>
    <col min="15372" max="15372" width="3.6640625" style="381" customWidth="1"/>
    <col min="15373" max="15381" width="0" style="381" hidden="1" customWidth="1"/>
    <col min="15382" max="15382" width="10.83203125" style="381" customWidth="1"/>
    <col min="15383" max="15616" width="8.83203125" style="381"/>
    <col min="15617" max="15617" width="4.33203125" style="381" customWidth="1"/>
    <col min="15618" max="15618" width="3.6640625" style="381" customWidth="1"/>
    <col min="15619" max="15619" width="8.83203125" style="381"/>
    <col min="15620" max="15620" width="3.6640625" style="381" customWidth="1"/>
    <col min="15621" max="15621" width="8.83203125" style="381"/>
    <col min="15622" max="15622" width="3.6640625" style="381" customWidth="1"/>
    <col min="15623" max="15623" width="8.83203125" style="381"/>
    <col min="15624" max="15624" width="3.6640625" style="381" customWidth="1"/>
    <col min="15625" max="15625" width="8.83203125" style="381"/>
    <col min="15626" max="15626" width="3.6640625" style="381" customWidth="1"/>
    <col min="15627" max="15627" width="8.83203125" style="381"/>
    <col min="15628" max="15628" width="3.6640625" style="381" customWidth="1"/>
    <col min="15629" max="15637" width="0" style="381" hidden="1" customWidth="1"/>
    <col min="15638" max="15638" width="10.83203125" style="381" customWidth="1"/>
    <col min="15639" max="15872" width="8.83203125" style="381"/>
    <col min="15873" max="15873" width="4.33203125" style="381" customWidth="1"/>
    <col min="15874" max="15874" width="3.6640625" style="381" customWidth="1"/>
    <col min="15875" max="15875" width="8.83203125" style="381"/>
    <col min="15876" max="15876" width="3.6640625" style="381" customWidth="1"/>
    <col min="15877" max="15877" width="8.83203125" style="381"/>
    <col min="15878" max="15878" width="3.6640625" style="381" customWidth="1"/>
    <col min="15879" max="15879" width="8.83203125" style="381"/>
    <col min="15880" max="15880" width="3.6640625" style="381" customWidth="1"/>
    <col min="15881" max="15881" width="8.83203125" style="381"/>
    <col min="15882" max="15882" width="3.6640625" style="381" customWidth="1"/>
    <col min="15883" max="15883" width="8.83203125" style="381"/>
    <col min="15884" max="15884" width="3.6640625" style="381" customWidth="1"/>
    <col min="15885" max="15893" width="0" style="381" hidden="1" customWidth="1"/>
    <col min="15894" max="15894" width="10.83203125" style="381" customWidth="1"/>
    <col min="15895" max="16128" width="8.83203125" style="381"/>
    <col min="16129" max="16129" width="4.33203125" style="381" customWidth="1"/>
    <col min="16130" max="16130" width="3.6640625" style="381" customWidth="1"/>
    <col min="16131" max="16131" width="8.83203125" style="381"/>
    <col min="16132" max="16132" width="3.6640625" style="381" customWidth="1"/>
    <col min="16133" max="16133" width="8.83203125" style="381"/>
    <col min="16134" max="16134" width="3.6640625" style="381" customWidth="1"/>
    <col min="16135" max="16135" width="8.83203125" style="381"/>
    <col min="16136" max="16136" width="3.6640625" style="381" customWidth="1"/>
    <col min="16137" max="16137" width="8.83203125" style="381"/>
    <col min="16138" max="16138" width="3.6640625" style="381" customWidth="1"/>
    <col min="16139" max="16139" width="8.83203125" style="381"/>
    <col min="16140" max="16140" width="3.6640625" style="381" customWidth="1"/>
    <col min="16141" max="16149" width="0" style="381" hidden="1" customWidth="1"/>
    <col min="16150" max="16150" width="10.83203125" style="381" customWidth="1"/>
    <col min="16151" max="16384" width="8.83203125" style="381"/>
  </cols>
  <sheetData>
    <row r="1" spans="1:22">
      <c r="A1" s="436" t="s">
        <v>143</v>
      </c>
      <c r="B1" s="436"/>
      <c r="C1" s="436"/>
      <c r="D1" s="436"/>
      <c r="E1" s="436"/>
      <c r="F1" s="436"/>
      <c r="G1" s="436"/>
      <c r="H1" s="436"/>
      <c r="I1" s="436"/>
      <c r="K1" s="437">
        <v>44835</v>
      </c>
      <c r="L1" s="437"/>
    </row>
    <row r="3" spans="1:22">
      <c r="A3" s="435"/>
      <c r="B3" s="428" t="str">
        <f>金額設定!B4</f>
        <v>児童発達支援</v>
      </c>
      <c r="C3" s="428"/>
      <c r="D3" s="428" t="str">
        <f>金額設定!B5</f>
        <v>放課後デイサービス</v>
      </c>
      <c r="E3" s="428"/>
      <c r="F3" s="428" t="str">
        <f>金額設定!B6</f>
        <v>訪問デイサービス</v>
      </c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8"/>
      <c r="U3" s="428"/>
      <c r="V3" s="429" t="s">
        <v>144</v>
      </c>
    </row>
    <row r="4" spans="1:22">
      <c r="A4" s="435"/>
      <c r="B4" s="382" t="s">
        <v>195</v>
      </c>
      <c r="C4" s="382" t="s">
        <v>146</v>
      </c>
      <c r="D4" s="382" t="s">
        <v>195</v>
      </c>
      <c r="E4" s="382" t="s">
        <v>146</v>
      </c>
      <c r="F4" s="382" t="s">
        <v>195</v>
      </c>
      <c r="G4" s="382" t="s">
        <v>146</v>
      </c>
      <c r="H4" s="382" t="s">
        <v>195</v>
      </c>
      <c r="I4" s="382" t="s">
        <v>146</v>
      </c>
      <c r="J4" s="382" t="s">
        <v>195</v>
      </c>
      <c r="K4" s="382" t="s">
        <v>146</v>
      </c>
      <c r="L4" s="382" t="s">
        <v>195</v>
      </c>
      <c r="M4" s="382" t="s">
        <v>146</v>
      </c>
      <c r="N4" s="382" t="s">
        <v>145</v>
      </c>
      <c r="O4" s="382" t="s">
        <v>146</v>
      </c>
      <c r="P4" s="382" t="s">
        <v>145</v>
      </c>
      <c r="Q4" s="382" t="s">
        <v>146</v>
      </c>
      <c r="R4" s="382" t="s">
        <v>145</v>
      </c>
      <c r="S4" s="382" t="s">
        <v>146</v>
      </c>
      <c r="T4" s="382" t="s">
        <v>145</v>
      </c>
      <c r="U4" s="382" t="s">
        <v>146</v>
      </c>
      <c r="V4" s="430"/>
    </row>
    <row r="5" spans="1:22">
      <c r="A5" s="383" t="s">
        <v>147</v>
      </c>
      <c r="B5" s="384"/>
      <c r="C5" s="385">
        <f>B5*金額設定!$C$4</f>
        <v>0</v>
      </c>
      <c r="D5" s="384"/>
      <c r="E5" s="386">
        <f>D5*金額設定!$C$5</f>
        <v>0</v>
      </c>
      <c r="F5" s="384"/>
      <c r="G5" s="386">
        <f>F5*金額設定!$C$6</f>
        <v>0</v>
      </c>
      <c r="H5" s="384"/>
      <c r="I5" s="386">
        <f>H5*金額設定!$C$7</f>
        <v>0</v>
      </c>
      <c r="J5" s="384"/>
      <c r="K5" s="386">
        <f>J5*金額設定!$C$8</f>
        <v>0</v>
      </c>
      <c r="L5" s="384"/>
      <c r="M5" s="386">
        <f>L5*金額設定!C9</f>
        <v>0</v>
      </c>
      <c r="N5" s="384"/>
      <c r="O5" s="386">
        <f>N5*金額設定!$C$10</f>
        <v>0</v>
      </c>
      <c r="P5" s="384"/>
      <c r="Q5" s="386">
        <f>P5*金額設定!$C$11</f>
        <v>0</v>
      </c>
      <c r="R5" s="384"/>
      <c r="S5" s="386">
        <f>R5*金額設定!$C$12</f>
        <v>0</v>
      </c>
      <c r="T5" s="384"/>
      <c r="U5" s="386">
        <f>T5*金額設定!$C$13</f>
        <v>0</v>
      </c>
      <c r="V5" s="385">
        <f>C5+E5+G5+I5+K5+M5+O5+Q5+S5+U5</f>
        <v>0</v>
      </c>
    </row>
    <row r="6" spans="1:22">
      <c r="A6" s="383" t="s">
        <v>148</v>
      </c>
      <c r="B6" s="384"/>
      <c r="C6" s="385">
        <f>B6*金額設定!$C$4</f>
        <v>0</v>
      </c>
      <c r="D6" s="384"/>
      <c r="E6" s="386">
        <f>D6*金額設定!$C$5</f>
        <v>0</v>
      </c>
      <c r="F6" s="384"/>
      <c r="G6" s="386">
        <f>F6*金額設定!$C$6</f>
        <v>0</v>
      </c>
      <c r="H6" s="384"/>
      <c r="I6" s="386">
        <f>H6*金額設定!$C$7</f>
        <v>0</v>
      </c>
      <c r="J6" s="384"/>
      <c r="K6" s="386">
        <f>J6*金額設定!$C$8</f>
        <v>0</v>
      </c>
      <c r="L6" s="384"/>
      <c r="M6" s="386">
        <f>L6*金額設定!C10</f>
        <v>0</v>
      </c>
      <c r="N6" s="384"/>
      <c r="O6" s="386">
        <f>N6*金額設定!$C$10</f>
        <v>0</v>
      </c>
      <c r="P6" s="384"/>
      <c r="Q6" s="386">
        <f>P6*金額設定!$C$11</f>
        <v>0</v>
      </c>
      <c r="R6" s="384"/>
      <c r="S6" s="386">
        <f>R6*金額設定!$C$12</f>
        <v>0</v>
      </c>
      <c r="T6" s="384"/>
      <c r="U6" s="386">
        <f>T6*金額設定!$C$13</f>
        <v>0</v>
      </c>
      <c r="V6" s="385">
        <f t="shared" ref="V6:V36" si="0">C6+E6+G6+I6+K6+M6+O6+Q6+S6+U6</f>
        <v>0</v>
      </c>
    </row>
    <row r="7" spans="1:22">
      <c r="A7" s="383" t="s">
        <v>149</v>
      </c>
      <c r="B7" s="384"/>
      <c r="C7" s="385">
        <f>B7*金額設定!$C$4</f>
        <v>0</v>
      </c>
      <c r="D7" s="384"/>
      <c r="E7" s="386">
        <f>D7*金額設定!$C$5</f>
        <v>0</v>
      </c>
      <c r="F7" s="384"/>
      <c r="G7" s="386">
        <f>F7*金額設定!$C$6</f>
        <v>0</v>
      </c>
      <c r="H7" s="384"/>
      <c r="I7" s="386">
        <f>H7*金額設定!$C$7</f>
        <v>0</v>
      </c>
      <c r="J7" s="384"/>
      <c r="K7" s="386">
        <f>J7*金額設定!$C$8</f>
        <v>0</v>
      </c>
      <c r="L7" s="384"/>
      <c r="M7" s="386">
        <f>L7*金額設定!C11</f>
        <v>0</v>
      </c>
      <c r="N7" s="384"/>
      <c r="O7" s="386">
        <f>N7*金額設定!$C$10</f>
        <v>0</v>
      </c>
      <c r="P7" s="384"/>
      <c r="Q7" s="386">
        <f>P7*金額設定!$C$11</f>
        <v>0</v>
      </c>
      <c r="R7" s="384"/>
      <c r="S7" s="386">
        <f>R7*金額設定!$C$12</f>
        <v>0</v>
      </c>
      <c r="T7" s="384"/>
      <c r="U7" s="386">
        <f>T7*金額設定!$C$13</f>
        <v>0</v>
      </c>
      <c r="V7" s="385">
        <f t="shared" si="0"/>
        <v>0</v>
      </c>
    </row>
    <row r="8" spans="1:22">
      <c r="A8" s="383" t="s">
        <v>150</v>
      </c>
      <c r="B8" s="384"/>
      <c r="C8" s="385">
        <f>B8*金額設定!$C$4</f>
        <v>0</v>
      </c>
      <c r="D8" s="384"/>
      <c r="E8" s="386">
        <f>D8*金額設定!$C$5</f>
        <v>0</v>
      </c>
      <c r="F8" s="384"/>
      <c r="G8" s="386">
        <f>F8*金額設定!$C$6</f>
        <v>0</v>
      </c>
      <c r="H8" s="384"/>
      <c r="I8" s="386">
        <f>H8*金額設定!$C$7</f>
        <v>0</v>
      </c>
      <c r="J8" s="384"/>
      <c r="K8" s="386">
        <f>J8*金額設定!$C$8</f>
        <v>0</v>
      </c>
      <c r="L8" s="384"/>
      <c r="M8" s="386">
        <f>L8*金額設定!C12</f>
        <v>0</v>
      </c>
      <c r="N8" s="384"/>
      <c r="O8" s="386">
        <f>N8*金額設定!$C$10</f>
        <v>0</v>
      </c>
      <c r="P8" s="384"/>
      <c r="Q8" s="386">
        <f>P8*金額設定!$C$11</f>
        <v>0</v>
      </c>
      <c r="R8" s="384"/>
      <c r="S8" s="386">
        <f>R8*金額設定!$C$12</f>
        <v>0</v>
      </c>
      <c r="T8" s="384"/>
      <c r="U8" s="386">
        <f>T8*金額設定!$C$13</f>
        <v>0</v>
      </c>
      <c r="V8" s="385">
        <f t="shared" si="0"/>
        <v>0</v>
      </c>
    </row>
    <row r="9" spans="1:22">
      <c r="A9" s="383" t="s">
        <v>151</v>
      </c>
      <c r="B9" s="384"/>
      <c r="C9" s="385">
        <f>B9*金額設定!$C$4</f>
        <v>0</v>
      </c>
      <c r="D9" s="384"/>
      <c r="E9" s="386">
        <f>D9*金額設定!$C$5</f>
        <v>0</v>
      </c>
      <c r="F9" s="384"/>
      <c r="G9" s="386">
        <f>F9*金額設定!$C$6</f>
        <v>0</v>
      </c>
      <c r="H9" s="384"/>
      <c r="I9" s="386">
        <f>H9*金額設定!$C$7</f>
        <v>0</v>
      </c>
      <c r="J9" s="384"/>
      <c r="K9" s="386">
        <f>J9*金額設定!$C$8</f>
        <v>0</v>
      </c>
      <c r="L9" s="384"/>
      <c r="M9" s="386">
        <f>L9*金額設定!C13</f>
        <v>0</v>
      </c>
      <c r="N9" s="384"/>
      <c r="O9" s="386">
        <f>N9*金額設定!$C$10</f>
        <v>0</v>
      </c>
      <c r="P9" s="384"/>
      <c r="Q9" s="386">
        <f>P9*金額設定!$C$11</f>
        <v>0</v>
      </c>
      <c r="R9" s="384"/>
      <c r="S9" s="386">
        <f>R9*金額設定!$C$12</f>
        <v>0</v>
      </c>
      <c r="T9" s="384"/>
      <c r="U9" s="386">
        <f>T9*金額設定!$C$13</f>
        <v>0</v>
      </c>
      <c r="V9" s="385">
        <f t="shared" si="0"/>
        <v>0</v>
      </c>
    </row>
    <row r="10" spans="1:22">
      <c r="A10" s="383" t="s">
        <v>152</v>
      </c>
      <c r="B10" s="384"/>
      <c r="C10" s="385">
        <f>B10*金額設定!$C$4</f>
        <v>0</v>
      </c>
      <c r="D10" s="384"/>
      <c r="E10" s="386">
        <f>D10*金額設定!$C$5</f>
        <v>0</v>
      </c>
      <c r="F10" s="384"/>
      <c r="G10" s="386">
        <f>F10*金額設定!$C$6</f>
        <v>0</v>
      </c>
      <c r="H10" s="384"/>
      <c r="I10" s="386">
        <f>H10*金額設定!$C$7</f>
        <v>0</v>
      </c>
      <c r="J10" s="384"/>
      <c r="K10" s="386">
        <f>J10*金額設定!$C$8</f>
        <v>0</v>
      </c>
      <c r="L10" s="384"/>
      <c r="M10" s="386">
        <f>L10*金額設定!C14</f>
        <v>0</v>
      </c>
      <c r="N10" s="384"/>
      <c r="O10" s="386">
        <f>N10*金額設定!$C$10</f>
        <v>0</v>
      </c>
      <c r="P10" s="384"/>
      <c r="Q10" s="386">
        <f>P10*金額設定!$C$11</f>
        <v>0</v>
      </c>
      <c r="R10" s="384"/>
      <c r="S10" s="386">
        <f>R10*金額設定!$C$12</f>
        <v>0</v>
      </c>
      <c r="T10" s="384"/>
      <c r="U10" s="386">
        <f>T10*金額設定!$C$13</f>
        <v>0</v>
      </c>
      <c r="V10" s="385">
        <f t="shared" si="0"/>
        <v>0</v>
      </c>
    </row>
    <row r="11" spans="1:22">
      <c r="A11" s="383" t="s">
        <v>153</v>
      </c>
      <c r="B11" s="384"/>
      <c r="C11" s="385">
        <f>B11*金額設定!$C$4</f>
        <v>0</v>
      </c>
      <c r="D11" s="384"/>
      <c r="E11" s="386">
        <f>D11*金額設定!$C$5</f>
        <v>0</v>
      </c>
      <c r="F11" s="384"/>
      <c r="G11" s="386">
        <f>F11*金額設定!$C$6</f>
        <v>0</v>
      </c>
      <c r="H11" s="384"/>
      <c r="I11" s="386">
        <f>H11*金額設定!$C$7</f>
        <v>0</v>
      </c>
      <c r="J11" s="384"/>
      <c r="K11" s="386">
        <f>J11*金額設定!$C$8</f>
        <v>0</v>
      </c>
      <c r="L11" s="384"/>
      <c r="M11" s="386">
        <f>L11*金額設定!C15</f>
        <v>0</v>
      </c>
      <c r="N11" s="384"/>
      <c r="O11" s="386">
        <f>N11*金額設定!$C$10</f>
        <v>0</v>
      </c>
      <c r="P11" s="384"/>
      <c r="Q11" s="386">
        <f>P11*金額設定!$C$11</f>
        <v>0</v>
      </c>
      <c r="R11" s="384"/>
      <c r="S11" s="386">
        <f>R11*金額設定!$C$12</f>
        <v>0</v>
      </c>
      <c r="T11" s="384"/>
      <c r="U11" s="386">
        <f>T11*金額設定!$C$13</f>
        <v>0</v>
      </c>
      <c r="V11" s="385">
        <f t="shared" si="0"/>
        <v>0</v>
      </c>
    </row>
    <row r="12" spans="1:22">
      <c r="A12" s="383" t="s">
        <v>154</v>
      </c>
      <c r="B12" s="384"/>
      <c r="C12" s="385">
        <f>B12*金額設定!$C$4</f>
        <v>0</v>
      </c>
      <c r="D12" s="384"/>
      <c r="E12" s="386">
        <f>D12*金額設定!$C$5</f>
        <v>0</v>
      </c>
      <c r="F12" s="384"/>
      <c r="G12" s="386">
        <f>F12*金額設定!$C$6</f>
        <v>0</v>
      </c>
      <c r="H12" s="384"/>
      <c r="I12" s="386">
        <f>H12*金額設定!$C$7</f>
        <v>0</v>
      </c>
      <c r="J12" s="384"/>
      <c r="K12" s="386">
        <f>J12*金額設定!$C$8</f>
        <v>0</v>
      </c>
      <c r="L12" s="384"/>
      <c r="M12" s="386">
        <f>L12*金額設定!C16</f>
        <v>0</v>
      </c>
      <c r="N12" s="384"/>
      <c r="O12" s="386">
        <f>N12*金額設定!$C$10</f>
        <v>0</v>
      </c>
      <c r="P12" s="384"/>
      <c r="Q12" s="386">
        <f>P12*金額設定!$C$11</f>
        <v>0</v>
      </c>
      <c r="R12" s="384"/>
      <c r="S12" s="386">
        <f>R12*金額設定!$C$12</f>
        <v>0</v>
      </c>
      <c r="T12" s="384"/>
      <c r="U12" s="386">
        <f>T12*金額設定!$C$13</f>
        <v>0</v>
      </c>
      <c r="V12" s="385">
        <f t="shared" si="0"/>
        <v>0</v>
      </c>
    </row>
    <row r="13" spans="1:22">
      <c r="A13" s="383" t="s">
        <v>155</v>
      </c>
      <c r="B13" s="384"/>
      <c r="C13" s="385">
        <f>B13*金額設定!$C$4</f>
        <v>0</v>
      </c>
      <c r="D13" s="384"/>
      <c r="E13" s="386">
        <f>D13*金額設定!$C$5</f>
        <v>0</v>
      </c>
      <c r="F13" s="384"/>
      <c r="G13" s="386">
        <f>F13*金額設定!$C$6</f>
        <v>0</v>
      </c>
      <c r="H13" s="384"/>
      <c r="I13" s="386">
        <f>H13*金額設定!$C$7</f>
        <v>0</v>
      </c>
      <c r="J13" s="384"/>
      <c r="K13" s="386">
        <f>J13*金額設定!$C$8</f>
        <v>0</v>
      </c>
      <c r="L13" s="384"/>
      <c r="M13" s="386">
        <f>L13*金額設定!C17</f>
        <v>0</v>
      </c>
      <c r="N13" s="384"/>
      <c r="O13" s="386">
        <f>N13*金額設定!$C$10</f>
        <v>0</v>
      </c>
      <c r="P13" s="384"/>
      <c r="Q13" s="386">
        <f>P13*金額設定!$C$11</f>
        <v>0</v>
      </c>
      <c r="R13" s="384"/>
      <c r="S13" s="386">
        <f>R13*金額設定!$C$12</f>
        <v>0</v>
      </c>
      <c r="T13" s="384"/>
      <c r="U13" s="386">
        <f>T13*金額設定!$C$13</f>
        <v>0</v>
      </c>
      <c r="V13" s="385">
        <f t="shared" si="0"/>
        <v>0</v>
      </c>
    </row>
    <row r="14" spans="1:22">
      <c r="A14" s="383" t="s">
        <v>156</v>
      </c>
      <c r="B14" s="384"/>
      <c r="C14" s="385">
        <f>B14*金額設定!$C$4</f>
        <v>0</v>
      </c>
      <c r="D14" s="384"/>
      <c r="E14" s="386">
        <f>D14*金額設定!$C$5</f>
        <v>0</v>
      </c>
      <c r="F14" s="384"/>
      <c r="G14" s="386">
        <f>F14*金額設定!$C$6</f>
        <v>0</v>
      </c>
      <c r="H14" s="384"/>
      <c r="I14" s="386">
        <f>H14*金額設定!$C$7</f>
        <v>0</v>
      </c>
      <c r="J14" s="384"/>
      <c r="K14" s="386">
        <f>J14*金額設定!$C$8</f>
        <v>0</v>
      </c>
      <c r="L14" s="384"/>
      <c r="M14" s="386">
        <f>L14*金額設定!C18</f>
        <v>0</v>
      </c>
      <c r="N14" s="384"/>
      <c r="O14" s="386">
        <f>N14*金額設定!$C$10</f>
        <v>0</v>
      </c>
      <c r="P14" s="384"/>
      <c r="Q14" s="386">
        <f>P14*金額設定!$C$11</f>
        <v>0</v>
      </c>
      <c r="R14" s="384"/>
      <c r="S14" s="386">
        <f>R14*金額設定!$C$12</f>
        <v>0</v>
      </c>
      <c r="T14" s="384"/>
      <c r="U14" s="386">
        <f>T14*金額設定!$C$13</f>
        <v>0</v>
      </c>
      <c r="V14" s="385">
        <f t="shared" si="0"/>
        <v>0</v>
      </c>
    </row>
    <row r="15" spans="1:22">
      <c r="A15" s="383" t="s">
        <v>157</v>
      </c>
      <c r="B15" s="384"/>
      <c r="C15" s="385">
        <f>B15*金額設定!$C$4</f>
        <v>0</v>
      </c>
      <c r="D15" s="384"/>
      <c r="E15" s="386">
        <f>D15*金額設定!$C$5</f>
        <v>0</v>
      </c>
      <c r="F15" s="384"/>
      <c r="G15" s="386">
        <f>F15*金額設定!$C$6</f>
        <v>0</v>
      </c>
      <c r="H15" s="384"/>
      <c r="I15" s="386">
        <f>H15*金額設定!$C$7</f>
        <v>0</v>
      </c>
      <c r="J15" s="384"/>
      <c r="K15" s="386">
        <f>J15*金額設定!$C$8</f>
        <v>0</v>
      </c>
      <c r="L15" s="384"/>
      <c r="M15" s="386">
        <f>L15*金額設定!C19</f>
        <v>0</v>
      </c>
      <c r="N15" s="384"/>
      <c r="O15" s="386">
        <f>N15*金額設定!$C$10</f>
        <v>0</v>
      </c>
      <c r="P15" s="384"/>
      <c r="Q15" s="386">
        <f>P15*金額設定!$C$11</f>
        <v>0</v>
      </c>
      <c r="R15" s="384"/>
      <c r="S15" s="386">
        <f>R15*金額設定!$C$12</f>
        <v>0</v>
      </c>
      <c r="T15" s="384"/>
      <c r="U15" s="386">
        <f>T15*金額設定!$C$13</f>
        <v>0</v>
      </c>
      <c r="V15" s="385">
        <f t="shared" si="0"/>
        <v>0</v>
      </c>
    </row>
    <row r="16" spans="1:22">
      <c r="A16" s="383" t="s">
        <v>158</v>
      </c>
      <c r="B16" s="384"/>
      <c r="C16" s="385">
        <f>B16*金額設定!$C$4</f>
        <v>0</v>
      </c>
      <c r="D16" s="384"/>
      <c r="E16" s="386">
        <f>D16*金額設定!$C$5</f>
        <v>0</v>
      </c>
      <c r="F16" s="384"/>
      <c r="G16" s="386">
        <f>F16*金額設定!$C$6</f>
        <v>0</v>
      </c>
      <c r="H16" s="384"/>
      <c r="I16" s="386">
        <f>H16*金額設定!$C$7</f>
        <v>0</v>
      </c>
      <c r="J16" s="384"/>
      <c r="K16" s="386">
        <f>J16*金額設定!$C$8</f>
        <v>0</v>
      </c>
      <c r="L16" s="384"/>
      <c r="M16" s="386">
        <f>L16*金額設定!C20</f>
        <v>0</v>
      </c>
      <c r="N16" s="384"/>
      <c r="O16" s="386">
        <f>N16*金額設定!$C$10</f>
        <v>0</v>
      </c>
      <c r="P16" s="384"/>
      <c r="Q16" s="386">
        <f>P16*金額設定!$C$11</f>
        <v>0</v>
      </c>
      <c r="R16" s="384"/>
      <c r="S16" s="386">
        <f>R16*金額設定!$C$12</f>
        <v>0</v>
      </c>
      <c r="T16" s="384"/>
      <c r="U16" s="386">
        <f>T16*金額設定!$C$13</f>
        <v>0</v>
      </c>
      <c r="V16" s="385">
        <f t="shared" si="0"/>
        <v>0</v>
      </c>
    </row>
    <row r="17" spans="1:22">
      <c r="A17" s="383" t="s">
        <v>159</v>
      </c>
      <c r="B17" s="384"/>
      <c r="C17" s="385">
        <f>B17*金額設定!$C$4</f>
        <v>0</v>
      </c>
      <c r="D17" s="384"/>
      <c r="E17" s="386">
        <f>D17*金額設定!$C$5</f>
        <v>0</v>
      </c>
      <c r="F17" s="384"/>
      <c r="G17" s="386">
        <f>F17*金額設定!$C$6</f>
        <v>0</v>
      </c>
      <c r="H17" s="384"/>
      <c r="I17" s="386">
        <f>H17*金額設定!$C$7</f>
        <v>0</v>
      </c>
      <c r="J17" s="384"/>
      <c r="K17" s="386">
        <f>J17*金額設定!$C$8</f>
        <v>0</v>
      </c>
      <c r="L17" s="384"/>
      <c r="M17" s="386">
        <f>L17*金額設定!C21</f>
        <v>0</v>
      </c>
      <c r="N17" s="384"/>
      <c r="O17" s="386">
        <f>N17*金額設定!$C$10</f>
        <v>0</v>
      </c>
      <c r="P17" s="384"/>
      <c r="Q17" s="386">
        <f>P17*金額設定!$C$11</f>
        <v>0</v>
      </c>
      <c r="R17" s="384"/>
      <c r="S17" s="386">
        <f>R17*金額設定!$C$12</f>
        <v>0</v>
      </c>
      <c r="T17" s="384"/>
      <c r="U17" s="386">
        <f>T17*金額設定!$C$13</f>
        <v>0</v>
      </c>
      <c r="V17" s="385">
        <f t="shared" si="0"/>
        <v>0</v>
      </c>
    </row>
    <row r="18" spans="1:22">
      <c r="A18" s="383" t="s">
        <v>160</v>
      </c>
      <c r="B18" s="384"/>
      <c r="C18" s="385">
        <f>B18*金額設定!$C$4</f>
        <v>0</v>
      </c>
      <c r="D18" s="384"/>
      <c r="E18" s="386">
        <f>D18*金額設定!$C$5</f>
        <v>0</v>
      </c>
      <c r="F18" s="384"/>
      <c r="G18" s="386">
        <f>F18*金額設定!$C$6</f>
        <v>0</v>
      </c>
      <c r="H18" s="384"/>
      <c r="I18" s="386">
        <f>H18*金額設定!$C$7</f>
        <v>0</v>
      </c>
      <c r="J18" s="384"/>
      <c r="K18" s="386">
        <f>J18*金額設定!$C$8</f>
        <v>0</v>
      </c>
      <c r="L18" s="384"/>
      <c r="M18" s="386">
        <f>L18*金額設定!C22</f>
        <v>0</v>
      </c>
      <c r="N18" s="384"/>
      <c r="O18" s="386">
        <f>N18*金額設定!$C$10</f>
        <v>0</v>
      </c>
      <c r="P18" s="384"/>
      <c r="Q18" s="386">
        <f>P18*金額設定!$C$11</f>
        <v>0</v>
      </c>
      <c r="R18" s="384"/>
      <c r="S18" s="386">
        <f>R18*金額設定!$C$12</f>
        <v>0</v>
      </c>
      <c r="T18" s="384"/>
      <c r="U18" s="386">
        <f>T18*金額設定!$C$13</f>
        <v>0</v>
      </c>
      <c r="V18" s="385">
        <f t="shared" si="0"/>
        <v>0</v>
      </c>
    </row>
    <row r="19" spans="1:22">
      <c r="A19" s="383" t="s">
        <v>161</v>
      </c>
      <c r="B19" s="384"/>
      <c r="C19" s="385">
        <f>B19*金額設定!$C$4</f>
        <v>0</v>
      </c>
      <c r="D19" s="384"/>
      <c r="E19" s="386">
        <f>D19*金額設定!$C$5</f>
        <v>0</v>
      </c>
      <c r="F19" s="384"/>
      <c r="G19" s="386">
        <f>F19*金額設定!$C$6</f>
        <v>0</v>
      </c>
      <c r="H19" s="384"/>
      <c r="I19" s="386">
        <f>H19*金額設定!$C$7</f>
        <v>0</v>
      </c>
      <c r="J19" s="384"/>
      <c r="K19" s="386">
        <f>J19*金額設定!$C$8</f>
        <v>0</v>
      </c>
      <c r="L19" s="384"/>
      <c r="M19" s="386">
        <f>L19*金額設定!C23</f>
        <v>0</v>
      </c>
      <c r="N19" s="384"/>
      <c r="O19" s="386">
        <f>N19*金額設定!$C$10</f>
        <v>0</v>
      </c>
      <c r="P19" s="384"/>
      <c r="Q19" s="386">
        <f>P19*金額設定!$C$11</f>
        <v>0</v>
      </c>
      <c r="R19" s="384"/>
      <c r="S19" s="386">
        <f>R19*金額設定!$C$12</f>
        <v>0</v>
      </c>
      <c r="T19" s="384"/>
      <c r="U19" s="386">
        <f>T19*金額設定!$C$13</f>
        <v>0</v>
      </c>
      <c r="V19" s="385">
        <f t="shared" si="0"/>
        <v>0</v>
      </c>
    </row>
    <row r="20" spans="1:22">
      <c r="A20" s="383" t="s">
        <v>162</v>
      </c>
      <c r="B20" s="384"/>
      <c r="C20" s="385">
        <f>B20*金額設定!$C$4</f>
        <v>0</v>
      </c>
      <c r="D20" s="384"/>
      <c r="E20" s="386">
        <f>D20*金額設定!$C$5</f>
        <v>0</v>
      </c>
      <c r="F20" s="384"/>
      <c r="G20" s="386">
        <f>F20*金額設定!$C$6</f>
        <v>0</v>
      </c>
      <c r="H20" s="384"/>
      <c r="I20" s="386">
        <f>H20*金額設定!$C$7</f>
        <v>0</v>
      </c>
      <c r="J20" s="384"/>
      <c r="K20" s="386">
        <f>J20*金額設定!$C$8</f>
        <v>0</v>
      </c>
      <c r="L20" s="384"/>
      <c r="M20" s="386">
        <f>L20*金額設定!C24</f>
        <v>0</v>
      </c>
      <c r="N20" s="384"/>
      <c r="O20" s="386">
        <f>N20*金額設定!$C$10</f>
        <v>0</v>
      </c>
      <c r="P20" s="384"/>
      <c r="Q20" s="386">
        <f>P20*金額設定!$C$11</f>
        <v>0</v>
      </c>
      <c r="R20" s="384"/>
      <c r="S20" s="386">
        <f>R20*金額設定!$C$12</f>
        <v>0</v>
      </c>
      <c r="T20" s="384"/>
      <c r="U20" s="386">
        <f>T20*金額設定!$C$13</f>
        <v>0</v>
      </c>
      <c r="V20" s="385">
        <f t="shared" si="0"/>
        <v>0</v>
      </c>
    </row>
    <row r="21" spans="1:22">
      <c r="A21" s="383" t="s">
        <v>163</v>
      </c>
      <c r="B21" s="384"/>
      <c r="C21" s="385">
        <f>B21*金額設定!$C$4</f>
        <v>0</v>
      </c>
      <c r="D21" s="384"/>
      <c r="E21" s="386">
        <f>D21*金額設定!$C$5</f>
        <v>0</v>
      </c>
      <c r="F21" s="384"/>
      <c r="G21" s="386">
        <f>F21*金額設定!$C$6</f>
        <v>0</v>
      </c>
      <c r="H21" s="384"/>
      <c r="I21" s="386">
        <f>H21*金額設定!$C$7</f>
        <v>0</v>
      </c>
      <c r="J21" s="384"/>
      <c r="K21" s="386">
        <f>J21*金額設定!$C$8</f>
        <v>0</v>
      </c>
      <c r="L21" s="384"/>
      <c r="M21" s="386">
        <f>L21*金額設定!C25</f>
        <v>0</v>
      </c>
      <c r="N21" s="384"/>
      <c r="O21" s="386">
        <f>N21*金額設定!$C$10</f>
        <v>0</v>
      </c>
      <c r="P21" s="384"/>
      <c r="Q21" s="386">
        <f>P21*金額設定!$C$11</f>
        <v>0</v>
      </c>
      <c r="R21" s="384"/>
      <c r="S21" s="386">
        <f>R21*金額設定!$C$12</f>
        <v>0</v>
      </c>
      <c r="T21" s="384"/>
      <c r="U21" s="386">
        <f>T21*金額設定!$C$13</f>
        <v>0</v>
      </c>
      <c r="V21" s="385">
        <f t="shared" si="0"/>
        <v>0</v>
      </c>
    </row>
    <row r="22" spans="1:22">
      <c r="A22" s="383" t="s">
        <v>164</v>
      </c>
      <c r="B22" s="384"/>
      <c r="C22" s="385">
        <f>B22*金額設定!$C$4</f>
        <v>0</v>
      </c>
      <c r="D22" s="384"/>
      <c r="E22" s="386">
        <f>D22*金額設定!$C$5</f>
        <v>0</v>
      </c>
      <c r="F22" s="384"/>
      <c r="G22" s="386">
        <f>F22*金額設定!$C$6</f>
        <v>0</v>
      </c>
      <c r="H22" s="384"/>
      <c r="I22" s="386">
        <f>H22*金額設定!$C$7</f>
        <v>0</v>
      </c>
      <c r="J22" s="384"/>
      <c r="K22" s="386">
        <f>J22*金額設定!$C$8</f>
        <v>0</v>
      </c>
      <c r="L22" s="384"/>
      <c r="M22" s="386">
        <f>L22*金額設定!C26</f>
        <v>0</v>
      </c>
      <c r="N22" s="384"/>
      <c r="O22" s="386">
        <f>N22*金額設定!$C$10</f>
        <v>0</v>
      </c>
      <c r="P22" s="384"/>
      <c r="Q22" s="386">
        <f>P22*金額設定!$C$11</f>
        <v>0</v>
      </c>
      <c r="R22" s="384"/>
      <c r="S22" s="386">
        <f>R22*金額設定!$C$12</f>
        <v>0</v>
      </c>
      <c r="T22" s="384"/>
      <c r="U22" s="386">
        <f>T22*金額設定!$C$13</f>
        <v>0</v>
      </c>
      <c r="V22" s="385">
        <f t="shared" si="0"/>
        <v>0</v>
      </c>
    </row>
    <row r="23" spans="1:22">
      <c r="A23" s="383" t="s">
        <v>165</v>
      </c>
      <c r="B23" s="384"/>
      <c r="C23" s="385">
        <f>B23*金額設定!$C$4</f>
        <v>0</v>
      </c>
      <c r="D23" s="384"/>
      <c r="E23" s="386">
        <f>D23*金額設定!$C$5</f>
        <v>0</v>
      </c>
      <c r="F23" s="384"/>
      <c r="G23" s="386">
        <f>F23*金額設定!$C$6</f>
        <v>0</v>
      </c>
      <c r="H23" s="384"/>
      <c r="I23" s="386">
        <f>H23*金額設定!$C$7</f>
        <v>0</v>
      </c>
      <c r="J23" s="384"/>
      <c r="K23" s="386">
        <f>J23*金額設定!$C$8</f>
        <v>0</v>
      </c>
      <c r="L23" s="384"/>
      <c r="M23" s="386">
        <f>L23*金額設定!C27</f>
        <v>0</v>
      </c>
      <c r="N23" s="384"/>
      <c r="O23" s="386">
        <f>N23*金額設定!$C$10</f>
        <v>0</v>
      </c>
      <c r="P23" s="384"/>
      <c r="Q23" s="386">
        <f>P23*金額設定!$C$11</f>
        <v>0</v>
      </c>
      <c r="R23" s="384"/>
      <c r="S23" s="386">
        <f>R23*金額設定!$C$12</f>
        <v>0</v>
      </c>
      <c r="T23" s="384"/>
      <c r="U23" s="386">
        <f>T23*金額設定!$C$13</f>
        <v>0</v>
      </c>
      <c r="V23" s="385">
        <f t="shared" si="0"/>
        <v>0</v>
      </c>
    </row>
    <row r="24" spans="1:22">
      <c r="A24" s="383" t="s">
        <v>166</v>
      </c>
      <c r="B24" s="384"/>
      <c r="C24" s="385">
        <f>B24*金額設定!$C$4</f>
        <v>0</v>
      </c>
      <c r="D24" s="384"/>
      <c r="E24" s="386">
        <f>D24*金額設定!$C$5</f>
        <v>0</v>
      </c>
      <c r="F24" s="384"/>
      <c r="G24" s="386">
        <f>F24*金額設定!$C$6</f>
        <v>0</v>
      </c>
      <c r="H24" s="384"/>
      <c r="I24" s="386">
        <f>H24*金額設定!$C$7</f>
        <v>0</v>
      </c>
      <c r="J24" s="384"/>
      <c r="K24" s="386">
        <f>J24*金額設定!$C$8</f>
        <v>0</v>
      </c>
      <c r="L24" s="384"/>
      <c r="M24" s="386">
        <f>L24*金額設定!C28</f>
        <v>0</v>
      </c>
      <c r="N24" s="384"/>
      <c r="O24" s="386">
        <f>N24*金額設定!$C$10</f>
        <v>0</v>
      </c>
      <c r="P24" s="384"/>
      <c r="Q24" s="386">
        <f>P24*金額設定!$C$11</f>
        <v>0</v>
      </c>
      <c r="R24" s="384"/>
      <c r="S24" s="386">
        <f>R24*金額設定!$C$12</f>
        <v>0</v>
      </c>
      <c r="T24" s="384"/>
      <c r="U24" s="386">
        <f>T24*金額設定!$C$13</f>
        <v>0</v>
      </c>
      <c r="V24" s="385">
        <f t="shared" si="0"/>
        <v>0</v>
      </c>
    </row>
    <row r="25" spans="1:22">
      <c r="A25" s="383" t="s">
        <v>167</v>
      </c>
      <c r="B25" s="384"/>
      <c r="C25" s="385">
        <f>B25*金額設定!$C$4</f>
        <v>0</v>
      </c>
      <c r="D25" s="384"/>
      <c r="E25" s="386">
        <f>D25*金額設定!$C$5</f>
        <v>0</v>
      </c>
      <c r="F25" s="384"/>
      <c r="G25" s="386">
        <f>F25*金額設定!$C$6</f>
        <v>0</v>
      </c>
      <c r="H25" s="384"/>
      <c r="I25" s="386">
        <f>H25*金額設定!$C$7</f>
        <v>0</v>
      </c>
      <c r="J25" s="384"/>
      <c r="K25" s="386">
        <f>J25*金額設定!$C$8</f>
        <v>0</v>
      </c>
      <c r="L25" s="384"/>
      <c r="M25" s="386">
        <f>L25*金額設定!C29</f>
        <v>0</v>
      </c>
      <c r="N25" s="384"/>
      <c r="O25" s="386">
        <f>N25*金額設定!$C$10</f>
        <v>0</v>
      </c>
      <c r="P25" s="384"/>
      <c r="Q25" s="386">
        <f>P25*金額設定!$C$11</f>
        <v>0</v>
      </c>
      <c r="R25" s="384"/>
      <c r="S25" s="386">
        <f>R25*金額設定!$C$12</f>
        <v>0</v>
      </c>
      <c r="T25" s="384"/>
      <c r="U25" s="386">
        <f>T25*金額設定!$C$13</f>
        <v>0</v>
      </c>
      <c r="V25" s="385">
        <f t="shared" si="0"/>
        <v>0</v>
      </c>
    </row>
    <row r="26" spans="1:22">
      <c r="A26" s="383" t="s">
        <v>168</v>
      </c>
      <c r="B26" s="384"/>
      <c r="C26" s="385">
        <f>B26*金額設定!$C$4</f>
        <v>0</v>
      </c>
      <c r="D26" s="384"/>
      <c r="E26" s="386">
        <f>D26*金額設定!$C$5</f>
        <v>0</v>
      </c>
      <c r="F26" s="384"/>
      <c r="G26" s="386">
        <f>F26*金額設定!$C$6</f>
        <v>0</v>
      </c>
      <c r="H26" s="384"/>
      <c r="I26" s="386">
        <f>H26*金額設定!$C$7</f>
        <v>0</v>
      </c>
      <c r="J26" s="384"/>
      <c r="K26" s="386">
        <f>J26*金額設定!$C$8</f>
        <v>0</v>
      </c>
      <c r="L26" s="384"/>
      <c r="M26" s="386">
        <f>L26*金額設定!C30</f>
        <v>0</v>
      </c>
      <c r="N26" s="384"/>
      <c r="O26" s="386">
        <f>N26*金額設定!$C$10</f>
        <v>0</v>
      </c>
      <c r="P26" s="384"/>
      <c r="Q26" s="386">
        <f>P26*金額設定!$C$11</f>
        <v>0</v>
      </c>
      <c r="R26" s="384"/>
      <c r="S26" s="386">
        <f>R26*金額設定!$C$12</f>
        <v>0</v>
      </c>
      <c r="T26" s="384"/>
      <c r="U26" s="386">
        <f>T26*金額設定!$C$13</f>
        <v>0</v>
      </c>
      <c r="V26" s="385">
        <f t="shared" si="0"/>
        <v>0</v>
      </c>
    </row>
    <row r="27" spans="1:22">
      <c r="A27" s="383" t="s">
        <v>169</v>
      </c>
      <c r="B27" s="384"/>
      <c r="C27" s="385">
        <f>B27*金額設定!$C$4</f>
        <v>0</v>
      </c>
      <c r="D27" s="384"/>
      <c r="E27" s="386">
        <f>D27*金額設定!$C$5</f>
        <v>0</v>
      </c>
      <c r="F27" s="384"/>
      <c r="G27" s="386">
        <f>F27*金額設定!$C$6</f>
        <v>0</v>
      </c>
      <c r="H27" s="384"/>
      <c r="I27" s="386">
        <f>H27*金額設定!$C$7</f>
        <v>0</v>
      </c>
      <c r="J27" s="384"/>
      <c r="K27" s="386">
        <f>J27*金額設定!$C$8</f>
        <v>0</v>
      </c>
      <c r="L27" s="384"/>
      <c r="M27" s="386">
        <f>L27*金額設定!C31</f>
        <v>0</v>
      </c>
      <c r="N27" s="384"/>
      <c r="O27" s="386">
        <f>N27*金額設定!$C$10</f>
        <v>0</v>
      </c>
      <c r="P27" s="384"/>
      <c r="Q27" s="386">
        <f>P27*金額設定!$C$11</f>
        <v>0</v>
      </c>
      <c r="R27" s="384"/>
      <c r="S27" s="386">
        <f>R27*金額設定!$C$12</f>
        <v>0</v>
      </c>
      <c r="T27" s="384"/>
      <c r="U27" s="386">
        <f>T27*金額設定!$C$13</f>
        <v>0</v>
      </c>
      <c r="V27" s="385">
        <f t="shared" si="0"/>
        <v>0</v>
      </c>
    </row>
    <row r="28" spans="1:22">
      <c r="A28" s="383" t="s">
        <v>170</v>
      </c>
      <c r="B28" s="384"/>
      <c r="C28" s="385">
        <f>B28*金額設定!$C$4</f>
        <v>0</v>
      </c>
      <c r="D28" s="384"/>
      <c r="E28" s="386">
        <f>D28*金額設定!$C$5</f>
        <v>0</v>
      </c>
      <c r="F28" s="384"/>
      <c r="G28" s="386">
        <f>F28*金額設定!$C$6</f>
        <v>0</v>
      </c>
      <c r="H28" s="384"/>
      <c r="I28" s="386">
        <f>H28*金額設定!$C$7</f>
        <v>0</v>
      </c>
      <c r="J28" s="384"/>
      <c r="K28" s="386">
        <f>J28*金額設定!$C$8</f>
        <v>0</v>
      </c>
      <c r="L28" s="384"/>
      <c r="M28" s="386">
        <f>L28*金額設定!C32</f>
        <v>0</v>
      </c>
      <c r="N28" s="384"/>
      <c r="O28" s="386">
        <f>N28*金額設定!$C$10</f>
        <v>0</v>
      </c>
      <c r="P28" s="384"/>
      <c r="Q28" s="386">
        <f>P28*金額設定!$C$11</f>
        <v>0</v>
      </c>
      <c r="R28" s="384"/>
      <c r="S28" s="386">
        <f>R28*金額設定!$C$12</f>
        <v>0</v>
      </c>
      <c r="T28" s="384"/>
      <c r="U28" s="386">
        <f>T28*金額設定!$C$13</f>
        <v>0</v>
      </c>
      <c r="V28" s="385">
        <f t="shared" si="0"/>
        <v>0</v>
      </c>
    </row>
    <row r="29" spans="1:22">
      <c r="A29" s="383" t="s">
        <v>171</v>
      </c>
      <c r="B29" s="384"/>
      <c r="C29" s="385">
        <f>B29*金額設定!$C$4</f>
        <v>0</v>
      </c>
      <c r="D29" s="384"/>
      <c r="E29" s="386">
        <f>D29*金額設定!$C$5</f>
        <v>0</v>
      </c>
      <c r="F29" s="384"/>
      <c r="G29" s="386">
        <f>F29*金額設定!$C$6</f>
        <v>0</v>
      </c>
      <c r="H29" s="384"/>
      <c r="I29" s="386">
        <f>H29*金額設定!$C$7</f>
        <v>0</v>
      </c>
      <c r="J29" s="384"/>
      <c r="K29" s="386">
        <f>J29*金額設定!$C$8</f>
        <v>0</v>
      </c>
      <c r="L29" s="384"/>
      <c r="M29" s="386">
        <f>L29*金額設定!C33</f>
        <v>0</v>
      </c>
      <c r="N29" s="384"/>
      <c r="O29" s="386">
        <f>N29*金額設定!$C$10</f>
        <v>0</v>
      </c>
      <c r="P29" s="384"/>
      <c r="Q29" s="386">
        <f>P29*金額設定!$C$11</f>
        <v>0</v>
      </c>
      <c r="R29" s="384"/>
      <c r="S29" s="386">
        <f>R29*金額設定!$C$12</f>
        <v>0</v>
      </c>
      <c r="T29" s="384"/>
      <c r="U29" s="386">
        <f>T29*金額設定!$C$13</f>
        <v>0</v>
      </c>
      <c r="V29" s="385">
        <f t="shared" si="0"/>
        <v>0</v>
      </c>
    </row>
    <row r="30" spans="1:22">
      <c r="A30" s="383" t="s">
        <v>172</v>
      </c>
      <c r="B30" s="384"/>
      <c r="C30" s="385">
        <f>B30*金額設定!$C$4</f>
        <v>0</v>
      </c>
      <c r="D30" s="384"/>
      <c r="E30" s="386">
        <f>D30*金額設定!$C$5</f>
        <v>0</v>
      </c>
      <c r="F30" s="384"/>
      <c r="G30" s="386">
        <f>F30*金額設定!$C$6</f>
        <v>0</v>
      </c>
      <c r="H30" s="384"/>
      <c r="I30" s="386">
        <f>H30*金額設定!$C$7</f>
        <v>0</v>
      </c>
      <c r="J30" s="384"/>
      <c r="K30" s="386">
        <f>J30*金額設定!$C$8</f>
        <v>0</v>
      </c>
      <c r="L30" s="384"/>
      <c r="M30" s="386">
        <f>L30*金額設定!C34</f>
        <v>0</v>
      </c>
      <c r="N30" s="384"/>
      <c r="O30" s="386">
        <f>N30*金額設定!$C$10</f>
        <v>0</v>
      </c>
      <c r="P30" s="384"/>
      <c r="Q30" s="386">
        <f>P30*金額設定!$C$11</f>
        <v>0</v>
      </c>
      <c r="R30" s="384"/>
      <c r="S30" s="386">
        <f>R30*金額設定!$C$12</f>
        <v>0</v>
      </c>
      <c r="T30" s="384"/>
      <c r="U30" s="386">
        <f>T30*金額設定!$C$13</f>
        <v>0</v>
      </c>
      <c r="V30" s="385">
        <f t="shared" si="0"/>
        <v>0</v>
      </c>
    </row>
    <row r="31" spans="1:22">
      <c r="A31" s="383" t="s">
        <v>173</v>
      </c>
      <c r="B31" s="384"/>
      <c r="C31" s="385">
        <f>B31*金額設定!$C$4</f>
        <v>0</v>
      </c>
      <c r="D31" s="384"/>
      <c r="E31" s="386">
        <f>D31*金額設定!$C$5</f>
        <v>0</v>
      </c>
      <c r="F31" s="384"/>
      <c r="G31" s="386">
        <f>F31*金額設定!$C$6</f>
        <v>0</v>
      </c>
      <c r="H31" s="384"/>
      <c r="I31" s="386">
        <f>H31*金額設定!$C$7</f>
        <v>0</v>
      </c>
      <c r="J31" s="384"/>
      <c r="K31" s="386">
        <f>J31*金額設定!$C$8</f>
        <v>0</v>
      </c>
      <c r="L31" s="384"/>
      <c r="M31" s="386">
        <f>L31*金額設定!C35</f>
        <v>0</v>
      </c>
      <c r="N31" s="384"/>
      <c r="O31" s="386">
        <f>N31*金額設定!$C$10</f>
        <v>0</v>
      </c>
      <c r="P31" s="384"/>
      <c r="Q31" s="386">
        <f>P31*金額設定!$C$11</f>
        <v>0</v>
      </c>
      <c r="R31" s="384"/>
      <c r="S31" s="386">
        <f>R31*金額設定!$C$12</f>
        <v>0</v>
      </c>
      <c r="T31" s="384"/>
      <c r="U31" s="386">
        <f>T31*金額設定!$C$13</f>
        <v>0</v>
      </c>
      <c r="V31" s="385">
        <f t="shared" si="0"/>
        <v>0</v>
      </c>
    </row>
    <row r="32" spans="1:22">
      <c r="A32" s="383" t="s">
        <v>174</v>
      </c>
      <c r="B32" s="384"/>
      <c r="C32" s="385">
        <f>B32*金額設定!$C$4</f>
        <v>0</v>
      </c>
      <c r="D32" s="384"/>
      <c r="E32" s="386">
        <f>D32*金額設定!$C$5</f>
        <v>0</v>
      </c>
      <c r="F32" s="384"/>
      <c r="G32" s="386">
        <f>F32*金額設定!$C$6</f>
        <v>0</v>
      </c>
      <c r="H32" s="384"/>
      <c r="I32" s="386">
        <f>H32*金額設定!$C$7</f>
        <v>0</v>
      </c>
      <c r="J32" s="384"/>
      <c r="K32" s="386">
        <f>J32*金額設定!$C$8</f>
        <v>0</v>
      </c>
      <c r="L32" s="384"/>
      <c r="M32" s="386">
        <f>L32*金額設定!C36</f>
        <v>0</v>
      </c>
      <c r="N32" s="384"/>
      <c r="O32" s="386">
        <f>N32*金額設定!$C$10</f>
        <v>0</v>
      </c>
      <c r="P32" s="384"/>
      <c r="Q32" s="386">
        <f>P32*金額設定!$C$11</f>
        <v>0</v>
      </c>
      <c r="R32" s="384"/>
      <c r="S32" s="386">
        <f>R32*金額設定!$C$12</f>
        <v>0</v>
      </c>
      <c r="T32" s="384"/>
      <c r="U32" s="386">
        <f>T32*金額設定!$C$13</f>
        <v>0</v>
      </c>
      <c r="V32" s="385">
        <f t="shared" si="0"/>
        <v>0</v>
      </c>
    </row>
    <row r="33" spans="1:22">
      <c r="A33" s="383" t="s">
        <v>175</v>
      </c>
      <c r="B33" s="384"/>
      <c r="C33" s="385">
        <f>B33*金額設定!$C$4</f>
        <v>0</v>
      </c>
      <c r="D33" s="384"/>
      <c r="E33" s="386">
        <f>D33*金額設定!$C$5</f>
        <v>0</v>
      </c>
      <c r="F33" s="384"/>
      <c r="G33" s="386">
        <f>F33*金額設定!$C$6</f>
        <v>0</v>
      </c>
      <c r="H33" s="384"/>
      <c r="I33" s="386">
        <f>H33*金額設定!$C$7</f>
        <v>0</v>
      </c>
      <c r="J33" s="384"/>
      <c r="K33" s="386">
        <f>J33*金額設定!$C$8</f>
        <v>0</v>
      </c>
      <c r="L33" s="384"/>
      <c r="M33" s="386">
        <f>L33*金額設定!C37</f>
        <v>0</v>
      </c>
      <c r="N33" s="384"/>
      <c r="O33" s="386">
        <f>N33*金額設定!$C$10</f>
        <v>0</v>
      </c>
      <c r="P33" s="384"/>
      <c r="Q33" s="386">
        <f>P33*金額設定!$C$11</f>
        <v>0</v>
      </c>
      <c r="R33" s="384"/>
      <c r="S33" s="386">
        <f>R33*金額設定!$C$12</f>
        <v>0</v>
      </c>
      <c r="T33" s="384"/>
      <c r="U33" s="386">
        <f>T33*金額設定!$C$13</f>
        <v>0</v>
      </c>
      <c r="V33" s="385">
        <f t="shared" si="0"/>
        <v>0</v>
      </c>
    </row>
    <row r="34" spans="1:22">
      <c r="A34" s="383" t="s">
        <v>176</v>
      </c>
      <c r="B34" s="384"/>
      <c r="C34" s="385">
        <f>B34*金額設定!$C$4</f>
        <v>0</v>
      </c>
      <c r="D34" s="384"/>
      <c r="E34" s="386">
        <f>D34*金額設定!$C$5</f>
        <v>0</v>
      </c>
      <c r="F34" s="384"/>
      <c r="G34" s="386">
        <f>F34*金額設定!$C$6</f>
        <v>0</v>
      </c>
      <c r="H34" s="384"/>
      <c r="I34" s="386">
        <f>H34*金額設定!$C$7</f>
        <v>0</v>
      </c>
      <c r="J34" s="384"/>
      <c r="K34" s="386">
        <f>J34*金額設定!$C$8</f>
        <v>0</v>
      </c>
      <c r="L34" s="384"/>
      <c r="M34" s="386">
        <f>L34*金額設定!C38</f>
        <v>0</v>
      </c>
      <c r="N34" s="384"/>
      <c r="O34" s="386">
        <f>N34*金額設定!$C$10</f>
        <v>0</v>
      </c>
      <c r="P34" s="384"/>
      <c r="Q34" s="386">
        <f>P34*金額設定!$C$11</f>
        <v>0</v>
      </c>
      <c r="R34" s="384"/>
      <c r="S34" s="386">
        <f>R34*金額設定!$C$12</f>
        <v>0</v>
      </c>
      <c r="T34" s="384"/>
      <c r="U34" s="386">
        <f>T34*金額設定!$C$13</f>
        <v>0</v>
      </c>
      <c r="V34" s="385">
        <f t="shared" si="0"/>
        <v>0</v>
      </c>
    </row>
    <row r="35" spans="1:22">
      <c r="A35" s="383" t="s">
        <v>177</v>
      </c>
      <c r="B35" s="384"/>
      <c r="C35" s="385">
        <f>B35*金額設定!$C$4</f>
        <v>0</v>
      </c>
      <c r="D35" s="384"/>
      <c r="E35" s="386">
        <f>D35*金額設定!$C$5</f>
        <v>0</v>
      </c>
      <c r="F35" s="384"/>
      <c r="G35" s="386">
        <f>F35*金額設定!$C$6</f>
        <v>0</v>
      </c>
      <c r="H35" s="384"/>
      <c r="I35" s="386">
        <f>H35*金額設定!$C$7</f>
        <v>0</v>
      </c>
      <c r="J35" s="384"/>
      <c r="K35" s="386">
        <f>J35*金額設定!$C$8</f>
        <v>0</v>
      </c>
      <c r="L35" s="384"/>
      <c r="M35" s="386">
        <f>L35*金額設定!C39</f>
        <v>0</v>
      </c>
      <c r="N35" s="384"/>
      <c r="O35" s="386">
        <f>N35*金額設定!$C$10</f>
        <v>0</v>
      </c>
      <c r="P35" s="384"/>
      <c r="Q35" s="386">
        <f>P35*金額設定!$C$11</f>
        <v>0</v>
      </c>
      <c r="R35" s="384"/>
      <c r="S35" s="386">
        <f>R35*金額設定!$C$12</f>
        <v>0</v>
      </c>
      <c r="T35" s="384"/>
      <c r="U35" s="386">
        <f>T35*金額設定!$C$13</f>
        <v>0</v>
      </c>
      <c r="V35" s="385">
        <f t="shared" si="0"/>
        <v>0</v>
      </c>
    </row>
    <row r="36" spans="1:22">
      <c r="A36" s="431" t="s">
        <v>144</v>
      </c>
      <c r="B36" s="432"/>
      <c r="C36" s="387">
        <f>SUM(C5:C35)</f>
        <v>0</v>
      </c>
      <c r="D36" s="388"/>
      <c r="E36" s="389">
        <f>SUM(E5:E35)</f>
        <v>0</v>
      </c>
      <c r="F36" s="388"/>
      <c r="G36" s="389">
        <f>SUM(G5:G35)</f>
        <v>0</v>
      </c>
      <c r="H36" s="388"/>
      <c r="I36" s="389">
        <f>SUM(I5:I35)</f>
        <v>0</v>
      </c>
      <c r="J36" s="388"/>
      <c r="K36" s="389">
        <f>SUM(K5:K35)</f>
        <v>0</v>
      </c>
      <c r="L36" s="388"/>
      <c r="M36" s="389">
        <f>SUM(M5:M35)</f>
        <v>0</v>
      </c>
      <c r="N36" s="388"/>
      <c r="O36" s="389">
        <f>SUM(O5:O35)</f>
        <v>0</v>
      </c>
      <c r="P36" s="388"/>
      <c r="Q36" s="389">
        <f>SUM(Q5:Q35)</f>
        <v>0</v>
      </c>
      <c r="R36" s="388"/>
      <c r="S36" s="389">
        <f>SUM(S5:S35)</f>
        <v>0</v>
      </c>
      <c r="T36" s="388"/>
      <c r="U36" s="389">
        <f>SUM(U5:U35)</f>
        <v>0</v>
      </c>
      <c r="V36" s="387">
        <f t="shared" si="0"/>
        <v>0</v>
      </c>
    </row>
  </sheetData>
  <mergeCells count="15">
    <mergeCell ref="A36:B36"/>
    <mergeCell ref="A1:I1"/>
    <mergeCell ref="K1:L1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V4"/>
  </mergeCells>
  <phoneticPr fontId="2"/>
  <pageMargins left="0" right="0" top="0.98425196850393704" bottom="0.98425196850393704" header="0.51181102362204722" footer="0.51181102362204722"/>
  <pageSetup paperSize="9" orientation="landscape" horizontalDpi="0" verticalDpi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CN58"/>
  <sheetViews>
    <sheetView showGridLines="0" view="pageBreakPreview" topLeftCell="A2" zoomScale="150" zoomScaleNormal="100" zoomScaleSheetLayoutView="150" workbookViewId="0">
      <selection activeCell="B6" sqref="B6"/>
    </sheetView>
  </sheetViews>
  <sheetFormatPr baseColWidth="10" defaultColWidth="9" defaultRowHeight="13.5" customHeight="1"/>
  <cols>
    <col min="1" max="1" width="11.33203125" style="257" customWidth="1"/>
    <col min="2" max="2" width="10.5" style="257" customWidth="1"/>
    <col min="3" max="3" width="1.6640625" style="257" customWidth="1"/>
    <col min="4" max="12" width="7.6640625" style="257" customWidth="1"/>
    <col min="13" max="13" width="1.33203125" style="257" customWidth="1"/>
    <col min="14" max="14" width="11.83203125" style="4" customWidth="1"/>
    <col min="15" max="15" width="7.33203125" style="6" customWidth="1"/>
    <col min="16" max="16" width="7.33203125" style="7" customWidth="1"/>
    <col min="17" max="17" width="7.33203125" style="4" customWidth="1"/>
    <col min="18" max="18" width="7.33203125" style="7" customWidth="1"/>
    <col min="19" max="19" width="7.33203125" style="4" customWidth="1"/>
    <col min="20" max="20" width="7.33203125" style="7" customWidth="1"/>
    <col min="21" max="21" width="7.33203125" style="4" customWidth="1"/>
    <col min="22" max="22" width="7.33203125" style="7" customWidth="1"/>
    <col min="23" max="23" width="1.5" style="4" customWidth="1"/>
    <col min="24" max="27" width="8" style="4" customWidth="1"/>
    <col min="28" max="30" width="8.83203125" style="4" customWidth="1"/>
    <col min="31" max="31" width="18.5" style="4" customWidth="1"/>
    <col min="32" max="32" width="18.1640625" style="4" customWidth="1"/>
    <col min="33" max="33" width="4" style="4" customWidth="1"/>
    <col min="34" max="38" width="9" style="4"/>
    <col min="39" max="44" width="12.1640625" style="4" customWidth="1"/>
    <col min="45" max="45" width="9" style="4"/>
    <col min="46" max="48" width="3.83203125" style="4" customWidth="1"/>
    <col min="49" max="60" width="3.83203125" style="257" customWidth="1"/>
    <col min="61" max="61" width="10.33203125" style="257" customWidth="1"/>
    <col min="62" max="92" width="3.5" style="257" customWidth="1"/>
    <col min="93" max="99" width="3.83203125" style="257" customWidth="1"/>
    <col min="100" max="16384" width="9" style="257"/>
  </cols>
  <sheetData>
    <row r="1" spans="1:92" ht="13.5" customHeight="1">
      <c r="A1" s="370" t="s">
        <v>192</v>
      </c>
      <c r="N1" s="1"/>
      <c r="O1" s="1"/>
      <c r="P1" s="2"/>
      <c r="Q1" s="1"/>
      <c r="R1" s="2"/>
      <c r="S1" s="271" t="s">
        <v>13</v>
      </c>
      <c r="T1" s="271">
        <v>32532</v>
      </c>
      <c r="U1" s="1"/>
      <c r="V1" s="2"/>
      <c r="W1" s="3"/>
    </row>
    <row r="2" spans="1:92" ht="13.5" customHeight="1">
      <c r="A2" s="402" t="s">
        <v>8</v>
      </c>
      <c r="B2" s="402"/>
      <c r="D2" s="403"/>
      <c r="E2" s="403"/>
      <c r="F2" s="403"/>
      <c r="G2" s="403"/>
      <c r="H2" s="403"/>
      <c r="I2" s="403"/>
      <c r="J2" s="403"/>
      <c r="N2" s="1"/>
      <c r="O2" s="1"/>
      <c r="P2" s="2"/>
      <c r="Q2" s="1"/>
      <c r="R2" s="2"/>
      <c r="S2" s="271" t="s">
        <v>14</v>
      </c>
      <c r="T2" s="271">
        <v>6043</v>
      </c>
      <c r="U2" s="1"/>
      <c r="V2" s="2"/>
      <c r="W2" s="3"/>
      <c r="AO2" s="13" t="s">
        <v>17</v>
      </c>
      <c r="AP2" s="46">
        <v>10000</v>
      </c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6"/>
      <c r="BK2" s="277"/>
      <c r="BL2" s="277"/>
      <c r="BM2" s="277"/>
      <c r="BN2" s="277"/>
      <c r="BO2" s="277"/>
      <c r="BP2" s="277"/>
      <c r="BQ2" s="278"/>
      <c r="BR2" s="276"/>
      <c r="BS2" s="277"/>
      <c r="BT2" s="277"/>
      <c r="BU2" s="277"/>
      <c r="BV2" s="277"/>
      <c r="BW2" s="277"/>
      <c r="BX2" s="277"/>
      <c r="BY2" s="278"/>
      <c r="BZ2" s="276"/>
      <c r="CA2" s="277"/>
      <c r="CB2" s="277"/>
      <c r="CC2" s="277"/>
      <c r="CD2" s="277"/>
      <c r="CE2" s="277"/>
      <c r="CF2" s="277"/>
      <c r="CG2" s="278"/>
      <c r="CH2" s="276"/>
      <c r="CI2" s="277"/>
      <c r="CJ2" s="277"/>
      <c r="CK2" s="277"/>
      <c r="CL2" s="277"/>
      <c r="CM2" s="277"/>
      <c r="CN2" s="277"/>
    </row>
    <row r="3" spans="1:92" ht="13.5" customHeight="1" thickBot="1">
      <c r="D3" s="258" t="s">
        <v>11</v>
      </c>
      <c r="N3" s="5"/>
      <c r="V3" s="8" t="s">
        <v>15</v>
      </c>
      <c r="AG3" s="4" t="s">
        <v>105</v>
      </c>
      <c r="AO3" s="3"/>
      <c r="AR3" s="396" t="s">
        <v>188</v>
      </c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6"/>
      <c r="BK3" s="277"/>
      <c r="BL3" s="277"/>
      <c r="BM3" s="277"/>
      <c r="BN3" s="277"/>
      <c r="BO3" s="277"/>
      <c r="BP3" s="277"/>
      <c r="BQ3" s="278"/>
      <c r="BR3" s="276"/>
      <c r="BS3" s="277"/>
      <c r="BT3" s="277"/>
      <c r="BU3" s="277"/>
      <c r="BV3" s="277"/>
      <c r="BW3" s="277"/>
      <c r="BX3" s="277"/>
      <c r="BY3" s="278"/>
      <c r="BZ3" s="276"/>
      <c r="CA3" s="277"/>
      <c r="CB3" s="277"/>
      <c r="CC3" s="277"/>
      <c r="CD3" s="277"/>
      <c r="CE3" s="277"/>
      <c r="CF3" s="277"/>
      <c r="CG3" s="278"/>
      <c r="CH3" s="276"/>
      <c r="CI3" s="277"/>
      <c r="CJ3" s="277"/>
      <c r="CK3" s="277"/>
      <c r="CL3" s="277"/>
      <c r="CM3" s="277"/>
      <c r="CN3" s="277"/>
    </row>
    <row r="4" spans="1:92" ht="13.5" customHeight="1" thickBot="1">
      <c r="A4" s="259"/>
      <c r="B4" s="260" t="s">
        <v>7</v>
      </c>
      <c r="D4" s="261"/>
      <c r="E4" s="262" t="s">
        <v>4</v>
      </c>
      <c r="F4" s="262" t="s">
        <v>2</v>
      </c>
      <c r="G4" s="262" t="s">
        <v>1</v>
      </c>
      <c r="H4" s="262" t="s">
        <v>9</v>
      </c>
      <c r="I4" s="262" t="s">
        <v>5</v>
      </c>
      <c r="J4" s="262" t="s">
        <v>10</v>
      </c>
      <c r="K4" s="262" t="s">
        <v>6</v>
      </c>
      <c r="L4" s="263" t="s">
        <v>12</v>
      </c>
      <c r="N4" s="404" t="s">
        <v>16</v>
      </c>
      <c r="O4" s="439" t="s">
        <v>131</v>
      </c>
      <c r="P4" s="440"/>
      <c r="Q4" s="440"/>
      <c r="R4" s="440"/>
      <c r="S4" s="440"/>
      <c r="T4" s="440"/>
      <c r="U4" s="440"/>
      <c r="V4" s="441"/>
      <c r="X4" s="20"/>
      <c r="Y4" s="21" t="s">
        <v>22</v>
      </c>
      <c r="Z4" s="21" t="s">
        <v>23</v>
      </c>
      <c r="AA4" s="21" t="s">
        <v>24</v>
      </c>
      <c r="AE4" s="199"/>
      <c r="AF4" s="200" t="s">
        <v>7</v>
      </c>
      <c r="AM4" s="201"/>
      <c r="AN4" s="201"/>
      <c r="AO4" s="33" t="s">
        <v>27</v>
      </c>
      <c r="AP4" s="33" t="s">
        <v>28</v>
      </c>
      <c r="AQ4" s="33" t="s">
        <v>29</v>
      </c>
      <c r="AR4" s="33" t="s">
        <v>182</v>
      </c>
      <c r="AT4" s="406">
        <v>41852</v>
      </c>
      <c r="AU4" s="407"/>
      <c r="AV4" s="407"/>
      <c r="AW4" s="407"/>
      <c r="AX4" s="407"/>
      <c r="AY4" s="407"/>
      <c r="AZ4" s="407"/>
      <c r="BA4" s="407"/>
      <c r="BB4" s="407"/>
      <c r="BC4" s="407"/>
      <c r="BD4" s="407"/>
      <c r="BE4" s="407"/>
      <c r="BF4" s="407"/>
      <c r="BG4" s="407"/>
      <c r="BH4" s="407"/>
      <c r="BI4" s="407"/>
      <c r="BJ4" s="407"/>
      <c r="BK4" s="407"/>
      <c r="BL4" s="407"/>
      <c r="BM4" s="407"/>
      <c r="BN4" s="407"/>
      <c r="BO4" s="407"/>
      <c r="BP4" s="407"/>
      <c r="BQ4" s="407"/>
      <c r="BR4" s="407"/>
      <c r="BS4" s="407"/>
      <c r="BT4" s="407"/>
      <c r="BU4" s="407"/>
      <c r="BV4" s="407"/>
      <c r="BW4" s="407"/>
      <c r="BX4" s="407"/>
      <c r="BY4" s="407"/>
      <c r="BZ4" s="407"/>
      <c r="CA4" s="407"/>
      <c r="CB4" s="407"/>
      <c r="CC4" s="407"/>
      <c r="CD4" s="407"/>
      <c r="CE4" s="407"/>
      <c r="CF4" s="407"/>
      <c r="CG4" s="407"/>
      <c r="CH4" s="407"/>
      <c r="CI4" s="407"/>
      <c r="CJ4" s="407"/>
      <c r="CK4" s="407"/>
      <c r="CL4" s="407"/>
      <c r="CM4" s="407"/>
      <c r="CN4" s="408"/>
    </row>
    <row r="5" spans="1:92" ht="13.5" customHeight="1" thickTop="1" thickBot="1">
      <c r="A5" s="269" t="s">
        <v>0</v>
      </c>
      <c r="B5" s="264">
        <v>0.48</v>
      </c>
      <c r="D5" s="265">
        <v>0</v>
      </c>
      <c r="E5" s="265">
        <f>B7</f>
        <v>34600</v>
      </c>
      <c r="F5" s="265">
        <v>0</v>
      </c>
      <c r="G5" s="265" t="e">
        <f>NA()</f>
        <v>#N/A</v>
      </c>
      <c r="H5" s="265" t="e">
        <f>NA()</f>
        <v>#N/A</v>
      </c>
      <c r="I5" s="265">
        <v>0</v>
      </c>
      <c r="J5" s="265">
        <f>E5</f>
        <v>34600</v>
      </c>
      <c r="K5" s="265">
        <v>0</v>
      </c>
      <c r="L5" s="265">
        <f>B7</f>
        <v>34600</v>
      </c>
      <c r="N5" s="405"/>
      <c r="O5" s="15" t="s">
        <v>18</v>
      </c>
      <c r="P5" s="16"/>
      <c r="Q5" s="17" t="s">
        <v>19</v>
      </c>
      <c r="R5" s="16"/>
      <c r="S5" s="17" t="s">
        <v>20</v>
      </c>
      <c r="T5" s="16"/>
      <c r="U5" s="18" t="s">
        <v>21</v>
      </c>
      <c r="V5" s="19"/>
      <c r="X5" s="29" t="s">
        <v>26</v>
      </c>
      <c r="Y5" s="30"/>
      <c r="Z5" s="31"/>
      <c r="AA5" s="32"/>
      <c r="AB5" s="8" t="e">
        <f>Z5/Y5</f>
        <v>#DIV/0!</v>
      </c>
      <c r="AE5" s="202" t="s">
        <v>31</v>
      </c>
      <c r="AF5" s="203">
        <f>SUM(S7,S15,S24,S31)</f>
        <v>3567944</v>
      </c>
      <c r="AM5" s="204">
        <v>42552</v>
      </c>
      <c r="AN5" s="13" t="str">
        <f>TEXT(AM5,"aaa")</f>
        <v>金</v>
      </c>
      <c r="AO5" s="45">
        <v>70000</v>
      </c>
      <c r="AP5" s="45">
        <f>'売上表 (4)'!V5</f>
        <v>33330</v>
      </c>
      <c r="AQ5" s="46">
        <f>AP5-AO5</f>
        <v>-36670</v>
      </c>
      <c r="AR5" s="47">
        <f>AQ5/$AP$2</f>
        <v>-3.6669999999999998</v>
      </c>
      <c r="AS5" s="3"/>
      <c r="AT5" s="280"/>
      <c r="AU5" s="272"/>
      <c r="AV5" s="272"/>
      <c r="AW5" s="272"/>
      <c r="AX5" s="272"/>
      <c r="AY5" s="272"/>
      <c r="AZ5" s="272"/>
      <c r="BA5" s="272"/>
      <c r="BB5" s="409" t="s">
        <v>106</v>
      </c>
      <c r="BC5" s="409"/>
      <c r="BD5" s="409"/>
      <c r="BE5" s="409"/>
      <c r="BF5" s="410">
        <v>0.95</v>
      </c>
      <c r="BG5" s="410"/>
      <c r="BH5" s="410"/>
      <c r="BI5" s="410"/>
      <c r="BJ5" s="410"/>
      <c r="BK5" s="411" t="s">
        <v>107</v>
      </c>
      <c r="BL5" s="411"/>
      <c r="BM5" s="411"/>
      <c r="BN5" s="411"/>
      <c r="BO5" s="409"/>
      <c r="BP5" s="409"/>
      <c r="BQ5" s="409"/>
      <c r="BR5" s="409"/>
      <c r="BS5" s="409"/>
      <c r="BT5" s="409"/>
      <c r="BU5" s="409"/>
      <c r="BV5" s="409"/>
      <c r="BW5" s="409"/>
      <c r="BX5" s="409"/>
      <c r="BY5" s="409"/>
      <c r="BZ5" s="409"/>
      <c r="CA5" s="273"/>
      <c r="CB5" s="273"/>
      <c r="CC5" s="273"/>
      <c r="CD5" s="273"/>
      <c r="CE5" s="273"/>
      <c r="CF5" s="273"/>
      <c r="CG5" s="273"/>
      <c r="CH5" s="273"/>
      <c r="CI5" s="273"/>
      <c r="CJ5" s="273"/>
      <c r="CK5" s="273"/>
      <c r="CL5" s="273"/>
      <c r="CM5" s="273"/>
      <c r="CN5" s="274"/>
    </row>
    <row r="6" spans="1:92" ht="13.5" customHeight="1">
      <c r="A6" s="269" t="s">
        <v>3</v>
      </c>
      <c r="B6" s="264">
        <f>1-B5</f>
        <v>0.52</v>
      </c>
      <c r="D6" s="265">
        <f>B8</f>
        <v>66538.461538461532</v>
      </c>
      <c r="E6" s="265" t="e">
        <f>NA()</f>
        <v>#N/A</v>
      </c>
      <c r="F6" s="265" t="e">
        <f>NA()</f>
        <v>#N/A</v>
      </c>
      <c r="G6" s="265">
        <v>0</v>
      </c>
      <c r="H6" s="265" t="e">
        <f>NA()</f>
        <v>#N/A</v>
      </c>
      <c r="I6" s="265">
        <f>D6</f>
        <v>66538.461538461532</v>
      </c>
      <c r="J6" s="265">
        <v>0</v>
      </c>
      <c r="K6" s="265">
        <v>0</v>
      </c>
      <c r="L6" s="265" t="e">
        <f>NA()</f>
        <v>#N/A</v>
      </c>
      <c r="N6" s="22" t="s">
        <v>25</v>
      </c>
      <c r="O6" s="23">
        <v>7851298</v>
      </c>
      <c r="P6" s="24"/>
      <c r="Q6" s="25">
        <v>7548271.6004639026</v>
      </c>
      <c r="R6" s="24"/>
      <c r="S6" s="25">
        <v>7353129</v>
      </c>
      <c r="T6" s="24"/>
      <c r="U6" s="26">
        <v>7191305</v>
      </c>
      <c r="V6" s="27"/>
      <c r="W6" s="28"/>
      <c r="X6" s="40" t="s">
        <v>6</v>
      </c>
      <c r="Y6" s="41"/>
      <c r="Z6" s="42"/>
      <c r="AA6" s="43"/>
      <c r="AB6" s="44">
        <f>Z6-Y6</f>
        <v>0</v>
      </c>
      <c r="AE6" s="205" t="s">
        <v>34</v>
      </c>
      <c r="AF6" s="206">
        <f>AF5/AF8</f>
        <v>0.4852279893362404</v>
      </c>
      <c r="AM6" s="207">
        <f>AM5+1</f>
        <v>42553</v>
      </c>
      <c r="AN6" s="208" t="str">
        <f t="shared" ref="AN6:AN35" si="0">TEXT(AM6,"aaa")</f>
        <v>土</v>
      </c>
      <c r="AO6" s="56">
        <v>70000</v>
      </c>
      <c r="AP6" s="56"/>
      <c r="AQ6" s="46">
        <f t="shared" ref="AQ6:AQ35" si="1">AP6-AO6</f>
        <v>-70000</v>
      </c>
      <c r="AR6" s="47">
        <f t="shared" ref="AR6:AR35" si="2">AQ6/$AP$2</f>
        <v>-7</v>
      </c>
      <c r="AT6" s="281"/>
      <c r="AU6" s="282" t="s">
        <v>119</v>
      </c>
      <c r="AV6" s="283"/>
      <c r="AW6" s="283"/>
      <c r="AX6" s="283" t="s">
        <v>108</v>
      </c>
      <c r="AY6" s="283"/>
      <c r="AZ6" s="283" t="s">
        <v>189</v>
      </c>
      <c r="BA6" s="283"/>
      <c r="BB6" s="284"/>
      <c r="BC6" s="285"/>
      <c r="BD6" s="284"/>
      <c r="BE6" s="285"/>
      <c r="BF6" s="284"/>
      <c r="BG6" s="285"/>
      <c r="BH6" s="284"/>
      <c r="BI6" s="284"/>
      <c r="BJ6" s="286"/>
      <c r="BK6" s="286"/>
      <c r="BL6" s="286"/>
      <c r="BM6" s="286"/>
      <c r="BN6" s="286"/>
      <c r="BO6" s="286"/>
      <c r="BP6" s="286"/>
      <c r="BQ6" s="286"/>
      <c r="BR6" s="286"/>
      <c r="BS6" s="286"/>
      <c r="BT6" s="286"/>
      <c r="BU6" s="286"/>
      <c r="BV6" s="286"/>
      <c r="BW6" s="286"/>
      <c r="BX6" s="286"/>
      <c r="BY6" s="286"/>
      <c r="BZ6" s="286"/>
      <c r="CA6" s="286"/>
      <c r="CB6" s="286"/>
      <c r="CC6" s="286"/>
      <c r="CD6" s="286"/>
      <c r="CE6" s="286"/>
      <c r="CF6" s="286"/>
      <c r="CG6" s="286"/>
      <c r="CH6" s="286"/>
      <c r="CI6" s="286"/>
      <c r="CJ6" s="286"/>
      <c r="CK6" s="286"/>
      <c r="CL6" s="286"/>
      <c r="CM6" s="286"/>
      <c r="CN6" s="287"/>
    </row>
    <row r="7" spans="1:92" ht="13.5" customHeight="1">
      <c r="A7" s="269" t="s">
        <v>102</v>
      </c>
      <c r="B7" s="266">
        <v>34600</v>
      </c>
      <c r="D7" s="265">
        <f>B8</f>
        <v>66538.461538461532</v>
      </c>
      <c r="E7" s="265" t="e">
        <f>NA()</f>
        <v>#N/A</v>
      </c>
      <c r="F7" s="265" t="e">
        <f>NA()</f>
        <v>#N/A</v>
      </c>
      <c r="G7" s="265">
        <f>D7</f>
        <v>66538.461538461532</v>
      </c>
      <c r="H7" s="265" t="e">
        <f>NA()</f>
        <v>#N/A</v>
      </c>
      <c r="I7" s="265">
        <f>D7</f>
        <v>66538.461538461532</v>
      </c>
      <c r="J7" s="265">
        <v>0</v>
      </c>
      <c r="K7" s="265">
        <v>0</v>
      </c>
      <c r="L7" s="265" t="e">
        <f>NA()</f>
        <v>#N/A</v>
      </c>
      <c r="N7" s="34" t="s">
        <v>30</v>
      </c>
      <c r="O7" s="35">
        <v>1978527</v>
      </c>
      <c r="P7" s="36">
        <v>0.25199998777272242</v>
      </c>
      <c r="Q7" s="37">
        <v>1871971.3569150479</v>
      </c>
      <c r="R7" s="36">
        <v>0.248</v>
      </c>
      <c r="S7" s="37">
        <v>1833521</v>
      </c>
      <c r="T7" s="36">
        <v>0.24935248654008382</v>
      </c>
      <c r="U7" s="38">
        <v>1739311</v>
      </c>
      <c r="V7" s="39">
        <v>0.24186305545377368</v>
      </c>
      <c r="X7" s="40" t="s">
        <v>33</v>
      </c>
      <c r="Y7" s="54"/>
      <c r="Z7" s="55"/>
      <c r="AA7" s="43"/>
      <c r="AB7" s="8" t="e">
        <f t="shared" ref="AB7:AB13" si="3">Z7/Y7</f>
        <v>#DIV/0!</v>
      </c>
      <c r="AE7" s="205" t="s">
        <v>37</v>
      </c>
      <c r="AF7" s="209">
        <f>SUM(S43,S44,S45)-S15-S24-S31</f>
        <v>3100442</v>
      </c>
      <c r="AH7" s="210" t="s">
        <v>38</v>
      </c>
      <c r="AM7" s="207">
        <f t="shared" ref="AM7:AM35" si="4">AM6+1</f>
        <v>42554</v>
      </c>
      <c r="AN7" s="208" t="str">
        <f t="shared" si="0"/>
        <v>日</v>
      </c>
      <c r="AO7" s="56"/>
      <c r="AP7" s="56"/>
      <c r="AQ7" s="46">
        <f t="shared" si="1"/>
        <v>0</v>
      </c>
      <c r="AR7" s="47">
        <f t="shared" si="2"/>
        <v>0</v>
      </c>
      <c r="AT7" s="281"/>
      <c r="AU7" s="288"/>
      <c r="AV7" s="289"/>
      <c r="AW7" s="289"/>
      <c r="AX7" s="289"/>
      <c r="AY7" s="289"/>
      <c r="AZ7" s="289"/>
      <c r="BA7" s="289"/>
      <c r="BB7" s="290"/>
      <c r="BC7" s="291"/>
      <c r="BD7" s="290"/>
      <c r="BE7" s="291"/>
      <c r="BF7" s="290"/>
      <c r="BG7" s="291"/>
      <c r="BH7" s="290"/>
      <c r="BI7" s="290"/>
      <c r="BJ7" s="292"/>
      <c r="BK7" s="292"/>
      <c r="BL7" s="292"/>
      <c r="BM7" s="292"/>
      <c r="BN7" s="292"/>
      <c r="BO7" s="292"/>
      <c r="BP7" s="292"/>
      <c r="BQ7" s="292"/>
      <c r="BR7" s="292"/>
      <c r="BS7" s="292"/>
      <c r="BT7" s="292"/>
      <c r="BU7" s="292"/>
      <c r="BV7" s="292"/>
      <c r="BW7" s="292"/>
      <c r="BX7" s="292"/>
      <c r="BY7" s="292"/>
      <c r="BZ7" s="292"/>
      <c r="CA7" s="292"/>
      <c r="CB7" s="292"/>
      <c r="CC7" s="292"/>
      <c r="CD7" s="292"/>
      <c r="CE7" s="292"/>
      <c r="CF7" s="292"/>
      <c r="CG7" s="292"/>
      <c r="CH7" s="292"/>
      <c r="CI7" s="292"/>
      <c r="CJ7" s="292"/>
      <c r="CK7" s="292"/>
      <c r="CL7" s="292"/>
      <c r="CM7" s="292"/>
      <c r="CN7" s="293"/>
    </row>
    <row r="8" spans="1:92" ht="13.5" customHeight="1">
      <c r="A8" s="269" t="s">
        <v>103</v>
      </c>
      <c r="B8" s="266">
        <f>B7/B6</f>
        <v>66538.461538461532</v>
      </c>
      <c r="D8" s="265">
        <f>INT(MAX(B8:B9)*1.2)</f>
        <v>117600</v>
      </c>
      <c r="E8" s="265">
        <f>B5*D8+B7</f>
        <v>91048</v>
      </c>
      <c r="F8" s="265">
        <f>D8</f>
        <v>117600</v>
      </c>
      <c r="G8" s="265" t="e">
        <f>NA()</f>
        <v>#N/A</v>
      </c>
      <c r="H8" s="265" t="e">
        <f>NA()</f>
        <v>#N/A</v>
      </c>
      <c r="I8" s="265">
        <f>E8</f>
        <v>91048</v>
      </c>
      <c r="J8" s="265">
        <v>0</v>
      </c>
      <c r="K8" s="265">
        <f>F8-E8</f>
        <v>26552</v>
      </c>
      <c r="L8" s="265">
        <f>B7</f>
        <v>34600</v>
      </c>
      <c r="N8" s="48" t="s">
        <v>32</v>
      </c>
      <c r="O8" s="49">
        <v>0</v>
      </c>
      <c r="P8" s="50">
        <v>0</v>
      </c>
      <c r="Q8" s="51">
        <v>0</v>
      </c>
      <c r="R8" s="50">
        <v>0</v>
      </c>
      <c r="S8" s="51">
        <v>0</v>
      </c>
      <c r="T8" s="50">
        <v>0</v>
      </c>
      <c r="U8" s="52">
        <v>0</v>
      </c>
      <c r="V8" s="53">
        <v>0</v>
      </c>
      <c r="X8" s="40" t="s">
        <v>36</v>
      </c>
      <c r="Y8" s="64"/>
      <c r="Z8" s="43"/>
      <c r="AA8" s="43"/>
      <c r="AB8" s="8" t="e">
        <f t="shared" si="3"/>
        <v>#DIV/0!</v>
      </c>
      <c r="AE8" s="205" t="s">
        <v>41</v>
      </c>
      <c r="AF8" s="209">
        <f>S6</f>
        <v>7353129</v>
      </c>
      <c r="AH8" s="211">
        <v>2000000</v>
      </c>
      <c r="AM8" s="207">
        <f t="shared" si="4"/>
        <v>42555</v>
      </c>
      <c r="AN8" s="208" t="str">
        <f t="shared" si="0"/>
        <v>月</v>
      </c>
      <c r="AO8" s="56"/>
      <c r="AP8" s="56"/>
      <c r="AQ8" s="46">
        <f t="shared" si="1"/>
        <v>0</v>
      </c>
      <c r="AR8" s="47">
        <f t="shared" si="2"/>
        <v>0</v>
      </c>
      <c r="AT8" s="281"/>
      <c r="AU8" s="288"/>
      <c r="AV8" s="289"/>
      <c r="AW8" s="289"/>
      <c r="AX8" s="289"/>
      <c r="AY8" s="289"/>
      <c r="AZ8" s="289"/>
      <c r="BA8" s="289"/>
      <c r="BB8" s="290"/>
      <c r="BC8" s="291"/>
      <c r="BD8" s="290"/>
      <c r="BE8" s="291"/>
      <c r="BF8" s="290"/>
      <c r="BG8" s="291"/>
      <c r="BH8" s="290"/>
      <c r="BI8" s="290"/>
      <c r="BJ8" s="292"/>
      <c r="BK8" s="292"/>
      <c r="BL8" s="292"/>
      <c r="BM8" s="292"/>
      <c r="BN8" s="292"/>
      <c r="BO8" s="292"/>
      <c r="BP8" s="292"/>
      <c r="BQ8" s="292"/>
      <c r="BR8" s="292"/>
      <c r="BS8" s="292"/>
      <c r="BT8" s="292"/>
      <c r="BU8" s="292"/>
      <c r="BV8" s="292"/>
      <c r="BW8" s="292"/>
      <c r="BX8" s="292"/>
      <c r="BY8" s="292"/>
      <c r="BZ8" s="292"/>
      <c r="CA8" s="292"/>
      <c r="CB8" s="292"/>
      <c r="CC8" s="292"/>
      <c r="CD8" s="292"/>
      <c r="CE8" s="292"/>
      <c r="CF8" s="292"/>
      <c r="CG8" s="292"/>
      <c r="CH8" s="292"/>
      <c r="CI8" s="292"/>
      <c r="CJ8" s="292"/>
      <c r="CK8" s="292"/>
      <c r="CL8" s="292"/>
      <c r="CM8" s="292"/>
      <c r="CN8" s="293"/>
    </row>
    <row r="9" spans="1:92" ht="13.5" customHeight="1" thickBot="1">
      <c r="A9" s="270" t="s">
        <v>104</v>
      </c>
      <c r="B9" s="267">
        <v>98000</v>
      </c>
      <c r="D9" s="265">
        <f>B9</f>
        <v>98000</v>
      </c>
      <c r="E9" s="265" t="e">
        <f>NA()</f>
        <v>#N/A</v>
      </c>
      <c r="F9" s="265" t="e">
        <f>NA()</f>
        <v>#N/A</v>
      </c>
      <c r="G9" s="265" t="e">
        <f>NA()</f>
        <v>#N/A</v>
      </c>
      <c r="H9" s="265">
        <v>0</v>
      </c>
      <c r="I9" s="265">
        <f>D9*B5+B7</f>
        <v>81640</v>
      </c>
      <c r="J9" s="265">
        <v>0</v>
      </c>
      <c r="K9" s="265">
        <f>D9-I9</f>
        <v>16360</v>
      </c>
      <c r="L9" s="265" t="e">
        <f>NA()</f>
        <v>#N/A</v>
      </c>
      <c r="N9" s="58" t="s">
        <v>187</v>
      </c>
      <c r="O9" s="59">
        <v>0</v>
      </c>
      <c r="P9" s="60">
        <v>0</v>
      </c>
      <c r="Q9" s="61">
        <v>0</v>
      </c>
      <c r="R9" s="60">
        <v>0</v>
      </c>
      <c r="S9" s="61">
        <v>0</v>
      </c>
      <c r="T9" s="60">
        <v>0</v>
      </c>
      <c r="U9" s="62">
        <v>0</v>
      </c>
      <c r="V9" s="63">
        <v>0</v>
      </c>
      <c r="X9" s="40" t="s">
        <v>40</v>
      </c>
      <c r="Y9" s="65"/>
      <c r="Z9" s="66"/>
      <c r="AA9" s="43"/>
      <c r="AB9" s="8" t="e">
        <f t="shared" si="3"/>
        <v>#DIV/0!</v>
      </c>
      <c r="AE9" s="205" t="s">
        <v>3</v>
      </c>
      <c r="AF9" s="212">
        <f>1-AF6</f>
        <v>0.51477201066375966</v>
      </c>
      <c r="AM9" s="207">
        <f t="shared" si="4"/>
        <v>42556</v>
      </c>
      <c r="AN9" s="208" t="str">
        <f t="shared" si="0"/>
        <v>火</v>
      </c>
      <c r="AO9" s="56"/>
      <c r="AP9" s="56"/>
      <c r="AQ9" s="46">
        <f t="shared" si="1"/>
        <v>0</v>
      </c>
      <c r="AR9" s="47">
        <f t="shared" si="2"/>
        <v>0</v>
      </c>
      <c r="AT9" s="281"/>
      <c r="AU9" s="288"/>
      <c r="AV9" s="289"/>
      <c r="AW9" s="289"/>
      <c r="AX9" s="289"/>
      <c r="AY9" s="289"/>
      <c r="AZ9" s="289"/>
      <c r="BA9" s="289"/>
      <c r="BB9" s="290"/>
      <c r="BC9" s="291"/>
      <c r="BD9" s="290"/>
      <c r="BE9" s="291"/>
      <c r="BF9" s="290"/>
      <c r="BG9" s="291"/>
      <c r="BH9" s="290"/>
      <c r="BI9" s="290"/>
      <c r="BJ9" s="292"/>
      <c r="BK9" s="292"/>
      <c r="BL9" s="292"/>
      <c r="BM9" s="292"/>
      <c r="BN9" s="292"/>
      <c r="BO9" s="292"/>
      <c r="BP9" s="292"/>
      <c r="BQ9" s="292"/>
      <c r="BR9" s="292"/>
      <c r="BS9" s="292"/>
      <c r="BT9" s="292"/>
      <c r="BU9" s="292"/>
      <c r="BV9" s="292"/>
      <c r="BW9" s="292"/>
      <c r="BX9" s="292"/>
      <c r="BY9" s="292"/>
      <c r="BZ9" s="292"/>
      <c r="CA9" s="292"/>
      <c r="CB9" s="292"/>
      <c r="CC9" s="292"/>
      <c r="CD9" s="292"/>
      <c r="CE9" s="292"/>
      <c r="CF9" s="292"/>
      <c r="CG9" s="292"/>
      <c r="CH9" s="292"/>
      <c r="CI9" s="292"/>
      <c r="CJ9" s="292"/>
      <c r="CK9" s="292"/>
      <c r="CL9" s="292"/>
      <c r="CM9" s="292"/>
      <c r="CN9" s="293"/>
    </row>
    <row r="10" spans="1:92" ht="13.5" customHeight="1" thickBot="1">
      <c r="D10" s="265">
        <f>B9</f>
        <v>98000</v>
      </c>
      <c r="E10" s="265" t="e">
        <f>NA()</f>
        <v>#N/A</v>
      </c>
      <c r="F10" s="265" t="e">
        <f>NA()</f>
        <v>#N/A</v>
      </c>
      <c r="G10" s="265" t="e">
        <f>NA()</f>
        <v>#N/A</v>
      </c>
      <c r="H10" s="265">
        <f>D10</f>
        <v>98000</v>
      </c>
      <c r="I10" s="265">
        <f>I9</f>
        <v>81640</v>
      </c>
      <c r="J10" s="265">
        <v>0</v>
      </c>
      <c r="K10" s="265">
        <f>D10-I10</f>
        <v>16360</v>
      </c>
      <c r="L10" s="265" t="e">
        <f>NA()</f>
        <v>#N/A</v>
      </c>
      <c r="N10" s="58" t="s">
        <v>39</v>
      </c>
      <c r="O10" s="59">
        <v>0</v>
      </c>
      <c r="P10" s="60">
        <v>0</v>
      </c>
      <c r="Q10" s="61">
        <v>0</v>
      </c>
      <c r="R10" s="60">
        <v>0</v>
      </c>
      <c r="S10" s="61">
        <v>2921</v>
      </c>
      <c r="T10" s="60">
        <v>3.9724585275193732E-4</v>
      </c>
      <c r="U10" s="62">
        <v>2794</v>
      </c>
      <c r="V10" s="63">
        <v>3.8852475315676364E-4</v>
      </c>
      <c r="X10" s="40" t="s">
        <v>43</v>
      </c>
      <c r="Y10" s="65"/>
      <c r="Z10" s="66"/>
      <c r="AA10" s="43"/>
      <c r="AB10" s="8" t="e">
        <f t="shared" si="3"/>
        <v>#DIV/0!</v>
      </c>
      <c r="AE10" s="205" t="s">
        <v>46</v>
      </c>
      <c r="AF10" s="213">
        <f>AF7/AF9</f>
        <v>6022942.0709999641</v>
      </c>
      <c r="AH10" s="210" t="s">
        <v>47</v>
      </c>
      <c r="AI10" s="211">
        <f>SUM(AF7,AH8)/AF9</f>
        <v>9908157.1925858296</v>
      </c>
      <c r="AM10" s="207">
        <f t="shared" si="4"/>
        <v>42557</v>
      </c>
      <c r="AN10" s="208" t="str">
        <f t="shared" si="0"/>
        <v>水</v>
      </c>
      <c r="AO10" s="56"/>
      <c r="AP10" s="56"/>
      <c r="AQ10" s="46">
        <f t="shared" si="1"/>
        <v>0</v>
      </c>
      <c r="AR10" s="47">
        <f t="shared" si="2"/>
        <v>0</v>
      </c>
      <c r="AT10" s="281"/>
      <c r="AU10" s="294"/>
      <c r="AV10" s="295"/>
      <c r="AW10" s="295"/>
      <c r="AX10" s="295"/>
      <c r="AY10" s="295"/>
      <c r="AZ10" s="295"/>
      <c r="BA10" s="295"/>
      <c r="BB10" s="296"/>
      <c r="BC10" s="297"/>
      <c r="BD10" s="296"/>
      <c r="BE10" s="297"/>
      <c r="BF10" s="296"/>
      <c r="BG10" s="297"/>
      <c r="BH10" s="296"/>
      <c r="BI10" s="296"/>
      <c r="BJ10" s="298"/>
      <c r="BK10" s="298"/>
      <c r="BL10" s="298"/>
      <c r="BM10" s="298"/>
      <c r="BN10" s="298"/>
      <c r="BO10" s="298"/>
      <c r="BP10" s="298"/>
      <c r="BQ10" s="298"/>
      <c r="BR10" s="298"/>
      <c r="BS10" s="298"/>
      <c r="BT10" s="298"/>
      <c r="BU10" s="298"/>
      <c r="BV10" s="298"/>
      <c r="BW10" s="298"/>
      <c r="BX10" s="298"/>
      <c r="BY10" s="298"/>
      <c r="BZ10" s="298"/>
      <c r="CA10" s="298"/>
      <c r="CB10" s="298"/>
      <c r="CC10" s="298"/>
      <c r="CD10" s="298"/>
      <c r="CE10" s="298"/>
      <c r="CF10" s="298"/>
      <c r="CG10" s="298"/>
      <c r="CH10" s="298"/>
      <c r="CI10" s="298"/>
      <c r="CJ10" s="298"/>
      <c r="CK10" s="298"/>
      <c r="CL10" s="298"/>
      <c r="CM10" s="298"/>
      <c r="CN10" s="299"/>
    </row>
    <row r="11" spans="1:92" ht="13.5" customHeight="1">
      <c r="N11" s="67" t="s">
        <v>42</v>
      </c>
      <c r="O11" s="68">
        <v>56684</v>
      </c>
      <c r="P11" s="69">
        <v>7.2196979403915127E-3</v>
      </c>
      <c r="Q11" s="70">
        <v>75482.716004639035</v>
      </c>
      <c r="R11" s="69">
        <v>1.0000000000000002E-2</v>
      </c>
      <c r="S11" s="70">
        <v>60480</v>
      </c>
      <c r="T11" s="69">
        <v>8.2250698988145052E-3</v>
      </c>
      <c r="U11" s="71">
        <v>63050</v>
      </c>
      <c r="V11" s="72">
        <v>8.767532457599838E-3</v>
      </c>
      <c r="W11" s="28"/>
      <c r="X11" s="40" t="s">
        <v>45</v>
      </c>
      <c r="Y11" s="41"/>
      <c r="Z11" s="42"/>
      <c r="AA11" s="43"/>
      <c r="AB11" s="8" t="e">
        <f t="shared" si="3"/>
        <v>#DIV/0!</v>
      </c>
      <c r="AE11" s="205" t="s">
        <v>6</v>
      </c>
      <c r="AF11" s="213">
        <f>AF8-AF7-AF6*AF8</f>
        <v>684743</v>
      </c>
      <c r="AM11" s="207">
        <f t="shared" si="4"/>
        <v>42558</v>
      </c>
      <c r="AN11" s="208" t="str">
        <f t="shared" si="0"/>
        <v>木</v>
      </c>
      <c r="AO11" s="56"/>
      <c r="AP11" s="56"/>
      <c r="AQ11" s="46">
        <f t="shared" si="1"/>
        <v>0</v>
      </c>
      <c r="AR11" s="47">
        <f t="shared" si="2"/>
        <v>0</v>
      </c>
      <c r="AT11" s="281"/>
      <c r="AU11" s="282" t="s">
        <v>120</v>
      </c>
      <c r="AV11" s="283"/>
      <c r="AW11" s="283"/>
      <c r="AX11" s="283" t="s">
        <v>108</v>
      </c>
      <c r="AY11" s="283"/>
      <c r="AZ11" s="283" t="s">
        <v>190</v>
      </c>
      <c r="BA11" s="283"/>
      <c r="BB11" s="300"/>
      <c r="BC11" s="301"/>
      <c r="BD11" s="300"/>
      <c r="BE11" s="302"/>
      <c r="BF11" s="300"/>
      <c r="BG11" s="302"/>
      <c r="BH11" s="300"/>
      <c r="BI11" s="300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4"/>
    </row>
    <row r="12" spans="1:92" ht="13.5" customHeight="1">
      <c r="N12" s="73" t="s">
        <v>44</v>
      </c>
      <c r="O12" s="74">
        <v>2035211</v>
      </c>
      <c r="P12" s="75">
        <v>0.25921968571311393</v>
      </c>
      <c r="Q12" s="76">
        <v>1947454.0729196868</v>
      </c>
      <c r="R12" s="75">
        <v>0.25800000000000001</v>
      </c>
      <c r="S12" s="76">
        <v>1896922</v>
      </c>
      <c r="T12" s="75">
        <v>0.25797480229165026</v>
      </c>
      <c r="U12" s="77">
        <v>1805155</v>
      </c>
      <c r="V12" s="78">
        <v>0.25101911266453031</v>
      </c>
      <c r="W12" s="28"/>
      <c r="X12" s="40" t="s">
        <v>49</v>
      </c>
      <c r="Y12" s="65"/>
      <c r="Z12" s="66"/>
      <c r="AA12" s="43"/>
      <c r="AB12" s="8" t="e">
        <f t="shared" si="3"/>
        <v>#DIV/0!</v>
      </c>
      <c r="AE12" s="214" t="s">
        <v>52</v>
      </c>
      <c r="AF12" s="215">
        <f>(AF8-AF10)/AF8</f>
        <v>0.18090080141393355</v>
      </c>
      <c r="AM12" s="216">
        <f t="shared" si="4"/>
        <v>42559</v>
      </c>
      <c r="AN12" s="217" t="str">
        <f t="shared" si="0"/>
        <v>金</v>
      </c>
      <c r="AO12" s="94"/>
      <c r="AP12" s="94"/>
      <c r="AQ12" s="46">
        <f t="shared" si="1"/>
        <v>0</v>
      </c>
      <c r="AR12" s="47">
        <f t="shared" si="2"/>
        <v>0</v>
      </c>
      <c r="AT12" s="281"/>
      <c r="AU12" s="288"/>
      <c r="AV12" s="289"/>
      <c r="AW12" s="289"/>
      <c r="AX12" s="289"/>
      <c r="AY12" s="289"/>
      <c r="AZ12" s="289"/>
      <c r="BA12" s="289"/>
      <c r="BB12" s="290"/>
      <c r="BC12" s="305"/>
      <c r="BD12" s="290"/>
      <c r="BE12" s="291"/>
      <c r="BF12" s="290"/>
      <c r="BG12" s="291"/>
      <c r="BH12" s="290"/>
      <c r="BI12" s="290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3"/>
    </row>
    <row r="13" spans="1:92" ht="13.5" customHeight="1">
      <c r="N13" s="73" t="s">
        <v>48</v>
      </c>
      <c r="O13" s="79">
        <v>5816087</v>
      </c>
      <c r="P13" s="80">
        <v>0.74078031428688607</v>
      </c>
      <c r="Q13" s="81">
        <v>5600817.5275442153</v>
      </c>
      <c r="R13" s="80">
        <v>0.74199999999999999</v>
      </c>
      <c r="S13" s="81">
        <v>5456207</v>
      </c>
      <c r="T13" s="80">
        <v>0.74202519770834974</v>
      </c>
      <c r="U13" s="82">
        <v>5386150</v>
      </c>
      <c r="V13" s="83">
        <v>0.74898088733546975</v>
      </c>
      <c r="X13" s="90" t="s">
        <v>51</v>
      </c>
      <c r="Y13" s="91"/>
      <c r="Z13" s="92"/>
      <c r="AA13" s="93"/>
      <c r="AB13" s="8" t="e">
        <f t="shared" si="3"/>
        <v>#DIV/0!</v>
      </c>
      <c r="AE13" s="218" t="s">
        <v>54</v>
      </c>
      <c r="AF13" s="219">
        <f>AF10/AF8</f>
        <v>0.81909919858606639</v>
      </c>
      <c r="AM13" s="220">
        <f t="shared" si="4"/>
        <v>42560</v>
      </c>
      <c r="AN13" s="221" t="str">
        <f t="shared" si="0"/>
        <v>土</v>
      </c>
      <c r="AO13" s="102"/>
      <c r="AP13" s="102"/>
      <c r="AQ13" s="46">
        <f t="shared" si="1"/>
        <v>0</v>
      </c>
      <c r="AR13" s="47">
        <f t="shared" si="2"/>
        <v>0</v>
      </c>
      <c r="AT13" s="281"/>
      <c r="AU13" s="288"/>
      <c r="AV13" s="289"/>
      <c r="AW13" s="289"/>
      <c r="AX13" s="289"/>
      <c r="AY13" s="289"/>
      <c r="AZ13" s="289"/>
      <c r="BA13" s="289"/>
      <c r="BB13" s="290"/>
      <c r="BC13" s="305"/>
      <c r="BD13" s="290"/>
      <c r="BE13" s="291"/>
      <c r="BF13" s="290"/>
      <c r="BG13" s="291"/>
      <c r="BH13" s="290"/>
      <c r="BI13" s="290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3"/>
    </row>
    <row r="14" spans="1:92" ht="13.5" customHeight="1">
      <c r="N14" s="84" t="s">
        <v>50</v>
      </c>
      <c r="O14" s="85">
        <v>958524</v>
      </c>
      <c r="P14" s="86">
        <v>0.12208478139538201</v>
      </c>
      <c r="Q14" s="87">
        <v>994389.90282353084</v>
      </c>
      <c r="R14" s="86">
        <v>0.13173743016380299</v>
      </c>
      <c r="S14" s="87">
        <v>994421</v>
      </c>
      <c r="T14" s="86">
        <v>0.13523780148559886</v>
      </c>
      <c r="U14" s="88">
        <v>1196913</v>
      </c>
      <c r="V14" s="89">
        <v>0.16643891477277073</v>
      </c>
      <c r="W14" s="28"/>
      <c r="AE14" s="222" t="s">
        <v>56</v>
      </c>
      <c r="AF14" s="223">
        <f>AF10/AF8</f>
        <v>0.81909919858606639</v>
      </c>
      <c r="AG14" s="4" t="s">
        <v>57</v>
      </c>
      <c r="AM14" s="224">
        <f t="shared" si="4"/>
        <v>42561</v>
      </c>
      <c r="AN14" s="225" t="str">
        <f t="shared" si="0"/>
        <v>日</v>
      </c>
      <c r="AO14" s="110"/>
      <c r="AP14" s="110"/>
      <c r="AQ14" s="46">
        <f t="shared" si="1"/>
        <v>0</v>
      </c>
      <c r="AR14" s="47">
        <f t="shared" si="2"/>
        <v>0</v>
      </c>
      <c r="AT14" s="281"/>
      <c r="AU14" s="288"/>
      <c r="AV14" s="289"/>
      <c r="AW14" s="289"/>
      <c r="AX14" s="289"/>
      <c r="AY14" s="289"/>
      <c r="AZ14" s="289"/>
      <c r="BA14" s="289"/>
      <c r="BB14" s="290"/>
      <c r="BC14" s="305"/>
      <c r="BD14" s="290"/>
      <c r="BE14" s="291"/>
      <c r="BF14" s="290"/>
      <c r="BG14" s="291"/>
      <c r="BH14" s="290"/>
      <c r="BI14" s="290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  <c r="CN14" s="293"/>
    </row>
    <row r="15" spans="1:92" ht="13.5" customHeight="1" thickBot="1">
      <c r="E15" s="268"/>
      <c r="F15" s="268"/>
      <c r="G15" s="268"/>
      <c r="N15" s="96" t="s">
        <v>53</v>
      </c>
      <c r="O15" s="97">
        <v>1329894</v>
      </c>
      <c r="P15" s="98">
        <v>0.16938524050418161</v>
      </c>
      <c r="Q15" s="99">
        <v>1150068.5860635932</v>
      </c>
      <c r="R15" s="98">
        <v>0.15236184479542469</v>
      </c>
      <c r="S15" s="99">
        <v>1015797</v>
      </c>
      <c r="T15" s="98">
        <v>0.13814486322761371</v>
      </c>
      <c r="U15" s="100">
        <v>1084522</v>
      </c>
      <c r="V15" s="101">
        <v>0.15081017979351452</v>
      </c>
      <c r="W15" s="28"/>
      <c r="AE15" s="226" t="s">
        <v>59</v>
      </c>
      <c r="AF15" s="227">
        <f>S50</f>
        <v>880762</v>
      </c>
      <c r="AM15" s="228">
        <f t="shared" si="4"/>
        <v>42562</v>
      </c>
      <c r="AN15" s="229" t="str">
        <f t="shared" si="0"/>
        <v>月</v>
      </c>
      <c r="AO15" s="114"/>
      <c r="AP15" s="114"/>
      <c r="AQ15" s="46">
        <f t="shared" si="1"/>
        <v>0</v>
      </c>
      <c r="AR15" s="47">
        <f t="shared" si="2"/>
        <v>0</v>
      </c>
      <c r="AT15" s="281"/>
      <c r="AU15" s="306"/>
      <c r="AV15" s="307"/>
      <c r="AW15" s="307"/>
      <c r="AX15" s="307"/>
      <c r="AY15" s="307"/>
      <c r="AZ15" s="307"/>
      <c r="BA15" s="307"/>
      <c r="BB15" s="308"/>
      <c r="BC15" s="309"/>
      <c r="BD15" s="308"/>
      <c r="BE15" s="309"/>
      <c r="BF15" s="308"/>
      <c r="BG15" s="309"/>
      <c r="BH15" s="308"/>
      <c r="BI15" s="308"/>
      <c r="BJ15" s="310"/>
      <c r="BK15" s="310"/>
      <c r="BL15" s="310"/>
      <c r="BM15" s="310"/>
      <c r="BN15" s="310"/>
      <c r="BO15" s="310"/>
      <c r="BP15" s="310"/>
      <c r="BQ15" s="310"/>
      <c r="BR15" s="310"/>
      <c r="BS15" s="310"/>
      <c r="BT15" s="310"/>
      <c r="BU15" s="310"/>
      <c r="BV15" s="310"/>
      <c r="BW15" s="310"/>
      <c r="BX15" s="310"/>
      <c r="BY15" s="310"/>
      <c r="BZ15" s="310"/>
      <c r="CA15" s="310"/>
      <c r="CB15" s="310"/>
      <c r="CC15" s="310"/>
      <c r="CD15" s="310"/>
      <c r="CE15" s="310"/>
      <c r="CF15" s="310"/>
      <c r="CG15" s="310"/>
      <c r="CH15" s="310"/>
      <c r="CI15" s="310"/>
      <c r="CJ15" s="310"/>
      <c r="CK15" s="310"/>
      <c r="CL15" s="310"/>
      <c r="CM15" s="310"/>
      <c r="CN15" s="311"/>
    </row>
    <row r="16" spans="1:92" ht="13.5" customHeight="1">
      <c r="D16" s="268"/>
      <c r="E16" s="268"/>
      <c r="F16" s="268"/>
      <c r="G16" s="268"/>
      <c r="N16" s="104" t="s">
        <v>55</v>
      </c>
      <c r="O16" s="105">
        <v>168518</v>
      </c>
      <c r="P16" s="106">
        <v>2.1463712114863046E-2</v>
      </c>
      <c r="Q16" s="107">
        <v>174642.85289094385</v>
      </c>
      <c r="R16" s="106">
        <v>2.3136800334557468E-2</v>
      </c>
      <c r="S16" s="107">
        <v>171276</v>
      </c>
      <c r="T16" s="106">
        <v>2.3292941005114965E-2</v>
      </c>
      <c r="U16" s="108">
        <v>164928</v>
      </c>
      <c r="V16" s="109">
        <v>2.2934363095432609E-2</v>
      </c>
      <c r="W16" s="28"/>
      <c r="AE16" s="226" t="s">
        <v>61</v>
      </c>
      <c r="AF16" s="227">
        <f>S13/7</f>
        <v>779458.14285714284</v>
      </c>
      <c r="AM16" s="228">
        <f t="shared" si="4"/>
        <v>42563</v>
      </c>
      <c r="AN16" s="229" t="str">
        <f t="shared" si="0"/>
        <v>火</v>
      </c>
      <c r="AO16" s="114"/>
      <c r="AP16" s="114"/>
      <c r="AQ16" s="46">
        <f t="shared" si="1"/>
        <v>0</v>
      </c>
      <c r="AR16" s="47">
        <f t="shared" si="2"/>
        <v>0</v>
      </c>
      <c r="AT16" s="281"/>
      <c r="AU16" s="282" t="s">
        <v>121</v>
      </c>
      <c r="AV16" s="312"/>
      <c r="AW16" s="312"/>
      <c r="AX16" s="312" t="s">
        <v>108</v>
      </c>
      <c r="AY16" s="312"/>
      <c r="AZ16" s="313" t="s">
        <v>191</v>
      </c>
      <c r="BA16" s="312"/>
      <c r="BB16" s="284"/>
      <c r="BC16" s="285"/>
      <c r="BD16" s="284"/>
      <c r="BE16" s="285"/>
      <c r="BF16" s="284"/>
      <c r="BG16" s="285"/>
      <c r="BH16" s="284"/>
      <c r="BI16" s="284"/>
      <c r="BJ16" s="286"/>
      <c r="BK16" s="286"/>
      <c r="BL16" s="286"/>
      <c r="BM16" s="286"/>
      <c r="BN16" s="286"/>
      <c r="BO16" s="286"/>
      <c r="BP16" s="286"/>
      <c r="BQ16" s="286"/>
      <c r="BR16" s="286"/>
      <c r="BS16" s="286"/>
      <c r="BT16" s="286"/>
      <c r="BU16" s="286"/>
      <c r="BV16" s="286"/>
      <c r="BW16" s="286"/>
      <c r="BX16" s="286"/>
      <c r="BY16" s="286"/>
      <c r="BZ16" s="286"/>
      <c r="CA16" s="286"/>
      <c r="CB16" s="286"/>
      <c r="CC16" s="286"/>
      <c r="CD16" s="286"/>
      <c r="CE16" s="286"/>
      <c r="CF16" s="286"/>
      <c r="CG16" s="286"/>
      <c r="CH16" s="286"/>
      <c r="CI16" s="286"/>
      <c r="CJ16" s="286"/>
      <c r="CK16" s="286"/>
      <c r="CL16" s="286"/>
      <c r="CM16" s="286"/>
      <c r="CN16" s="287"/>
    </row>
    <row r="17" spans="14:92" ht="13.5" customHeight="1">
      <c r="N17" s="112" t="s">
        <v>58</v>
      </c>
      <c r="O17" s="59">
        <v>2808</v>
      </c>
      <c r="P17" s="60">
        <v>3.5764786918035719E-4</v>
      </c>
      <c r="Q17" s="113">
        <v>0</v>
      </c>
      <c r="R17" s="60">
        <v>0</v>
      </c>
      <c r="S17" s="113">
        <v>0</v>
      </c>
      <c r="T17" s="60">
        <v>0</v>
      </c>
      <c r="U17" s="62">
        <v>648</v>
      </c>
      <c r="V17" s="63">
        <v>9.0108818913952341E-5</v>
      </c>
      <c r="W17" s="28"/>
      <c r="AE17" s="226" t="s">
        <v>62</v>
      </c>
      <c r="AF17" s="230">
        <f>AF7/S6</f>
        <v>0.42164934138922355</v>
      </c>
      <c r="AM17" s="228">
        <f t="shared" si="4"/>
        <v>42564</v>
      </c>
      <c r="AN17" s="229" t="str">
        <f t="shared" si="0"/>
        <v>水</v>
      </c>
      <c r="AO17" s="114"/>
      <c r="AP17" s="114"/>
      <c r="AQ17" s="46">
        <f t="shared" si="1"/>
        <v>0</v>
      </c>
      <c r="AR17" s="47">
        <f t="shared" si="2"/>
        <v>0</v>
      </c>
      <c r="AT17" s="281"/>
      <c r="AU17" s="288"/>
      <c r="AV17" s="314"/>
      <c r="AW17" s="314"/>
      <c r="AX17" s="314"/>
      <c r="AY17" s="314"/>
      <c r="AZ17" s="315"/>
      <c r="BA17" s="314"/>
      <c r="BB17" s="290"/>
      <c r="BC17" s="291"/>
      <c r="BD17" s="290"/>
      <c r="BE17" s="291"/>
      <c r="BF17" s="290"/>
      <c r="BG17" s="291"/>
      <c r="BH17" s="290"/>
      <c r="BI17" s="290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3"/>
    </row>
    <row r="18" spans="14:92" ht="13.5" customHeight="1">
      <c r="N18" s="116" t="s">
        <v>60</v>
      </c>
      <c r="O18" s="117">
        <v>2459744</v>
      </c>
      <c r="P18" s="118">
        <v>0.313291381883607</v>
      </c>
      <c r="Q18" s="119">
        <v>2319101.3417780674</v>
      </c>
      <c r="R18" s="118">
        <v>0.3072360752937851</v>
      </c>
      <c r="S18" s="119">
        <v>2181494</v>
      </c>
      <c r="T18" s="118">
        <v>0.29667560571832752</v>
      </c>
      <c r="U18" s="120">
        <v>2447011</v>
      </c>
      <c r="V18" s="121">
        <v>0.34027356648063184</v>
      </c>
      <c r="W18" s="28"/>
      <c r="AE18" s="231" t="s">
        <v>64</v>
      </c>
      <c r="AF18" s="232">
        <f>S13</f>
        <v>5456207</v>
      </c>
      <c r="AM18" s="233">
        <f t="shared" si="4"/>
        <v>42565</v>
      </c>
      <c r="AN18" s="234" t="str">
        <f t="shared" si="0"/>
        <v>木</v>
      </c>
      <c r="AO18" s="129"/>
      <c r="AP18" s="129"/>
      <c r="AQ18" s="46">
        <f t="shared" si="1"/>
        <v>0</v>
      </c>
      <c r="AR18" s="47">
        <f t="shared" si="2"/>
        <v>0</v>
      </c>
      <c r="AT18" s="281"/>
      <c r="AU18" s="316"/>
      <c r="AV18" s="314"/>
      <c r="AW18" s="314"/>
      <c r="AX18" s="314"/>
      <c r="AY18" s="314"/>
      <c r="AZ18" s="315"/>
      <c r="BA18" s="314"/>
      <c r="BB18" s="290"/>
      <c r="BC18" s="291"/>
      <c r="BD18" s="290"/>
      <c r="BE18" s="291"/>
      <c r="BF18" s="290"/>
      <c r="BG18" s="291"/>
      <c r="BH18" s="290"/>
      <c r="BI18" s="290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3"/>
    </row>
    <row r="19" spans="14:92" ht="13.5" customHeight="1">
      <c r="N19" s="34" t="s">
        <v>45</v>
      </c>
      <c r="O19" s="35">
        <v>22302</v>
      </c>
      <c r="P19" s="36">
        <v>2.8405494225286062E-3</v>
      </c>
      <c r="Q19" s="122">
        <v>58000</v>
      </c>
      <c r="R19" s="36">
        <v>7.6838782531931452E-3</v>
      </c>
      <c r="S19" s="122">
        <v>94934</v>
      </c>
      <c r="T19" s="36">
        <v>1.291069420922712E-2</v>
      </c>
      <c r="U19" s="38">
        <v>58400</v>
      </c>
      <c r="V19" s="39">
        <v>8.1209182478006424E-3</v>
      </c>
      <c r="W19" s="28"/>
      <c r="AE19" s="235" t="s">
        <v>66</v>
      </c>
      <c r="AF19" s="236">
        <f>S18/S13</f>
        <v>0.39981877520409326</v>
      </c>
      <c r="AG19" s="4" t="s">
        <v>67</v>
      </c>
      <c r="AI19" s="418" t="s">
        <v>68</v>
      </c>
      <c r="AJ19" s="418"/>
      <c r="AK19" s="418"/>
      <c r="AL19" s="237"/>
      <c r="AM19" s="238">
        <f t="shared" si="4"/>
        <v>42566</v>
      </c>
      <c r="AN19" s="239" t="str">
        <f t="shared" si="0"/>
        <v>金</v>
      </c>
      <c r="AO19" s="137"/>
      <c r="AP19" s="137"/>
      <c r="AQ19" s="46">
        <f t="shared" si="1"/>
        <v>0</v>
      </c>
      <c r="AR19" s="47">
        <f t="shared" si="2"/>
        <v>0</v>
      </c>
      <c r="AT19" s="281"/>
      <c r="AU19" s="317"/>
      <c r="AV19" s="318"/>
      <c r="AW19" s="318"/>
      <c r="AX19" s="318"/>
      <c r="AY19" s="318"/>
      <c r="AZ19" s="318"/>
      <c r="BA19" s="318"/>
      <c r="BB19" s="290"/>
      <c r="BC19" s="291"/>
      <c r="BD19" s="290"/>
      <c r="BE19" s="291"/>
      <c r="BF19" s="290"/>
      <c r="BG19" s="291"/>
      <c r="BH19" s="290"/>
      <c r="BI19" s="290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3"/>
    </row>
    <row r="20" spans="14:92" ht="13.5" customHeight="1" thickBot="1">
      <c r="N20" s="123" t="s">
        <v>63</v>
      </c>
      <c r="O20" s="124">
        <v>63869</v>
      </c>
      <c r="P20" s="125">
        <v>8.1348332466809944E-3</v>
      </c>
      <c r="Q20" s="126">
        <v>81537.41695246278</v>
      </c>
      <c r="R20" s="125">
        <v>1.0802130774871911E-2</v>
      </c>
      <c r="S20" s="126">
        <v>81960</v>
      </c>
      <c r="T20" s="125">
        <v>1.114627527954426E-2</v>
      </c>
      <c r="U20" s="127">
        <v>49183</v>
      </c>
      <c r="V20" s="128">
        <v>6.8392315442051196E-3</v>
      </c>
      <c r="W20" s="28"/>
      <c r="AE20" s="240" t="s">
        <v>70</v>
      </c>
      <c r="AF20" s="241">
        <f>S13/T2</f>
        <v>902.8970709912295</v>
      </c>
      <c r="AI20" s="418"/>
      <c r="AJ20" s="418"/>
      <c r="AK20" s="418"/>
      <c r="AL20" s="237"/>
      <c r="AM20" s="242">
        <f t="shared" si="4"/>
        <v>42567</v>
      </c>
      <c r="AN20" s="243" t="str">
        <f t="shared" si="0"/>
        <v>土</v>
      </c>
      <c r="AO20" s="145"/>
      <c r="AP20" s="145"/>
      <c r="AQ20" s="46">
        <f t="shared" si="1"/>
        <v>0</v>
      </c>
      <c r="AR20" s="47">
        <f t="shared" si="2"/>
        <v>0</v>
      </c>
      <c r="AT20" s="281"/>
      <c r="AU20" s="319"/>
      <c r="AV20" s="320"/>
      <c r="AW20" s="320"/>
      <c r="AX20" s="320"/>
      <c r="AY20" s="320"/>
      <c r="AZ20" s="320"/>
      <c r="BA20" s="320"/>
      <c r="BB20" s="296"/>
      <c r="BC20" s="297"/>
      <c r="BD20" s="296"/>
      <c r="BE20" s="297"/>
      <c r="BF20" s="296"/>
      <c r="BG20" s="297"/>
      <c r="BH20" s="296"/>
      <c r="BI20" s="296"/>
      <c r="BJ20" s="298"/>
      <c r="BK20" s="321"/>
      <c r="BL20" s="321"/>
      <c r="BM20" s="298"/>
      <c r="BN20" s="298"/>
      <c r="BO20" s="298"/>
      <c r="BP20" s="298"/>
      <c r="BQ20" s="298"/>
      <c r="BR20" s="298"/>
      <c r="BS20" s="298"/>
      <c r="BT20" s="298"/>
      <c r="BU20" s="298"/>
      <c r="BV20" s="298"/>
      <c r="BW20" s="298"/>
      <c r="BX20" s="298"/>
      <c r="BY20" s="298"/>
      <c r="BZ20" s="298"/>
      <c r="CA20" s="298"/>
      <c r="CB20" s="298"/>
      <c r="CC20" s="298"/>
      <c r="CD20" s="298"/>
      <c r="CE20" s="298"/>
      <c r="CF20" s="298"/>
      <c r="CG20" s="298"/>
      <c r="CH20" s="298"/>
      <c r="CI20" s="298"/>
      <c r="CJ20" s="298"/>
      <c r="CK20" s="298"/>
      <c r="CL20" s="298"/>
      <c r="CM20" s="298"/>
      <c r="CN20" s="299"/>
    </row>
    <row r="21" spans="14:92" ht="13.5" customHeight="1" thickTop="1">
      <c r="N21" s="131" t="s">
        <v>65</v>
      </c>
      <c r="O21" s="132">
        <v>46000</v>
      </c>
      <c r="P21" s="133">
        <v>5.8589038398491559E-3</v>
      </c>
      <c r="Q21" s="134">
        <v>54347</v>
      </c>
      <c r="R21" s="133">
        <v>7.1999264039015153E-3</v>
      </c>
      <c r="S21" s="134">
        <v>84185</v>
      </c>
      <c r="T21" s="133">
        <v>1.1448867550127299E-2</v>
      </c>
      <c r="U21" s="135">
        <v>453728</v>
      </c>
      <c r="V21" s="136">
        <v>6.3093972512638527E-2</v>
      </c>
      <c r="W21" s="28"/>
      <c r="AE21" s="244" t="s">
        <v>72</v>
      </c>
      <c r="AF21" s="245">
        <f>S6/T2</f>
        <v>1216.8010921727619</v>
      </c>
      <c r="AI21" s="418"/>
      <c r="AJ21" s="418"/>
      <c r="AK21" s="418"/>
      <c r="AL21" s="237"/>
      <c r="AM21" s="246">
        <f t="shared" si="4"/>
        <v>42568</v>
      </c>
      <c r="AN21" s="247" t="str">
        <f t="shared" si="0"/>
        <v>日</v>
      </c>
      <c r="AO21" s="153"/>
      <c r="AP21" s="153"/>
      <c r="AQ21" s="46">
        <f t="shared" si="1"/>
        <v>0</v>
      </c>
      <c r="AR21" s="47">
        <f t="shared" si="2"/>
        <v>0</v>
      </c>
      <c r="AT21" s="322"/>
      <c r="AU21" s="419" t="s">
        <v>109</v>
      </c>
      <c r="AV21" s="420"/>
      <c r="AW21" s="420"/>
      <c r="AX21" s="420"/>
      <c r="AY21" s="420"/>
      <c r="AZ21" s="420"/>
      <c r="BA21" s="420"/>
      <c r="BB21" s="419" t="s">
        <v>110</v>
      </c>
      <c r="BC21" s="420"/>
      <c r="BD21" s="420"/>
      <c r="BE21" s="420"/>
      <c r="BF21" s="420"/>
      <c r="BG21" s="420"/>
      <c r="BH21" s="423"/>
      <c r="BI21" s="327" t="s">
        <v>111</v>
      </c>
      <c r="BJ21" s="323">
        <f>AT4</f>
        <v>41852</v>
      </c>
      <c r="BK21" s="324">
        <f t="shared" ref="BK21:CN21" si="5">BJ21+1</f>
        <v>41853</v>
      </c>
      <c r="BL21" s="324">
        <f t="shared" si="5"/>
        <v>41854</v>
      </c>
      <c r="BM21" s="324">
        <f t="shared" si="5"/>
        <v>41855</v>
      </c>
      <c r="BN21" s="324">
        <f t="shared" si="5"/>
        <v>41856</v>
      </c>
      <c r="BO21" s="324">
        <f t="shared" si="5"/>
        <v>41857</v>
      </c>
      <c r="BP21" s="324">
        <f t="shared" si="5"/>
        <v>41858</v>
      </c>
      <c r="BQ21" s="324">
        <f t="shared" si="5"/>
        <v>41859</v>
      </c>
      <c r="BR21" s="324">
        <f t="shared" si="5"/>
        <v>41860</v>
      </c>
      <c r="BS21" s="324">
        <f t="shared" si="5"/>
        <v>41861</v>
      </c>
      <c r="BT21" s="324">
        <f t="shared" si="5"/>
        <v>41862</v>
      </c>
      <c r="BU21" s="324">
        <f t="shared" si="5"/>
        <v>41863</v>
      </c>
      <c r="BV21" s="324">
        <f t="shared" si="5"/>
        <v>41864</v>
      </c>
      <c r="BW21" s="324">
        <f t="shared" si="5"/>
        <v>41865</v>
      </c>
      <c r="BX21" s="324">
        <f t="shared" si="5"/>
        <v>41866</v>
      </c>
      <c r="BY21" s="324">
        <f t="shared" si="5"/>
        <v>41867</v>
      </c>
      <c r="BZ21" s="324">
        <f t="shared" si="5"/>
        <v>41868</v>
      </c>
      <c r="CA21" s="324">
        <f t="shared" si="5"/>
        <v>41869</v>
      </c>
      <c r="CB21" s="324">
        <f t="shared" si="5"/>
        <v>41870</v>
      </c>
      <c r="CC21" s="324">
        <f t="shared" si="5"/>
        <v>41871</v>
      </c>
      <c r="CD21" s="324">
        <f t="shared" si="5"/>
        <v>41872</v>
      </c>
      <c r="CE21" s="324">
        <f t="shared" si="5"/>
        <v>41873</v>
      </c>
      <c r="CF21" s="324">
        <f t="shared" si="5"/>
        <v>41874</v>
      </c>
      <c r="CG21" s="324">
        <f t="shared" si="5"/>
        <v>41875</v>
      </c>
      <c r="CH21" s="324">
        <f t="shared" si="5"/>
        <v>41876</v>
      </c>
      <c r="CI21" s="324">
        <f t="shared" si="5"/>
        <v>41877</v>
      </c>
      <c r="CJ21" s="324">
        <f t="shared" si="5"/>
        <v>41878</v>
      </c>
      <c r="CK21" s="324">
        <f t="shared" si="5"/>
        <v>41879</v>
      </c>
      <c r="CL21" s="324">
        <f t="shared" si="5"/>
        <v>41880</v>
      </c>
      <c r="CM21" s="324">
        <f t="shared" si="5"/>
        <v>41881</v>
      </c>
      <c r="CN21" s="325">
        <f t="shared" si="5"/>
        <v>41882</v>
      </c>
    </row>
    <row r="22" spans="14:92" ht="13.5" customHeight="1" thickBot="1">
      <c r="N22" s="139" t="s">
        <v>69</v>
      </c>
      <c r="O22" s="140">
        <v>6314</v>
      </c>
      <c r="P22" s="141">
        <v>8.0419823575668631E-4</v>
      </c>
      <c r="Q22" s="142">
        <v>7068</v>
      </c>
      <c r="R22" s="141">
        <v>9.3637330161326128E-4</v>
      </c>
      <c r="S22" s="142">
        <v>7478</v>
      </c>
      <c r="T22" s="141">
        <v>1.0169820222112247E-3</v>
      </c>
      <c r="U22" s="143">
        <v>6075</v>
      </c>
      <c r="V22" s="144">
        <v>8.4477017731830317E-4</v>
      </c>
      <c r="W22" s="28"/>
      <c r="AE22" s="248" t="s">
        <v>74</v>
      </c>
      <c r="AF22" s="249">
        <f>T18</f>
        <v>0.29667560571832752</v>
      </c>
      <c r="AG22" s="4" t="s">
        <v>75</v>
      </c>
      <c r="AI22" s="418"/>
      <c r="AJ22" s="418"/>
      <c r="AK22" s="418"/>
      <c r="AL22" s="237"/>
      <c r="AM22" s="250">
        <f t="shared" si="4"/>
        <v>42569</v>
      </c>
      <c r="AN22" s="251" t="str">
        <f t="shared" si="0"/>
        <v>月</v>
      </c>
      <c r="AO22" s="161"/>
      <c r="AP22" s="161"/>
      <c r="AQ22" s="46">
        <f t="shared" si="1"/>
        <v>0</v>
      </c>
      <c r="AR22" s="47">
        <f t="shared" si="2"/>
        <v>0</v>
      </c>
      <c r="AT22" s="322"/>
      <c r="AU22" s="421"/>
      <c r="AV22" s="422"/>
      <c r="AW22" s="422"/>
      <c r="AX22" s="422"/>
      <c r="AY22" s="422"/>
      <c r="AZ22" s="422"/>
      <c r="BA22" s="422"/>
      <c r="BB22" s="421"/>
      <c r="BC22" s="422"/>
      <c r="BD22" s="422"/>
      <c r="BE22" s="422"/>
      <c r="BF22" s="422"/>
      <c r="BG22" s="422"/>
      <c r="BH22" s="424"/>
      <c r="BI22" s="345" t="s">
        <v>112</v>
      </c>
      <c r="BJ22" s="346">
        <f t="shared" ref="BJ22:CN22" si="6">BJ21</f>
        <v>41852</v>
      </c>
      <c r="BK22" s="347">
        <f t="shared" si="6"/>
        <v>41853</v>
      </c>
      <c r="BL22" s="347">
        <f t="shared" si="6"/>
        <v>41854</v>
      </c>
      <c r="BM22" s="347">
        <f t="shared" si="6"/>
        <v>41855</v>
      </c>
      <c r="BN22" s="347">
        <f t="shared" si="6"/>
        <v>41856</v>
      </c>
      <c r="BO22" s="347">
        <f t="shared" si="6"/>
        <v>41857</v>
      </c>
      <c r="BP22" s="347">
        <f t="shared" si="6"/>
        <v>41858</v>
      </c>
      <c r="BQ22" s="347">
        <f t="shared" si="6"/>
        <v>41859</v>
      </c>
      <c r="BR22" s="347">
        <f t="shared" si="6"/>
        <v>41860</v>
      </c>
      <c r="BS22" s="347">
        <f t="shared" si="6"/>
        <v>41861</v>
      </c>
      <c r="BT22" s="347">
        <f t="shared" si="6"/>
        <v>41862</v>
      </c>
      <c r="BU22" s="347">
        <f t="shared" si="6"/>
        <v>41863</v>
      </c>
      <c r="BV22" s="347">
        <f t="shared" si="6"/>
        <v>41864</v>
      </c>
      <c r="BW22" s="347">
        <f t="shared" si="6"/>
        <v>41865</v>
      </c>
      <c r="BX22" s="347">
        <f t="shared" si="6"/>
        <v>41866</v>
      </c>
      <c r="BY22" s="347">
        <f t="shared" si="6"/>
        <v>41867</v>
      </c>
      <c r="BZ22" s="347">
        <f t="shared" si="6"/>
        <v>41868</v>
      </c>
      <c r="CA22" s="347">
        <f t="shared" si="6"/>
        <v>41869</v>
      </c>
      <c r="CB22" s="347">
        <f t="shared" si="6"/>
        <v>41870</v>
      </c>
      <c r="CC22" s="347">
        <f t="shared" si="6"/>
        <v>41871</v>
      </c>
      <c r="CD22" s="347">
        <f t="shared" si="6"/>
        <v>41872</v>
      </c>
      <c r="CE22" s="347">
        <f t="shared" si="6"/>
        <v>41873</v>
      </c>
      <c r="CF22" s="347">
        <f t="shared" si="6"/>
        <v>41874</v>
      </c>
      <c r="CG22" s="347">
        <f t="shared" si="6"/>
        <v>41875</v>
      </c>
      <c r="CH22" s="347">
        <f t="shared" si="6"/>
        <v>41876</v>
      </c>
      <c r="CI22" s="347">
        <f t="shared" si="6"/>
        <v>41877</v>
      </c>
      <c r="CJ22" s="347">
        <f t="shared" si="6"/>
        <v>41878</v>
      </c>
      <c r="CK22" s="347">
        <f t="shared" si="6"/>
        <v>41879</v>
      </c>
      <c r="CL22" s="347">
        <f t="shared" si="6"/>
        <v>41880</v>
      </c>
      <c r="CM22" s="347">
        <f t="shared" si="6"/>
        <v>41881</v>
      </c>
      <c r="CN22" s="348">
        <f t="shared" si="6"/>
        <v>41882</v>
      </c>
    </row>
    <row r="23" spans="14:92" ht="13.5" customHeight="1" thickBot="1">
      <c r="N23" s="147" t="s">
        <v>71</v>
      </c>
      <c r="O23" s="148">
        <v>0</v>
      </c>
      <c r="P23" s="149">
        <v>0</v>
      </c>
      <c r="Q23" s="150">
        <v>0</v>
      </c>
      <c r="R23" s="149">
        <v>0</v>
      </c>
      <c r="S23" s="150">
        <v>0</v>
      </c>
      <c r="T23" s="149">
        <v>0</v>
      </c>
      <c r="U23" s="151">
        <v>0</v>
      </c>
      <c r="V23" s="152">
        <v>0</v>
      </c>
      <c r="W23" s="28"/>
      <c r="AE23" s="252" t="s">
        <v>77</v>
      </c>
      <c r="AF23" s="253">
        <f>T1/T2</f>
        <v>5.3834188317061065</v>
      </c>
      <c r="AI23" s="418"/>
      <c r="AJ23" s="418"/>
      <c r="AK23" s="418"/>
      <c r="AL23" s="237"/>
      <c r="AM23" s="254">
        <f t="shared" si="4"/>
        <v>42570</v>
      </c>
      <c r="AN23" s="255" t="str">
        <f t="shared" si="0"/>
        <v>火</v>
      </c>
      <c r="AO23" s="169"/>
      <c r="AP23" s="169"/>
      <c r="AQ23" s="46">
        <f t="shared" si="1"/>
        <v>0</v>
      </c>
      <c r="AR23" s="47">
        <f t="shared" si="2"/>
        <v>0</v>
      </c>
      <c r="AT23" s="357"/>
      <c r="AU23" s="358" t="s">
        <v>113</v>
      </c>
      <c r="AV23" s="359"/>
      <c r="AW23" s="359"/>
      <c r="AX23" s="359"/>
      <c r="AY23" s="359"/>
      <c r="AZ23" s="359"/>
      <c r="BA23" s="359"/>
      <c r="BB23" s="360"/>
      <c r="BC23" s="361"/>
      <c r="BD23" s="362"/>
      <c r="BE23" s="361"/>
      <c r="BF23" s="362"/>
      <c r="BG23" s="361"/>
      <c r="BH23" s="363"/>
      <c r="BI23" s="362"/>
      <c r="BJ23" s="364"/>
      <c r="BK23" s="365"/>
      <c r="BL23" s="365"/>
      <c r="BM23" s="366"/>
      <c r="BN23" s="365"/>
      <c r="BO23" s="365"/>
      <c r="BP23" s="365"/>
      <c r="BQ23" s="365"/>
      <c r="BR23" s="365"/>
      <c r="BS23" s="365"/>
      <c r="BT23" s="365"/>
      <c r="BU23" s="365"/>
      <c r="BV23" s="365"/>
      <c r="BW23" s="365"/>
      <c r="BX23" s="365"/>
      <c r="BY23" s="365"/>
      <c r="BZ23" s="365"/>
      <c r="CA23" s="366"/>
      <c r="CB23" s="365"/>
      <c r="CC23" s="365"/>
      <c r="CD23" s="365"/>
      <c r="CE23" s="365"/>
      <c r="CF23" s="365"/>
      <c r="CG23" s="365"/>
      <c r="CH23" s="365"/>
      <c r="CI23" s="365"/>
      <c r="CJ23" s="365"/>
      <c r="CK23" s="365"/>
      <c r="CL23" s="365"/>
      <c r="CM23" s="365"/>
      <c r="CN23" s="367"/>
    </row>
    <row r="24" spans="14:92" ht="13.5" customHeight="1" thickBot="1">
      <c r="N24" s="155" t="s">
        <v>73</v>
      </c>
      <c r="O24" s="156">
        <v>686553</v>
      </c>
      <c r="P24" s="157">
        <v>8.7444521912172987E-2</v>
      </c>
      <c r="Q24" s="158">
        <v>640000</v>
      </c>
      <c r="R24" s="157">
        <v>8.4787622104200225E-2</v>
      </c>
      <c r="S24" s="158">
        <v>641479</v>
      </c>
      <c r="T24" s="157">
        <v>8.7238915569140707E-2</v>
      </c>
      <c r="U24" s="159">
        <v>803887</v>
      </c>
      <c r="V24" s="160">
        <v>0.11178596930598828</v>
      </c>
      <c r="W24" s="28"/>
      <c r="AI24" s="237"/>
      <c r="AJ24" s="237"/>
      <c r="AK24" s="237"/>
      <c r="AL24" s="237"/>
      <c r="AM24" s="254">
        <f t="shared" si="4"/>
        <v>42571</v>
      </c>
      <c r="AN24" s="255" t="str">
        <f t="shared" si="0"/>
        <v>水</v>
      </c>
      <c r="AO24" s="169"/>
      <c r="AP24" s="169"/>
      <c r="AQ24" s="46">
        <f t="shared" si="1"/>
        <v>0</v>
      </c>
      <c r="AR24" s="47">
        <f t="shared" si="2"/>
        <v>0</v>
      </c>
      <c r="AT24" s="281"/>
      <c r="AU24" s="288" t="s">
        <v>114</v>
      </c>
      <c r="AV24" s="289"/>
      <c r="AW24" s="289"/>
      <c r="AX24" s="289"/>
      <c r="AY24" s="289"/>
      <c r="AZ24" s="289"/>
      <c r="BA24" s="289"/>
      <c r="BB24" s="328"/>
      <c r="BC24" s="291"/>
      <c r="BD24" s="290"/>
      <c r="BE24" s="291"/>
      <c r="BF24" s="290"/>
      <c r="BG24" s="291"/>
      <c r="BH24" s="329"/>
      <c r="BI24" s="333"/>
      <c r="BJ24" s="330"/>
      <c r="BK24" s="331"/>
      <c r="BL24" s="331"/>
      <c r="BM24" s="331"/>
      <c r="BN24" s="331"/>
      <c r="BO24" s="331"/>
      <c r="BP24" s="331"/>
      <c r="BQ24" s="331"/>
      <c r="BR24" s="331"/>
      <c r="BS24" s="331"/>
      <c r="BT24" s="331"/>
      <c r="BU24" s="331"/>
      <c r="BV24" s="331"/>
      <c r="BW24" s="331"/>
      <c r="BX24" s="331"/>
      <c r="BY24" s="331"/>
      <c r="BZ24" s="331"/>
      <c r="CA24" s="331"/>
      <c r="CB24" s="331"/>
      <c r="CC24" s="331"/>
      <c r="CD24" s="331"/>
      <c r="CE24" s="331"/>
      <c r="CF24" s="331"/>
      <c r="CG24" s="331"/>
      <c r="CH24" s="331"/>
      <c r="CI24" s="331"/>
      <c r="CJ24" s="331"/>
      <c r="CK24" s="331"/>
      <c r="CL24" s="331"/>
      <c r="CM24" s="331"/>
      <c r="CN24" s="332"/>
    </row>
    <row r="25" spans="14:92" ht="13.5" customHeight="1">
      <c r="N25" s="163" t="s">
        <v>76</v>
      </c>
      <c r="O25" s="164">
        <v>5157</v>
      </c>
      <c r="P25" s="165">
        <v>6.5683406743700218E-4</v>
      </c>
      <c r="Q25" s="166">
        <v>1193</v>
      </c>
      <c r="R25" s="165">
        <v>1.5804942682861074E-4</v>
      </c>
      <c r="S25" s="166">
        <v>0</v>
      </c>
      <c r="T25" s="165">
        <v>0</v>
      </c>
      <c r="U25" s="167">
        <v>18415</v>
      </c>
      <c r="V25" s="168">
        <v>2.5607313276241237E-3</v>
      </c>
      <c r="W25" s="28"/>
      <c r="AE25" s="377" t="s">
        <v>125</v>
      </c>
      <c r="AF25" s="378"/>
      <c r="AI25" s="237"/>
      <c r="AJ25" s="237"/>
      <c r="AK25" s="237"/>
      <c r="AL25" s="237"/>
      <c r="AM25" s="254">
        <f t="shared" si="4"/>
        <v>42572</v>
      </c>
      <c r="AN25" s="255" t="str">
        <f t="shared" si="0"/>
        <v>木</v>
      </c>
      <c r="AO25" s="169"/>
      <c r="AP25" s="169"/>
      <c r="AQ25" s="46">
        <f t="shared" si="1"/>
        <v>0</v>
      </c>
      <c r="AR25" s="47">
        <f t="shared" si="2"/>
        <v>0</v>
      </c>
      <c r="AT25" s="281"/>
      <c r="AU25" s="288"/>
      <c r="AV25" s="289" t="s">
        <v>115</v>
      </c>
      <c r="AW25" s="289"/>
      <c r="AX25" s="289"/>
      <c r="AY25" s="425"/>
      <c r="AZ25" s="426"/>
      <c r="BA25" s="427"/>
      <c r="BB25" s="328"/>
      <c r="BC25" s="291"/>
      <c r="BD25" s="290"/>
      <c r="BE25" s="291"/>
      <c r="BF25" s="290"/>
      <c r="BG25" s="291"/>
      <c r="BH25" s="329"/>
      <c r="BI25" s="333"/>
      <c r="BJ25" s="330"/>
      <c r="BK25" s="331"/>
      <c r="BL25" s="331"/>
      <c r="BM25" s="331"/>
      <c r="BN25" s="331"/>
      <c r="BO25" s="331"/>
      <c r="BP25" s="331"/>
      <c r="BQ25" s="331"/>
      <c r="BR25" s="331"/>
      <c r="BS25" s="331"/>
      <c r="BT25" s="331"/>
      <c r="BU25" s="331"/>
      <c r="BV25" s="331"/>
      <c r="BW25" s="331"/>
      <c r="BX25" s="331"/>
      <c r="BY25" s="331"/>
      <c r="BZ25" s="331"/>
      <c r="CA25" s="331"/>
      <c r="CB25" s="331"/>
      <c r="CC25" s="331"/>
      <c r="CD25" s="331"/>
      <c r="CE25" s="331"/>
      <c r="CF25" s="331"/>
      <c r="CG25" s="331"/>
      <c r="CH25" s="331"/>
      <c r="CI25" s="331"/>
      <c r="CJ25" s="331"/>
      <c r="CK25" s="331"/>
      <c r="CL25" s="331"/>
      <c r="CM25" s="331"/>
      <c r="CN25" s="332"/>
    </row>
    <row r="26" spans="14:92" ht="13.5" customHeight="1">
      <c r="N26" s="171" t="s">
        <v>78</v>
      </c>
      <c r="O26" s="172">
        <v>0</v>
      </c>
      <c r="P26" s="173">
        <v>0</v>
      </c>
      <c r="Q26" s="174">
        <v>0</v>
      </c>
      <c r="R26" s="173">
        <v>0</v>
      </c>
      <c r="S26" s="174">
        <v>0</v>
      </c>
      <c r="T26" s="173">
        <v>0</v>
      </c>
      <c r="U26" s="175">
        <v>0</v>
      </c>
      <c r="V26" s="176">
        <v>0</v>
      </c>
      <c r="W26" s="28"/>
      <c r="AD26" s="4" t="s">
        <v>126</v>
      </c>
      <c r="AE26" s="379"/>
      <c r="AF26" s="380"/>
      <c r="AM26" s="254">
        <f t="shared" si="4"/>
        <v>42573</v>
      </c>
      <c r="AN26" s="255" t="str">
        <f t="shared" si="0"/>
        <v>金</v>
      </c>
      <c r="AO26" s="169"/>
      <c r="AP26" s="169"/>
      <c r="AQ26" s="46">
        <f t="shared" si="1"/>
        <v>0</v>
      </c>
      <c r="AR26" s="47">
        <f t="shared" si="2"/>
        <v>0</v>
      </c>
      <c r="AT26" s="281"/>
      <c r="AU26" s="288"/>
      <c r="AV26" s="289" t="s">
        <v>116</v>
      </c>
      <c r="AW26" s="289"/>
      <c r="AX26" s="289"/>
      <c r="AY26" s="425"/>
      <c r="AZ26" s="426"/>
      <c r="BA26" s="427"/>
      <c r="BB26" s="328"/>
      <c r="BC26" s="291"/>
      <c r="BD26" s="290"/>
      <c r="BE26" s="291"/>
      <c r="BF26" s="290"/>
      <c r="BG26" s="291"/>
      <c r="BH26" s="329"/>
      <c r="BI26" s="290"/>
      <c r="BJ26" s="330"/>
      <c r="BK26" s="331"/>
      <c r="BL26" s="331"/>
      <c r="BM26" s="331"/>
      <c r="BN26" s="331"/>
      <c r="BO26" s="331"/>
      <c r="BP26" s="331"/>
      <c r="BQ26" s="331"/>
      <c r="BR26" s="331"/>
      <c r="BS26" s="331"/>
      <c r="BT26" s="331"/>
      <c r="BU26" s="331"/>
      <c r="BV26" s="331"/>
      <c r="BW26" s="331"/>
      <c r="BX26" s="331"/>
      <c r="BY26" s="331"/>
      <c r="BZ26" s="331"/>
      <c r="CA26" s="331"/>
      <c r="CB26" s="331"/>
      <c r="CC26" s="331"/>
      <c r="CD26" s="331"/>
      <c r="CE26" s="331"/>
      <c r="CF26" s="331"/>
      <c r="CG26" s="331"/>
      <c r="CH26" s="331"/>
      <c r="CI26" s="331"/>
      <c r="CJ26" s="331"/>
      <c r="CK26" s="331"/>
      <c r="CL26" s="331"/>
      <c r="CM26" s="331"/>
      <c r="CN26" s="332"/>
    </row>
    <row r="27" spans="14:92" ht="13.5" customHeight="1">
      <c r="N27" s="73" t="s">
        <v>79</v>
      </c>
      <c r="O27" s="74">
        <v>830195</v>
      </c>
      <c r="P27" s="75">
        <v>0.10573984072442544</v>
      </c>
      <c r="Q27" s="76">
        <v>842145.41695246275</v>
      </c>
      <c r="R27" s="75">
        <v>0.11156798026460867</v>
      </c>
      <c r="S27" s="76">
        <v>910036</v>
      </c>
      <c r="T27" s="75">
        <v>0.1237617346302506</v>
      </c>
      <c r="U27" s="77">
        <v>1389688</v>
      </c>
      <c r="V27" s="78">
        <v>0.19324559311557499</v>
      </c>
      <c r="W27" s="28"/>
      <c r="AE27" s="371"/>
      <c r="AF27" s="372"/>
      <c r="AM27" s="254">
        <f t="shared" si="4"/>
        <v>42574</v>
      </c>
      <c r="AN27" s="255" t="str">
        <f t="shared" si="0"/>
        <v>土</v>
      </c>
      <c r="AO27" s="169"/>
      <c r="AP27" s="169"/>
      <c r="AQ27" s="46">
        <f t="shared" si="1"/>
        <v>0</v>
      </c>
      <c r="AR27" s="47">
        <f t="shared" si="2"/>
        <v>0</v>
      </c>
      <c r="AT27" s="281"/>
      <c r="AU27" s="288"/>
      <c r="AV27" s="289" t="s">
        <v>117</v>
      </c>
      <c r="AW27" s="289"/>
      <c r="AX27" s="289"/>
      <c r="AY27" s="426"/>
      <c r="AZ27" s="426"/>
      <c r="BA27" s="427"/>
      <c r="BB27" s="328"/>
      <c r="BC27" s="291"/>
      <c r="BD27" s="290"/>
      <c r="BE27" s="291"/>
      <c r="BF27" s="290"/>
      <c r="BG27" s="291"/>
      <c r="BH27" s="329"/>
      <c r="BI27" s="290"/>
      <c r="BJ27" s="330"/>
      <c r="BK27" s="331"/>
      <c r="BL27" s="331"/>
      <c r="BM27" s="331"/>
      <c r="BN27" s="331"/>
      <c r="BO27" s="331"/>
      <c r="BP27" s="331"/>
      <c r="BQ27" s="331"/>
      <c r="BR27" s="334"/>
      <c r="BS27" s="331"/>
      <c r="BT27" s="331"/>
      <c r="BU27" s="331"/>
      <c r="BV27" s="331"/>
      <c r="BW27" s="331"/>
      <c r="BX27" s="331"/>
      <c r="BY27" s="331"/>
      <c r="BZ27" s="331"/>
      <c r="CA27" s="331"/>
      <c r="CB27" s="331"/>
      <c r="CC27" s="331"/>
      <c r="CD27" s="331"/>
      <c r="CE27" s="331"/>
      <c r="CF27" s="331"/>
      <c r="CG27" s="331"/>
      <c r="CH27" s="331"/>
      <c r="CI27" s="331"/>
      <c r="CJ27" s="331"/>
      <c r="CK27" s="331"/>
      <c r="CL27" s="331"/>
      <c r="CM27" s="331"/>
      <c r="CN27" s="332"/>
    </row>
    <row r="28" spans="14:92" ht="13.5" customHeight="1">
      <c r="N28" s="84" t="s">
        <v>80</v>
      </c>
      <c r="O28" s="85">
        <v>0</v>
      </c>
      <c r="P28" s="86">
        <v>0</v>
      </c>
      <c r="Q28" s="87">
        <v>0</v>
      </c>
      <c r="R28" s="86">
        <v>0</v>
      </c>
      <c r="S28" s="87">
        <v>0</v>
      </c>
      <c r="T28" s="86">
        <v>0</v>
      </c>
      <c r="U28" s="88">
        <v>0</v>
      </c>
      <c r="V28" s="89">
        <v>0</v>
      </c>
      <c r="W28" s="28"/>
      <c r="AE28" s="371"/>
      <c r="AF28" s="372"/>
      <c r="AM28" s="254">
        <f>AM27+1</f>
        <v>42575</v>
      </c>
      <c r="AN28" s="255" t="str">
        <f t="shared" si="0"/>
        <v>日</v>
      </c>
      <c r="AO28" s="169"/>
      <c r="AP28" s="169"/>
      <c r="AQ28" s="46">
        <f t="shared" si="1"/>
        <v>0</v>
      </c>
      <c r="AR28" s="47">
        <f t="shared" si="2"/>
        <v>0</v>
      </c>
      <c r="AT28" s="281"/>
      <c r="AU28" s="288"/>
      <c r="AV28" s="289"/>
      <c r="AW28" s="289"/>
      <c r="AX28" s="289"/>
      <c r="AY28" s="289"/>
      <c r="AZ28" s="289"/>
      <c r="BA28" s="289"/>
      <c r="BB28" s="328"/>
      <c r="BC28" s="291"/>
      <c r="BD28" s="290"/>
      <c r="BE28" s="291"/>
      <c r="BF28" s="290"/>
      <c r="BG28" s="291"/>
      <c r="BH28" s="329"/>
      <c r="BI28" s="335"/>
      <c r="BJ28" s="330"/>
      <c r="BK28" s="331"/>
      <c r="BL28" s="331"/>
      <c r="BM28" s="331"/>
      <c r="BN28" s="331"/>
      <c r="BO28" s="331"/>
      <c r="BP28" s="331"/>
      <c r="BQ28" s="331"/>
      <c r="BR28" s="331"/>
      <c r="BS28" s="331"/>
      <c r="BT28" s="331"/>
      <c r="BU28" s="331"/>
      <c r="BV28" s="331"/>
      <c r="BW28" s="331"/>
      <c r="BX28" s="331"/>
      <c r="BY28" s="331"/>
      <c r="BZ28" s="331"/>
      <c r="CA28" s="331"/>
      <c r="CB28" s="331"/>
      <c r="CC28" s="331"/>
      <c r="CD28" s="331"/>
      <c r="CE28" s="331"/>
      <c r="CF28" s="331"/>
      <c r="CG28" s="331"/>
      <c r="CH28" s="331"/>
      <c r="CI28" s="331"/>
      <c r="CJ28" s="331"/>
      <c r="CK28" s="331"/>
      <c r="CL28" s="331"/>
      <c r="CM28" s="331"/>
      <c r="CN28" s="332"/>
    </row>
    <row r="29" spans="14:92" ht="13.5" customHeight="1">
      <c r="N29" s="177" t="s">
        <v>81</v>
      </c>
      <c r="O29" s="178">
        <v>340000</v>
      </c>
      <c r="P29" s="179">
        <v>4.3304941424972022E-2</v>
      </c>
      <c r="Q29" s="180">
        <v>340000</v>
      </c>
      <c r="R29" s="179">
        <v>4.5043424242856372E-2</v>
      </c>
      <c r="S29" s="180">
        <v>340000</v>
      </c>
      <c r="T29" s="179">
        <v>4.6238818875610641E-2</v>
      </c>
      <c r="U29" s="181">
        <v>340000</v>
      </c>
      <c r="V29" s="182">
        <v>4.7279318565962646E-2</v>
      </c>
      <c r="W29" s="28"/>
      <c r="AE29" s="371"/>
      <c r="AF29" s="372"/>
      <c r="AM29" s="254">
        <f t="shared" si="4"/>
        <v>42576</v>
      </c>
      <c r="AN29" s="255" t="str">
        <f t="shared" si="0"/>
        <v>月</v>
      </c>
      <c r="AO29" s="169"/>
      <c r="AP29" s="169"/>
      <c r="AQ29" s="46">
        <f t="shared" si="1"/>
        <v>0</v>
      </c>
      <c r="AR29" s="47">
        <f t="shared" si="2"/>
        <v>0</v>
      </c>
      <c r="AT29" s="281"/>
      <c r="AU29" s="288"/>
      <c r="AV29" s="289"/>
      <c r="AW29" s="289"/>
      <c r="AX29" s="289"/>
      <c r="AY29" s="289"/>
      <c r="AZ29" s="289"/>
      <c r="BA29" s="289"/>
      <c r="BB29" s="328"/>
      <c r="BC29" s="291"/>
      <c r="BD29" s="290"/>
      <c r="BE29" s="291"/>
      <c r="BF29" s="290"/>
      <c r="BG29" s="291"/>
      <c r="BH29" s="329"/>
      <c r="BI29" s="290"/>
      <c r="BJ29" s="330"/>
      <c r="BK29" s="331"/>
      <c r="BL29" s="331"/>
      <c r="BM29" s="331"/>
      <c r="BN29" s="331"/>
      <c r="BO29" s="331"/>
      <c r="BP29" s="331"/>
      <c r="BQ29" s="331"/>
      <c r="BR29" s="331"/>
      <c r="BS29" s="331"/>
      <c r="BT29" s="331"/>
      <c r="BU29" s="331"/>
      <c r="BV29" s="331"/>
      <c r="BW29" s="331"/>
      <c r="BX29" s="331"/>
      <c r="BY29" s="331"/>
      <c r="BZ29" s="331"/>
      <c r="CA29" s="331"/>
      <c r="CB29" s="331"/>
      <c r="CC29" s="331"/>
      <c r="CD29" s="331"/>
      <c r="CE29" s="331"/>
      <c r="CF29" s="331"/>
      <c r="CG29" s="331"/>
      <c r="CH29" s="331"/>
      <c r="CI29" s="331"/>
      <c r="CJ29" s="331"/>
      <c r="CK29" s="331"/>
      <c r="CL29" s="331"/>
      <c r="CM29" s="331"/>
      <c r="CN29" s="332"/>
    </row>
    <row r="30" spans="14:92" ht="13.5" customHeight="1">
      <c r="N30" s="177" t="s">
        <v>82</v>
      </c>
      <c r="O30" s="178">
        <v>84111</v>
      </c>
      <c r="P30" s="179">
        <v>1.0713005671164183E-2</v>
      </c>
      <c r="Q30" s="180">
        <v>83603</v>
      </c>
      <c r="R30" s="179">
        <v>1.1075780579339767E-2</v>
      </c>
      <c r="S30" s="180">
        <v>85987</v>
      </c>
      <c r="T30" s="179">
        <v>1.1693933290168036E-2</v>
      </c>
      <c r="U30" s="181">
        <v>64972</v>
      </c>
      <c r="V30" s="182">
        <v>9.034799664316839E-3</v>
      </c>
      <c r="W30" s="28"/>
      <c r="AE30" s="371"/>
      <c r="AF30" s="372"/>
      <c r="AM30" s="254">
        <f t="shared" si="4"/>
        <v>42577</v>
      </c>
      <c r="AN30" s="255" t="str">
        <f t="shared" si="0"/>
        <v>火</v>
      </c>
      <c r="AO30" s="169"/>
      <c r="AP30" s="169"/>
      <c r="AQ30" s="46">
        <f t="shared" si="1"/>
        <v>0</v>
      </c>
      <c r="AR30" s="47">
        <f t="shared" si="2"/>
        <v>0</v>
      </c>
      <c r="AT30" s="281"/>
      <c r="AU30" s="288"/>
      <c r="AV30" s="289"/>
      <c r="AW30" s="289"/>
      <c r="AX30" s="289"/>
      <c r="AY30" s="289"/>
      <c r="AZ30" s="289"/>
      <c r="BA30" s="289"/>
      <c r="BB30" s="328"/>
      <c r="BC30" s="291"/>
      <c r="BD30" s="290"/>
      <c r="BE30" s="291"/>
      <c r="BF30" s="290"/>
      <c r="BG30" s="291"/>
      <c r="BH30" s="329"/>
      <c r="BI30" s="290"/>
      <c r="BJ30" s="330"/>
      <c r="BK30" s="331"/>
      <c r="BL30" s="331"/>
      <c r="BM30" s="331"/>
      <c r="BN30" s="331"/>
      <c r="BO30" s="331"/>
      <c r="BP30" s="331"/>
      <c r="BQ30" s="331"/>
      <c r="BR30" s="331"/>
      <c r="BS30" s="331"/>
      <c r="BT30" s="331"/>
      <c r="BU30" s="331"/>
      <c r="BV30" s="331"/>
      <c r="BW30" s="331"/>
      <c r="BX30" s="331"/>
      <c r="BY30" s="331"/>
      <c r="BZ30" s="331"/>
      <c r="CA30" s="331"/>
      <c r="CB30" s="331"/>
      <c r="CC30" s="331"/>
      <c r="CD30" s="331"/>
      <c r="CE30" s="331"/>
      <c r="CF30" s="331"/>
      <c r="CG30" s="331"/>
      <c r="CH30" s="331"/>
      <c r="CI30" s="331"/>
      <c r="CJ30" s="331"/>
      <c r="CK30" s="331"/>
      <c r="CL30" s="331"/>
      <c r="CM30" s="331"/>
      <c r="CN30" s="332"/>
    </row>
    <row r="31" spans="14:92" ht="13.5" customHeight="1">
      <c r="N31" s="177" t="s">
        <v>49</v>
      </c>
      <c r="O31" s="178">
        <v>92425</v>
      </c>
      <c r="P31" s="179">
        <v>1.1771938856479527E-2</v>
      </c>
      <c r="Q31" s="180">
        <v>72000</v>
      </c>
      <c r="R31" s="179">
        <v>9.5386074867225262E-3</v>
      </c>
      <c r="S31" s="180">
        <v>77147</v>
      </c>
      <c r="T31" s="179">
        <v>1.049172399940216E-2</v>
      </c>
      <c r="U31" s="181">
        <v>93324</v>
      </c>
      <c r="V31" s="182">
        <v>1.2977338605440876E-2</v>
      </c>
      <c r="W31" s="28"/>
      <c r="AE31" s="375"/>
      <c r="AF31" s="376"/>
      <c r="AM31" s="254">
        <f t="shared" si="4"/>
        <v>42578</v>
      </c>
      <c r="AN31" s="255" t="str">
        <f t="shared" si="0"/>
        <v>水</v>
      </c>
      <c r="AO31" s="169"/>
      <c r="AP31" s="169"/>
      <c r="AQ31" s="46">
        <f t="shared" si="1"/>
        <v>0</v>
      </c>
      <c r="AR31" s="47">
        <f t="shared" si="2"/>
        <v>0</v>
      </c>
      <c r="AT31" s="281"/>
      <c r="AU31" s="288"/>
      <c r="AV31" s="289"/>
      <c r="AW31" s="289"/>
      <c r="AX31" s="289"/>
      <c r="AY31" s="289"/>
      <c r="AZ31" s="289"/>
      <c r="BA31" s="289"/>
      <c r="BB31" s="328"/>
      <c r="BC31" s="291"/>
      <c r="BD31" s="290"/>
      <c r="BE31" s="291"/>
      <c r="BF31" s="290"/>
      <c r="BG31" s="291"/>
      <c r="BH31" s="329"/>
      <c r="BI31" s="290"/>
      <c r="BJ31" s="330"/>
      <c r="BK31" s="331"/>
      <c r="BL31" s="331"/>
      <c r="BM31" s="331"/>
      <c r="BN31" s="331"/>
      <c r="BO31" s="331"/>
      <c r="BP31" s="331"/>
      <c r="BQ31" s="331"/>
      <c r="BR31" s="331"/>
      <c r="BS31" s="331"/>
      <c r="BT31" s="331"/>
      <c r="BU31" s="331"/>
      <c r="BV31" s="331"/>
      <c r="BW31" s="331"/>
      <c r="BX31" s="331"/>
      <c r="BY31" s="331"/>
      <c r="BZ31" s="331"/>
      <c r="CA31" s="331"/>
      <c r="CB31" s="331"/>
      <c r="CC31" s="331"/>
      <c r="CD31" s="331"/>
      <c r="CE31" s="331"/>
      <c r="CF31" s="331"/>
      <c r="CG31" s="331"/>
      <c r="CH31" s="331"/>
      <c r="CI31" s="331"/>
      <c r="CJ31" s="331"/>
      <c r="CK31" s="331"/>
      <c r="CL31" s="331"/>
      <c r="CM31" s="331"/>
      <c r="CN31" s="332"/>
    </row>
    <row r="32" spans="14:92" ht="13.5" customHeight="1">
      <c r="N32" s="177" t="s">
        <v>83</v>
      </c>
      <c r="O32" s="178">
        <v>19491</v>
      </c>
      <c r="P32" s="179">
        <v>2.4825194509239109E-3</v>
      </c>
      <c r="Q32" s="180">
        <v>19491</v>
      </c>
      <c r="R32" s="179">
        <v>2.5821805350515104E-3</v>
      </c>
      <c r="S32" s="180">
        <v>19491</v>
      </c>
      <c r="T32" s="179">
        <v>2.6507082903074325E-3</v>
      </c>
      <c r="U32" s="181">
        <v>21532</v>
      </c>
      <c r="V32" s="182">
        <v>2.9941714334185518E-3</v>
      </c>
      <c r="W32" s="28"/>
      <c r="AD32" s="4" t="s">
        <v>127</v>
      </c>
      <c r="AE32" s="379"/>
      <c r="AF32" s="380"/>
      <c r="AM32" s="254">
        <f t="shared" si="4"/>
        <v>42579</v>
      </c>
      <c r="AN32" s="255" t="str">
        <f t="shared" si="0"/>
        <v>木</v>
      </c>
      <c r="AO32" s="169"/>
      <c r="AP32" s="169"/>
      <c r="AQ32" s="46">
        <f t="shared" si="1"/>
        <v>0</v>
      </c>
      <c r="AR32" s="47">
        <f t="shared" si="2"/>
        <v>0</v>
      </c>
      <c r="AT32" s="281"/>
      <c r="AU32" s="288"/>
      <c r="AV32" s="289"/>
      <c r="AW32" s="289"/>
      <c r="AX32" s="289"/>
      <c r="AY32" s="289"/>
      <c r="AZ32" s="289"/>
      <c r="BA32" s="289"/>
      <c r="BB32" s="328"/>
      <c r="BC32" s="291"/>
      <c r="BD32" s="290"/>
      <c r="BE32" s="291"/>
      <c r="BF32" s="290"/>
      <c r="BG32" s="291"/>
      <c r="BH32" s="329"/>
      <c r="BI32" s="290"/>
      <c r="BJ32" s="330"/>
      <c r="BK32" s="331"/>
      <c r="BL32" s="331"/>
      <c r="BM32" s="331"/>
      <c r="BN32" s="331"/>
      <c r="BO32" s="331"/>
      <c r="BP32" s="331"/>
      <c r="BQ32" s="331"/>
      <c r="BR32" s="331"/>
      <c r="BS32" s="331"/>
      <c r="BT32" s="331"/>
      <c r="BU32" s="331"/>
      <c r="BV32" s="331"/>
      <c r="BW32" s="331"/>
      <c r="BX32" s="331"/>
      <c r="BY32" s="331"/>
      <c r="BZ32" s="331"/>
      <c r="CA32" s="331"/>
      <c r="CB32" s="331"/>
      <c r="CC32" s="331"/>
      <c r="CD32" s="331"/>
      <c r="CE32" s="331"/>
      <c r="CF32" s="331"/>
      <c r="CG32" s="331"/>
      <c r="CH32" s="331"/>
      <c r="CI32" s="331"/>
      <c r="CJ32" s="331"/>
      <c r="CK32" s="331"/>
      <c r="CL32" s="331"/>
      <c r="CM32" s="331"/>
      <c r="CN32" s="332"/>
    </row>
    <row r="33" spans="14:92" ht="13.5" customHeight="1">
      <c r="N33" s="177" t="s">
        <v>84</v>
      </c>
      <c r="O33" s="178">
        <v>34938</v>
      </c>
      <c r="P33" s="179">
        <v>4.4499648338402137E-3</v>
      </c>
      <c r="Q33" s="180">
        <v>30000</v>
      </c>
      <c r="R33" s="179">
        <v>3.9744197861343858E-3</v>
      </c>
      <c r="S33" s="180">
        <v>31066</v>
      </c>
      <c r="T33" s="179">
        <v>4.2248680799697649E-3</v>
      </c>
      <c r="U33" s="181">
        <v>0</v>
      </c>
      <c r="V33" s="182">
        <v>0</v>
      </c>
      <c r="W33" s="28"/>
      <c r="AE33" s="371"/>
      <c r="AF33" s="372"/>
      <c r="AM33" s="254">
        <f>AM32+1</f>
        <v>42580</v>
      </c>
      <c r="AN33" s="255" t="str">
        <f t="shared" si="0"/>
        <v>金</v>
      </c>
      <c r="AO33" s="169"/>
      <c r="AP33" s="169"/>
      <c r="AQ33" s="46">
        <f t="shared" si="1"/>
        <v>0</v>
      </c>
      <c r="AR33" s="47">
        <f t="shared" si="2"/>
        <v>0</v>
      </c>
      <c r="AT33" s="281"/>
      <c r="AU33" s="288"/>
      <c r="AV33" s="314"/>
      <c r="AW33" s="314"/>
      <c r="AX33" s="314"/>
      <c r="AY33" s="314"/>
      <c r="AZ33" s="314"/>
      <c r="BA33" s="314"/>
      <c r="BB33" s="328"/>
      <c r="BC33" s="291"/>
      <c r="BD33" s="290"/>
      <c r="BE33" s="291"/>
      <c r="BF33" s="290"/>
      <c r="BG33" s="291"/>
      <c r="BH33" s="329"/>
      <c r="BI33" s="290"/>
      <c r="BJ33" s="330"/>
      <c r="BK33" s="331"/>
      <c r="BL33" s="331"/>
      <c r="BM33" s="331"/>
      <c r="BN33" s="331"/>
      <c r="BO33" s="331"/>
      <c r="BP33" s="331"/>
      <c r="BQ33" s="331"/>
      <c r="BR33" s="331"/>
      <c r="BS33" s="331"/>
      <c r="BT33" s="331"/>
      <c r="BU33" s="331"/>
      <c r="BV33" s="331"/>
      <c r="BW33" s="331"/>
      <c r="BX33" s="331"/>
      <c r="BY33" s="331"/>
      <c r="BZ33" s="331"/>
      <c r="CA33" s="331"/>
      <c r="CB33" s="331"/>
      <c r="CC33" s="331"/>
      <c r="CD33" s="331"/>
      <c r="CE33" s="331"/>
      <c r="CF33" s="331"/>
      <c r="CG33" s="331"/>
      <c r="CH33" s="331"/>
      <c r="CI33" s="331"/>
      <c r="CJ33" s="331"/>
      <c r="CK33" s="331"/>
      <c r="CL33" s="331"/>
      <c r="CM33" s="331"/>
      <c r="CN33" s="332"/>
    </row>
    <row r="34" spans="14:92" ht="13.5" customHeight="1">
      <c r="N34" s="177" t="s">
        <v>85</v>
      </c>
      <c r="O34" s="178">
        <v>5367</v>
      </c>
      <c r="P34" s="179">
        <v>6.8358123714066133E-4</v>
      </c>
      <c r="Q34" s="180">
        <v>5963</v>
      </c>
      <c r="R34" s="179">
        <v>7.8998217282397806E-4</v>
      </c>
      <c r="S34" s="180">
        <v>5963</v>
      </c>
      <c r="T34" s="179">
        <v>8.1094728516254778E-4</v>
      </c>
      <c r="U34" s="181">
        <v>5963</v>
      </c>
      <c r="V34" s="182">
        <v>8.2919581355539776E-4</v>
      </c>
      <c r="W34" s="28"/>
      <c r="AE34" s="371"/>
      <c r="AF34" s="372"/>
      <c r="AM34" s="254">
        <f t="shared" si="4"/>
        <v>42581</v>
      </c>
      <c r="AN34" s="255" t="str">
        <f t="shared" si="0"/>
        <v>土</v>
      </c>
      <c r="AO34" s="169"/>
      <c r="AP34" s="169"/>
      <c r="AQ34" s="46">
        <f t="shared" si="1"/>
        <v>0</v>
      </c>
      <c r="AR34" s="47">
        <f t="shared" si="2"/>
        <v>0</v>
      </c>
      <c r="AT34" s="281"/>
      <c r="AU34" s="288" t="s">
        <v>123</v>
      </c>
      <c r="AV34" s="314"/>
      <c r="AW34" s="314"/>
      <c r="AX34" s="314"/>
      <c r="AY34" s="314"/>
      <c r="AZ34" s="314"/>
      <c r="BA34" s="314"/>
      <c r="BB34" s="328"/>
      <c r="BC34" s="291"/>
      <c r="BD34" s="290"/>
      <c r="BE34" s="291"/>
      <c r="BF34" s="290"/>
      <c r="BG34" s="291"/>
      <c r="BH34" s="329"/>
      <c r="BI34" s="290"/>
      <c r="BJ34" s="330"/>
      <c r="BK34" s="331"/>
      <c r="BL34" s="331"/>
      <c r="BM34" s="331"/>
      <c r="BN34" s="331"/>
      <c r="BO34" s="331"/>
      <c r="BP34" s="331"/>
      <c r="BQ34" s="331"/>
      <c r="BR34" s="331"/>
      <c r="BS34" s="331"/>
      <c r="BT34" s="331"/>
      <c r="BU34" s="331"/>
      <c r="BV34" s="331"/>
      <c r="BW34" s="331"/>
      <c r="BX34" s="331"/>
      <c r="BY34" s="331"/>
      <c r="BZ34" s="331"/>
      <c r="CA34" s="331"/>
      <c r="CB34" s="331"/>
      <c r="CC34" s="331"/>
      <c r="CD34" s="331"/>
      <c r="CE34" s="331"/>
      <c r="CF34" s="331"/>
      <c r="CG34" s="331"/>
      <c r="CH34" s="331"/>
      <c r="CI34" s="331"/>
      <c r="CJ34" s="331"/>
      <c r="CK34" s="331"/>
      <c r="CL34" s="331"/>
      <c r="CM34" s="331"/>
      <c r="CN34" s="332"/>
    </row>
    <row r="35" spans="14:92" ht="13.5" customHeight="1">
      <c r="N35" s="177" t="s">
        <v>86</v>
      </c>
      <c r="O35" s="178">
        <v>114024</v>
      </c>
      <c r="P35" s="179">
        <v>1.4522948944238265E-2</v>
      </c>
      <c r="Q35" s="180">
        <v>67719.741191705471</v>
      </c>
      <c r="R35" s="179">
        <v>8.9715559768071326E-3</v>
      </c>
      <c r="S35" s="180">
        <v>149618</v>
      </c>
      <c r="T35" s="179">
        <v>2.0347528242738569E-2</v>
      </c>
      <c r="U35" s="181">
        <v>41582</v>
      </c>
      <c r="V35" s="182">
        <v>5.7822606606172319E-3</v>
      </c>
      <c r="W35" s="28"/>
      <c r="AE35" s="371"/>
      <c r="AF35" s="372"/>
      <c r="AM35" s="254">
        <f t="shared" si="4"/>
        <v>42582</v>
      </c>
      <c r="AN35" s="255" t="str">
        <f t="shared" si="0"/>
        <v>日</v>
      </c>
      <c r="AO35" s="169"/>
      <c r="AP35" s="169"/>
      <c r="AQ35" s="46">
        <f t="shared" si="1"/>
        <v>0</v>
      </c>
      <c r="AR35" s="47">
        <f t="shared" si="2"/>
        <v>0</v>
      </c>
      <c r="AT35" s="281"/>
      <c r="AU35" s="288"/>
      <c r="AV35" s="289"/>
      <c r="AW35" s="289"/>
      <c r="AX35" s="289"/>
      <c r="AY35" s="289"/>
      <c r="AZ35" s="289"/>
      <c r="BA35" s="289"/>
      <c r="BB35" s="328"/>
      <c r="BC35" s="291"/>
      <c r="BD35" s="290"/>
      <c r="BE35" s="291"/>
      <c r="BF35" s="290"/>
      <c r="BG35" s="291"/>
      <c r="BH35" s="329"/>
      <c r="BI35" s="290"/>
      <c r="BJ35" s="330"/>
      <c r="BK35" s="331"/>
      <c r="BL35" s="331"/>
      <c r="BM35" s="331"/>
      <c r="BN35" s="331"/>
      <c r="BO35" s="331"/>
      <c r="BP35" s="331"/>
      <c r="BQ35" s="331"/>
      <c r="BR35" s="331"/>
      <c r="BS35" s="331"/>
      <c r="BT35" s="331"/>
      <c r="BU35" s="331"/>
      <c r="BV35" s="331"/>
      <c r="BW35" s="331"/>
      <c r="BX35" s="331"/>
      <c r="BY35" s="331"/>
      <c r="BZ35" s="331"/>
      <c r="CA35" s="331"/>
      <c r="CB35" s="331"/>
      <c r="CC35" s="331"/>
      <c r="CD35" s="331"/>
      <c r="CE35" s="331"/>
      <c r="CF35" s="331"/>
      <c r="CG35" s="331"/>
      <c r="CH35" s="331"/>
      <c r="CI35" s="331"/>
      <c r="CJ35" s="331"/>
      <c r="CK35" s="331"/>
      <c r="CL35" s="331"/>
      <c r="CM35" s="331"/>
      <c r="CN35" s="332"/>
    </row>
    <row r="36" spans="14:92" ht="13.5" customHeight="1" thickBot="1">
      <c r="N36" s="177" t="s">
        <v>87</v>
      </c>
      <c r="O36" s="178">
        <v>115</v>
      </c>
      <c r="P36" s="179">
        <v>1.4647259599622891E-5</v>
      </c>
      <c r="Q36" s="180">
        <v>60.500066579844074</v>
      </c>
      <c r="R36" s="179">
        <v>8.0150887225793325E-6</v>
      </c>
      <c r="S36" s="180">
        <v>0</v>
      </c>
      <c r="T36" s="179">
        <v>0</v>
      </c>
      <c r="U36" s="181">
        <v>0</v>
      </c>
      <c r="V36" s="182">
        <v>0</v>
      </c>
      <c r="W36" s="28"/>
      <c r="AE36" s="373"/>
      <c r="AF36" s="374"/>
      <c r="AM36" s="256"/>
      <c r="AN36" s="256"/>
      <c r="AO36" s="183">
        <f t="shared" ref="AO36:AQ36" si="7">SUM(AO5:AO35)</f>
        <v>140000</v>
      </c>
      <c r="AP36" s="183">
        <f t="shared" si="7"/>
        <v>33330</v>
      </c>
      <c r="AQ36" s="184">
        <f t="shared" si="7"/>
        <v>-106670</v>
      </c>
      <c r="AR36" s="184">
        <f>SUM(AR5:AR35)</f>
        <v>-10.667</v>
      </c>
      <c r="AT36" s="281"/>
      <c r="AU36" s="288"/>
      <c r="AV36" s="289"/>
      <c r="AW36" s="289"/>
      <c r="AX36" s="289"/>
      <c r="AY36" s="289"/>
      <c r="AZ36" s="289"/>
      <c r="BA36" s="289"/>
      <c r="BB36" s="328"/>
      <c r="BC36" s="291"/>
      <c r="BD36" s="290"/>
      <c r="BE36" s="291"/>
      <c r="BF36" s="290"/>
      <c r="BG36" s="291"/>
      <c r="BH36" s="329"/>
      <c r="BI36" s="290"/>
      <c r="BJ36" s="330"/>
      <c r="BK36" s="331"/>
      <c r="BL36" s="331"/>
      <c r="BM36" s="331"/>
      <c r="BN36" s="331"/>
      <c r="BO36" s="331"/>
      <c r="BP36" s="331"/>
      <c r="BQ36" s="331"/>
      <c r="BR36" s="331"/>
      <c r="BS36" s="331"/>
      <c r="BT36" s="331"/>
      <c r="BU36" s="331"/>
      <c r="BV36" s="331"/>
      <c r="BW36" s="331"/>
      <c r="BX36" s="331"/>
      <c r="BY36" s="331"/>
      <c r="BZ36" s="331"/>
      <c r="CA36" s="331"/>
      <c r="CB36" s="331"/>
      <c r="CC36" s="331"/>
      <c r="CD36" s="331"/>
      <c r="CE36" s="331"/>
      <c r="CF36" s="331"/>
      <c r="CG36" s="331"/>
      <c r="CH36" s="331"/>
      <c r="CI36" s="331"/>
      <c r="CJ36" s="331"/>
      <c r="CK36" s="331"/>
      <c r="CL36" s="331"/>
      <c r="CM36" s="331"/>
      <c r="CN36" s="332"/>
    </row>
    <row r="37" spans="14:92" ht="13.5" customHeight="1">
      <c r="N37" s="177" t="s">
        <v>88</v>
      </c>
      <c r="O37" s="178">
        <v>17367</v>
      </c>
      <c r="P37" s="179">
        <v>2.2119909344926153E-3</v>
      </c>
      <c r="Q37" s="180">
        <v>17367</v>
      </c>
      <c r="R37" s="179">
        <v>2.3007916141931958E-3</v>
      </c>
      <c r="S37" s="180">
        <v>17367</v>
      </c>
      <c r="T37" s="179">
        <v>2.3618516688609708E-3</v>
      </c>
      <c r="U37" s="181">
        <v>18708</v>
      </c>
      <c r="V37" s="182">
        <v>2.6014749756824388E-3</v>
      </c>
      <c r="W37" s="28"/>
      <c r="AT37" s="281"/>
      <c r="AU37" s="288"/>
      <c r="AV37" s="289"/>
      <c r="AW37" s="289"/>
      <c r="AX37" s="289"/>
      <c r="AY37" s="289"/>
      <c r="AZ37" s="289"/>
      <c r="BA37" s="289"/>
      <c r="BB37" s="328"/>
      <c r="BC37" s="305"/>
      <c r="BD37" s="290"/>
      <c r="BE37" s="291"/>
      <c r="BF37" s="290"/>
      <c r="BG37" s="291"/>
      <c r="BH37" s="329"/>
      <c r="BI37" s="290"/>
      <c r="BJ37" s="330"/>
      <c r="BK37" s="331"/>
      <c r="BL37" s="331"/>
      <c r="BM37" s="331"/>
      <c r="BN37" s="331"/>
      <c r="BO37" s="331"/>
      <c r="BP37" s="331"/>
      <c r="BQ37" s="331"/>
      <c r="BR37" s="331"/>
      <c r="BS37" s="331"/>
      <c r="BT37" s="331"/>
      <c r="BU37" s="331"/>
      <c r="BV37" s="331"/>
      <c r="BW37" s="331"/>
      <c r="BX37" s="331"/>
      <c r="BY37" s="331"/>
      <c r="BZ37" s="331"/>
      <c r="CA37" s="331"/>
      <c r="CB37" s="331"/>
      <c r="CC37" s="331"/>
      <c r="CD37" s="331"/>
      <c r="CE37" s="331"/>
      <c r="CF37" s="331"/>
      <c r="CG37" s="331"/>
      <c r="CH37" s="331"/>
      <c r="CI37" s="331"/>
      <c r="CJ37" s="331"/>
      <c r="CK37" s="331"/>
      <c r="CL37" s="331"/>
      <c r="CM37" s="331"/>
      <c r="CN37" s="332"/>
    </row>
    <row r="38" spans="14:92" ht="13.5" customHeight="1">
      <c r="N38" s="177" t="s">
        <v>89</v>
      </c>
      <c r="O38" s="178">
        <v>77170</v>
      </c>
      <c r="P38" s="179">
        <v>9.8289480287208561E-3</v>
      </c>
      <c r="Q38" s="180">
        <v>102420</v>
      </c>
      <c r="R38" s="179">
        <v>1.3568669149862793E-2</v>
      </c>
      <c r="S38" s="180">
        <v>91420</v>
      </c>
      <c r="T38" s="179">
        <v>1.2432802416495073E-2</v>
      </c>
      <c r="U38" s="181">
        <v>73920</v>
      </c>
      <c r="V38" s="182">
        <v>1.0279080083517526E-2</v>
      </c>
      <c r="W38" s="28"/>
      <c r="AT38" s="281"/>
      <c r="AU38" s="288"/>
      <c r="AV38" s="289"/>
      <c r="AW38" s="289"/>
      <c r="AX38" s="289"/>
      <c r="AY38" s="289"/>
      <c r="AZ38" s="289"/>
      <c r="BA38" s="289"/>
      <c r="BB38" s="328"/>
      <c r="BC38" s="305"/>
      <c r="BD38" s="290"/>
      <c r="BE38" s="291"/>
      <c r="BF38" s="290"/>
      <c r="BG38" s="291"/>
      <c r="BH38" s="329"/>
      <c r="BI38" s="290"/>
      <c r="BJ38" s="330"/>
      <c r="BK38" s="331"/>
      <c r="BL38" s="331"/>
      <c r="BM38" s="331"/>
      <c r="BN38" s="331"/>
      <c r="BO38" s="331"/>
      <c r="BP38" s="331"/>
      <c r="BQ38" s="331"/>
      <c r="BR38" s="331"/>
      <c r="BS38" s="331"/>
      <c r="BT38" s="331"/>
      <c r="BU38" s="331"/>
      <c r="BV38" s="331"/>
      <c r="BW38" s="331"/>
      <c r="BX38" s="331"/>
      <c r="BY38" s="331"/>
      <c r="BZ38" s="331"/>
      <c r="CA38" s="331"/>
      <c r="CB38" s="331"/>
      <c r="CC38" s="331"/>
      <c r="CD38" s="331"/>
      <c r="CE38" s="331"/>
      <c r="CF38" s="331"/>
      <c r="CG38" s="331"/>
      <c r="CH38" s="331"/>
      <c r="CI38" s="331"/>
      <c r="CJ38" s="331"/>
      <c r="CK38" s="331"/>
      <c r="CL38" s="331"/>
      <c r="CM38" s="331"/>
      <c r="CN38" s="332"/>
    </row>
    <row r="39" spans="14:92" ht="13.5" customHeight="1">
      <c r="N39" s="177" t="s">
        <v>90</v>
      </c>
      <c r="O39" s="178">
        <v>11302</v>
      </c>
      <c r="P39" s="179">
        <v>1.4395071999559817E-3</v>
      </c>
      <c r="Q39" s="180">
        <v>12304</v>
      </c>
      <c r="R39" s="179">
        <v>1.6300420349532494E-3</v>
      </c>
      <c r="S39" s="180">
        <v>25603</v>
      </c>
      <c r="T39" s="179">
        <v>3.481919057859586E-3</v>
      </c>
      <c r="U39" s="181">
        <v>25503</v>
      </c>
      <c r="V39" s="182">
        <v>3.5463660629051334E-3</v>
      </c>
      <c r="W39" s="28"/>
      <c r="AT39" s="281"/>
      <c r="AU39" s="316"/>
      <c r="AV39" s="314"/>
      <c r="AW39" s="314"/>
      <c r="AX39" s="314"/>
      <c r="AY39" s="314"/>
      <c r="AZ39" s="314"/>
      <c r="BA39" s="314"/>
      <c r="BB39" s="328"/>
      <c r="BC39" s="305"/>
      <c r="BD39" s="290"/>
      <c r="BE39" s="291"/>
      <c r="BF39" s="290"/>
      <c r="BG39" s="291"/>
      <c r="BH39" s="329"/>
      <c r="BI39" s="290"/>
      <c r="BJ39" s="330"/>
      <c r="BK39" s="331"/>
      <c r="BL39" s="331"/>
      <c r="BM39" s="331"/>
      <c r="BN39" s="331"/>
      <c r="BO39" s="331"/>
      <c r="BP39" s="331"/>
      <c r="BQ39" s="331"/>
      <c r="BR39" s="331"/>
      <c r="BS39" s="331"/>
      <c r="BT39" s="331"/>
      <c r="BU39" s="331"/>
      <c r="BV39" s="331"/>
      <c r="BW39" s="331"/>
      <c r="BX39" s="331"/>
      <c r="BY39" s="331"/>
      <c r="BZ39" s="331"/>
      <c r="CA39" s="331"/>
      <c r="CB39" s="331"/>
      <c r="CC39" s="331"/>
      <c r="CD39" s="331"/>
      <c r="CE39" s="331"/>
      <c r="CF39" s="331"/>
      <c r="CG39" s="331"/>
      <c r="CH39" s="331"/>
      <c r="CI39" s="331"/>
      <c r="CJ39" s="331"/>
      <c r="CK39" s="331"/>
      <c r="CL39" s="331"/>
      <c r="CM39" s="331"/>
      <c r="CN39" s="332"/>
    </row>
    <row r="40" spans="14:92" ht="13.5" customHeight="1" thickBot="1">
      <c r="N40" s="177" t="s">
        <v>91</v>
      </c>
      <c r="O40" s="178">
        <v>246912</v>
      </c>
      <c r="P40" s="179">
        <v>3.1448557932713804E-2</v>
      </c>
      <c r="Q40" s="180">
        <v>314689</v>
      </c>
      <c r="R40" s="179">
        <v>4.1690206269294788E-2</v>
      </c>
      <c r="S40" s="180">
        <v>259420</v>
      </c>
      <c r="T40" s="179">
        <v>3.5280218802090917E-2</v>
      </c>
      <c r="U40" s="181">
        <v>246340</v>
      </c>
      <c r="V40" s="182">
        <v>3.4255256869233051E-2</v>
      </c>
      <c r="AT40" s="326"/>
      <c r="AU40" s="337"/>
      <c r="AV40" s="338"/>
      <c r="AW40" s="338"/>
      <c r="AX40" s="338"/>
      <c r="AY40" s="338"/>
      <c r="AZ40" s="338"/>
      <c r="BA40" s="338"/>
      <c r="BB40" s="368"/>
      <c r="BC40" s="309"/>
      <c r="BD40" s="308"/>
      <c r="BE40" s="309"/>
      <c r="BF40" s="308"/>
      <c r="BG40" s="309"/>
      <c r="BH40" s="341"/>
      <c r="BI40" s="308"/>
      <c r="BJ40" s="342"/>
      <c r="BK40" s="343"/>
      <c r="BL40" s="343"/>
      <c r="BM40" s="343"/>
      <c r="BN40" s="343"/>
      <c r="BO40" s="343"/>
      <c r="BP40" s="343"/>
      <c r="BQ40" s="343"/>
      <c r="BR40" s="343"/>
      <c r="BS40" s="343"/>
      <c r="BT40" s="343"/>
      <c r="BU40" s="343"/>
      <c r="BV40" s="343"/>
      <c r="BW40" s="343"/>
      <c r="BX40" s="343"/>
      <c r="BY40" s="343"/>
      <c r="BZ40" s="343"/>
      <c r="CA40" s="343"/>
      <c r="CB40" s="343"/>
      <c r="CC40" s="343"/>
      <c r="CD40" s="343"/>
      <c r="CE40" s="343"/>
      <c r="CF40" s="343"/>
      <c r="CG40" s="343"/>
      <c r="CH40" s="343"/>
      <c r="CI40" s="343"/>
      <c r="CJ40" s="343"/>
      <c r="CK40" s="343"/>
      <c r="CL40" s="343"/>
      <c r="CM40" s="343"/>
      <c r="CN40" s="344"/>
    </row>
    <row r="41" spans="14:92" ht="13.5" customHeight="1">
      <c r="N41" s="171" t="s">
        <v>92</v>
      </c>
      <c r="O41" s="172">
        <v>7437</v>
      </c>
      <c r="P41" s="173">
        <v>9.4723190993387335E-4</v>
      </c>
      <c r="Q41" s="174">
        <v>7715.1989667058297</v>
      </c>
      <c r="R41" s="173">
        <v>1.0221146475746406E-3</v>
      </c>
      <c r="S41" s="174">
        <v>9784</v>
      </c>
      <c r="T41" s="173">
        <v>1.3305900114087485E-3</v>
      </c>
      <c r="U41" s="175">
        <v>6560</v>
      </c>
      <c r="V41" s="176">
        <v>9.1221273468445577E-4</v>
      </c>
      <c r="W41" s="28"/>
      <c r="AT41" s="322"/>
      <c r="AU41" s="412" t="s">
        <v>122</v>
      </c>
      <c r="AV41" s="413"/>
      <c r="AW41" s="413"/>
      <c r="AX41" s="413"/>
      <c r="AY41" s="413"/>
      <c r="AZ41" s="413"/>
      <c r="BA41" s="413"/>
      <c r="BB41" s="412" t="s">
        <v>110</v>
      </c>
      <c r="BC41" s="413"/>
      <c r="BD41" s="413"/>
      <c r="BE41" s="413"/>
      <c r="BF41" s="413"/>
      <c r="BG41" s="413"/>
      <c r="BH41" s="416"/>
      <c r="BI41" s="353"/>
      <c r="BJ41" s="354">
        <f>AT4</f>
        <v>41852</v>
      </c>
      <c r="BK41" s="355">
        <f t="shared" ref="BK41:CN41" si="8">BJ41+1</f>
        <v>41853</v>
      </c>
      <c r="BL41" s="355">
        <f t="shared" si="8"/>
        <v>41854</v>
      </c>
      <c r="BM41" s="355">
        <f t="shared" si="8"/>
        <v>41855</v>
      </c>
      <c r="BN41" s="355">
        <f t="shared" si="8"/>
        <v>41856</v>
      </c>
      <c r="BO41" s="355">
        <f t="shared" si="8"/>
        <v>41857</v>
      </c>
      <c r="BP41" s="355">
        <f t="shared" si="8"/>
        <v>41858</v>
      </c>
      <c r="BQ41" s="355">
        <f t="shared" si="8"/>
        <v>41859</v>
      </c>
      <c r="BR41" s="355">
        <f t="shared" si="8"/>
        <v>41860</v>
      </c>
      <c r="BS41" s="355">
        <f t="shared" si="8"/>
        <v>41861</v>
      </c>
      <c r="BT41" s="355">
        <f t="shared" si="8"/>
        <v>41862</v>
      </c>
      <c r="BU41" s="355">
        <f t="shared" si="8"/>
        <v>41863</v>
      </c>
      <c r="BV41" s="355">
        <f t="shared" si="8"/>
        <v>41864</v>
      </c>
      <c r="BW41" s="355">
        <f t="shared" si="8"/>
        <v>41865</v>
      </c>
      <c r="BX41" s="355">
        <f t="shared" si="8"/>
        <v>41866</v>
      </c>
      <c r="BY41" s="355">
        <f t="shared" si="8"/>
        <v>41867</v>
      </c>
      <c r="BZ41" s="355">
        <f t="shared" si="8"/>
        <v>41868</v>
      </c>
      <c r="CA41" s="355">
        <f t="shared" si="8"/>
        <v>41869</v>
      </c>
      <c r="CB41" s="355">
        <f t="shared" si="8"/>
        <v>41870</v>
      </c>
      <c r="CC41" s="355">
        <f t="shared" si="8"/>
        <v>41871</v>
      </c>
      <c r="CD41" s="355">
        <f t="shared" si="8"/>
        <v>41872</v>
      </c>
      <c r="CE41" s="355">
        <f t="shared" si="8"/>
        <v>41873</v>
      </c>
      <c r="CF41" s="355">
        <f t="shared" si="8"/>
        <v>41874</v>
      </c>
      <c r="CG41" s="355">
        <f t="shared" si="8"/>
        <v>41875</v>
      </c>
      <c r="CH41" s="355">
        <f t="shared" si="8"/>
        <v>41876</v>
      </c>
      <c r="CI41" s="355">
        <f t="shared" si="8"/>
        <v>41877</v>
      </c>
      <c r="CJ41" s="355">
        <f t="shared" si="8"/>
        <v>41878</v>
      </c>
      <c r="CK41" s="355">
        <f t="shared" si="8"/>
        <v>41879</v>
      </c>
      <c r="CL41" s="355">
        <f t="shared" si="8"/>
        <v>41880</v>
      </c>
      <c r="CM41" s="355">
        <f t="shared" si="8"/>
        <v>41881</v>
      </c>
      <c r="CN41" s="356">
        <f t="shared" si="8"/>
        <v>41882</v>
      </c>
    </row>
    <row r="42" spans="14:92" ht="13.5" customHeight="1" thickBot="1">
      <c r="N42" s="116" t="s">
        <v>93</v>
      </c>
      <c r="O42" s="117">
        <v>1050659</v>
      </c>
      <c r="P42" s="118">
        <v>0.13381978368417555</v>
      </c>
      <c r="Q42" s="119">
        <v>1073332.4402249914</v>
      </c>
      <c r="R42" s="118">
        <v>0.14219578958433696</v>
      </c>
      <c r="S42" s="119">
        <v>1112866</v>
      </c>
      <c r="T42" s="118">
        <v>0.15134591002007444</v>
      </c>
      <c r="U42" s="120">
        <v>938404</v>
      </c>
      <c r="V42" s="121">
        <v>0.13049147546933415</v>
      </c>
      <c r="W42" s="28"/>
      <c r="AT42" s="322"/>
      <c r="AU42" s="414"/>
      <c r="AV42" s="415"/>
      <c r="AW42" s="415"/>
      <c r="AX42" s="415"/>
      <c r="AY42" s="415"/>
      <c r="AZ42" s="415"/>
      <c r="BA42" s="415"/>
      <c r="BB42" s="414"/>
      <c r="BC42" s="415"/>
      <c r="BD42" s="415"/>
      <c r="BE42" s="415"/>
      <c r="BF42" s="415"/>
      <c r="BG42" s="415"/>
      <c r="BH42" s="417"/>
      <c r="BI42" s="349"/>
      <c r="BJ42" s="350">
        <f t="shared" ref="BJ42:CN42" si="9">BJ41</f>
        <v>41852</v>
      </c>
      <c r="BK42" s="351">
        <f t="shared" si="9"/>
        <v>41853</v>
      </c>
      <c r="BL42" s="351">
        <f t="shared" si="9"/>
        <v>41854</v>
      </c>
      <c r="BM42" s="351">
        <f t="shared" si="9"/>
        <v>41855</v>
      </c>
      <c r="BN42" s="351">
        <f t="shared" si="9"/>
        <v>41856</v>
      </c>
      <c r="BO42" s="351">
        <f t="shared" si="9"/>
        <v>41857</v>
      </c>
      <c r="BP42" s="351">
        <f t="shared" si="9"/>
        <v>41858</v>
      </c>
      <c r="BQ42" s="351">
        <f t="shared" si="9"/>
        <v>41859</v>
      </c>
      <c r="BR42" s="351">
        <f t="shared" si="9"/>
        <v>41860</v>
      </c>
      <c r="BS42" s="351">
        <f t="shared" si="9"/>
        <v>41861</v>
      </c>
      <c r="BT42" s="351">
        <f t="shared" si="9"/>
        <v>41862</v>
      </c>
      <c r="BU42" s="351">
        <f t="shared" si="9"/>
        <v>41863</v>
      </c>
      <c r="BV42" s="351">
        <f t="shared" si="9"/>
        <v>41864</v>
      </c>
      <c r="BW42" s="351">
        <f t="shared" si="9"/>
        <v>41865</v>
      </c>
      <c r="BX42" s="351">
        <f t="shared" si="9"/>
        <v>41866</v>
      </c>
      <c r="BY42" s="351">
        <f t="shared" si="9"/>
        <v>41867</v>
      </c>
      <c r="BZ42" s="351">
        <f t="shared" si="9"/>
        <v>41868</v>
      </c>
      <c r="CA42" s="351">
        <f t="shared" si="9"/>
        <v>41869</v>
      </c>
      <c r="CB42" s="351">
        <f t="shared" si="9"/>
        <v>41870</v>
      </c>
      <c r="CC42" s="351">
        <f t="shared" si="9"/>
        <v>41871</v>
      </c>
      <c r="CD42" s="351">
        <f t="shared" si="9"/>
        <v>41872</v>
      </c>
      <c r="CE42" s="351">
        <f t="shared" si="9"/>
        <v>41873</v>
      </c>
      <c r="CF42" s="351">
        <f t="shared" si="9"/>
        <v>41874</v>
      </c>
      <c r="CG42" s="351">
        <f t="shared" si="9"/>
        <v>41875</v>
      </c>
      <c r="CH42" s="351">
        <f t="shared" si="9"/>
        <v>41876</v>
      </c>
      <c r="CI42" s="351">
        <f t="shared" si="9"/>
        <v>41877</v>
      </c>
      <c r="CJ42" s="351">
        <f t="shared" si="9"/>
        <v>41878</v>
      </c>
      <c r="CK42" s="351">
        <f t="shared" si="9"/>
        <v>41879</v>
      </c>
      <c r="CL42" s="351">
        <f t="shared" si="9"/>
        <v>41880</v>
      </c>
      <c r="CM42" s="351">
        <f t="shared" si="9"/>
        <v>41881</v>
      </c>
      <c r="CN42" s="352">
        <f t="shared" si="9"/>
        <v>41882</v>
      </c>
    </row>
    <row r="43" spans="14:92" ht="13.5" customHeight="1">
      <c r="N43" s="185" t="s">
        <v>94</v>
      </c>
      <c r="O43" s="74">
        <v>4340598</v>
      </c>
      <c r="P43" s="75">
        <v>0.55285100629220796</v>
      </c>
      <c r="Q43" s="76">
        <v>4234579.1989555219</v>
      </c>
      <c r="R43" s="75">
        <v>0.56099984514273082</v>
      </c>
      <c r="S43" s="76">
        <v>4204396</v>
      </c>
      <c r="T43" s="75">
        <v>0.57178325036865263</v>
      </c>
      <c r="U43" s="77">
        <v>4775103</v>
      </c>
      <c r="V43" s="78">
        <v>0.66401063506554092</v>
      </c>
      <c r="AE43" s="3"/>
      <c r="AT43" s="357"/>
      <c r="AU43" s="358"/>
      <c r="AV43" s="359"/>
      <c r="AW43" s="359"/>
      <c r="AX43" s="359"/>
      <c r="AY43" s="359"/>
      <c r="AZ43" s="359"/>
      <c r="BA43" s="359"/>
      <c r="BB43" s="369"/>
      <c r="BC43" s="361"/>
      <c r="BD43" s="362"/>
      <c r="BE43" s="361"/>
      <c r="BF43" s="362"/>
      <c r="BG43" s="361"/>
      <c r="BH43" s="363"/>
      <c r="BI43" s="362"/>
      <c r="BJ43" s="364"/>
      <c r="BK43" s="365"/>
      <c r="BL43" s="365"/>
      <c r="BM43" s="365"/>
      <c r="BN43" s="365"/>
      <c r="BO43" s="365"/>
      <c r="BP43" s="365"/>
      <c r="BQ43" s="365"/>
      <c r="BR43" s="365"/>
      <c r="BS43" s="365"/>
      <c r="BT43" s="365"/>
      <c r="BU43" s="365"/>
      <c r="BV43" s="365"/>
      <c r="BW43" s="365"/>
      <c r="BX43" s="365"/>
      <c r="BY43" s="365"/>
      <c r="BZ43" s="365"/>
      <c r="CA43" s="365"/>
      <c r="CB43" s="365"/>
      <c r="CC43" s="365"/>
      <c r="CD43" s="365"/>
      <c r="CE43" s="365"/>
      <c r="CF43" s="365"/>
      <c r="CG43" s="365"/>
      <c r="CH43" s="365"/>
      <c r="CI43" s="365"/>
      <c r="CJ43" s="365"/>
      <c r="CK43" s="365"/>
      <c r="CL43" s="365"/>
      <c r="CM43" s="365"/>
      <c r="CN43" s="367"/>
    </row>
    <row r="44" spans="14:92" ht="13.5" customHeight="1">
      <c r="N44" s="84" t="s">
        <v>95</v>
      </c>
      <c r="O44" s="85">
        <v>146227</v>
      </c>
      <c r="P44" s="86">
        <v>1.8624563734557013E-2</v>
      </c>
      <c r="Q44" s="87">
        <v>118926.82599494694</v>
      </c>
      <c r="R44" s="86">
        <v>1.5755504344549275E-2</v>
      </c>
      <c r="S44" s="87">
        <v>109603</v>
      </c>
      <c r="T44" s="86">
        <v>1.490562725065751E-2</v>
      </c>
      <c r="U44" s="88">
        <v>207403</v>
      </c>
      <c r="V44" s="89">
        <v>2.8840801495695147E-2</v>
      </c>
      <c r="W44" s="186"/>
      <c r="AT44" s="281"/>
      <c r="AU44" s="288"/>
      <c r="AV44" s="289"/>
      <c r="AW44" s="289"/>
      <c r="AX44" s="289"/>
      <c r="AY44" s="289"/>
      <c r="AZ44" s="289"/>
      <c r="BA44" s="289"/>
      <c r="BB44" s="336"/>
      <c r="BC44" s="305"/>
      <c r="BD44" s="290"/>
      <c r="BE44" s="291"/>
      <c r="BF44" s="290"/>
      <c r="BG44" s="291"/>
      <c r="BH44" s="329"/>
      <c r="BI44" s="290"/>
      <c r="BJ44" s="330"/>
      <c r="BK44" s="331"/>
      <c r="BL44" s="331"/>
      <c r="BM44" s="331"/>
      <c r="BN44" s="331"/>
      <c r="BO44" s="331"/>
      <c r="BP44" s="331"/>
      <c r="BQ44" s="331"/>
      <c r="BR44" s="331"/>
      <c r="BS44" s="331"/>
      <c r="BT44" s="331"/>
      <c r="BU44" s="331"/>
      <c r="BV44" s="331"/>
      <c r="BW44" s="331"/>
      <c r="BX44" s="331"/>
      <c r="BY44" s="331"/>
      <c r="BZ44" s="331"/>
      <c r="CA44" s="331"/>
      <c r="CB44" s="331"/>
      <c r="CC44" s="331"/>
      <c r="CD44" s="331"/>
      <c r="CE44" s="331"/>
      <c r="CF44" s="331"/>
      <c r="CG44" s="331"/>
      <c r="CH44" s="331"/>
      <c r="CI44" s="331"/>
      <c r="CJ44" s="331"/>
      <c r="CK44" s="331"/>
      <c r="CL44" s="331"/>
      <c r="CM44" s="331"/>
      <c r="CN44" s="332"/>
    </row>
    <row r="45" spans="14:92" ht="13.5" customHeight="1">
      <c r="N45" s="187" t="s">
        <v>96</v>
      </c>
      <c r="O45" s="172">
        <v>576325</v>
      </c>
      <c r="P45" s="173">
        <v>7.3405059902197062E-2</v>
      </c>
      <c r="Q45" s="174">
        <v>503215.16003017174</v>
      </c>
      <c r="R45" s="173">
        <v>6.6666276290223189E-2</v>
      </c>
      <c r="S45" s="174">
        <v>520866</v>
      </c>
      <c r="T45" s="173">
        <v>7.0835966566070038E-2</v>
      </c>
      <c r="U45" s="175">
        <v>415908</v>
      </c>
      <c r="V45" s="176">
        <v>5.7834843606271738E-2</v>
      </c>
      <c r="W45" s="186"/>
      <c r="AE45" s="256" t="s">
        <v>26</v>
      </c>
      <c r="AF45" s="256" t="s">
        <v>33</v>
      </c>
      <c r="AT45" s="281"/>
      <c r="AU45" s="288"/>
      <c r="AV45" s="289"/>
      <c r="AW45" s="289"/>
      <c r="AX45" s="289"/>
      <c r="AY45" s="289"/>
      <c r="AZ45" s="289"/>
      <c r="BA45" s="289"/>
      <c r="BB45" s="336"/>
      <c r="BC45" s="305"/>
      <c r="BD45" s="290"/>
      <c r="BE45" s="291"/>
      <c r="BF45" s="290"/>
      <c r="BG45" s="291"/>
      <c r="BH45" s="329"/>
      <c r="BI45" s="290"/>
      <c r="BJ45" s="330"/>
      <c r="BK45" s="331"/>
      <c r="BL45" s="331"/>
      <c r="BM45" s="331"/>
      <c r="BN45" s="331"/>
      <c r="BO45" s="331"/>
      <c r="BP45" s="331"/>
      <c r="BQ45" s="331"/>
      <c r="BR45" s="331"/>
      <c r="BS45" s="331"/>
      <c r="BT45" s="331"/>
      <c r="BU45" s="331"/>
      <c r="BV45" s="331"/>
      <c r="BW45" s="331"/>
      <c r="BX45" s="331"/>
      <c r="BY45" s="331"/>
      <c r="BZ45" s="331"/>
      <c r="CA45" s="331"/>
      <c r="CB45" s="331"/>
      <c r="CC45" s="331"/>
      <c r="CD45" s="331"/>
      <c r="CE45" s="331"/>
      <c r="CF45" s="331"/>
      <c r="CG45" s="331"/>
      <c r="CH45" s="331"/>
      <c r="CI45" s="331"/>
      <c r="CJ45" s="331"/>
      <c r="CK45" s="331"/>
      <c r="CL45" s="331"/>
      <c r="CM45" s="331"/>
      <c r="CN45" s="332"/>
    </row>
    <row r="46" spans="14:92" ht="13.5" customHeight="1">
      <c r="N46" s="177" t="s">
        <v>97</v>
      </c>
      <c r="O46" s="178">
        <v>0</v>
      </c>
      <c r="P46" s="179">
        <v>0</v>
      </c>
      <c r="Q46" s="180">
        <v>0</v>
      </c>
      <c r="R46" s="179">
        <v>0</v>
      </c>
      <c r="S46" s="180">
        <v>0</v>
      </c>
      <c r="T46" s="179">
        <v>0</v>
      </c>
      <c r="U46" s="181">
        <v>0</v>
      </c>
      <c r="V46" s="182">
        <v>0</v>
      </c>
      <c r="W46" s="186"/>
      <c r="AE46" s="256"/>
      <c r="AF46" s="256"/>
      <c r="AT46" s="281"/>
      <c r="AU46" s="288"/>
      <c r="AV46" s="289"/>
      <c r="AW46" s="289"/>
      <c r="AX46" s="289"/>
      <c r="AY46" s="289"/>
      <c r="AZ46" s="289"/>
      <c r="BA46" s="289"/>
      <c r="BB46" s="336"/>
      <c r="BC46" s="305"/>
      <c r="BD46" s="290"/>
      <c r="BE46" s="291"/>
      <c r="BF46" s="290"/>
      <c r="BG46" s="291"/>
      <c r="BH46" s="329"/>
      <c r="BI46" s="290"/>
      <c r="BJ46" s="330"/>
      <c r="BK46" s="331"/>
      <c r="BL46" s="331"/>
      <c r="BM46" s="331"/>
      <c r="BN46" s="331"/>
      <c r="BO46" s="331"/>
      <c r="BP46" s="331"/>
      <c r="BQ46" s="331"/>
      <c r="BR46" s="331"/>
      <c r="BS46" s="331"/>
      <c r="BT46" s="331"/>
      <c r="BU46" s="331"/>
      <c r="BV46" s="331"/>
      <c r="BW46" s="331"/>
      <c r="BX46" s="331"/>
      <c r="BY46" s="331"/>
      <c r="BZ46" s="331"/>
      <c r="CA46" s="331"/>
      <c r="CB46" s="331"/>
      <c r="CC46" s="331"/>
      <c r="CD46" s="331"/>
      <c r="CE46" s="331"/>
      <c r="CF46" s="331"/>
      <c r="CG46" s="331"/>
      <c r="CH46" s="331"/>
      <c r="CI46" s="331"/>
      <c r="CJ46" s="331"/>
      <c r="CK46" s="331"/>
      <c r="CL46" s="331"/>
      <c r="CM46" s="331"/>
      <c r="CN46" s="332"/>
    </row>
    <row r="47" spans="14:92" ht="13.5" customHeight="1">
      <c r="N47" s="187" t="s">
        <v>98</v>
      </c>
      <c r="O47" s="172">
        <v>0</v>
      </c>
      <c r="P47" s="173">
        <v>0</v>
      </c>
      <c r="Q47" s="174">
        <v>0</v>
      </c>
      <c r="R47" s="173">
        <v>0</v>
      </c>
      <c r="S47" s="174">
        <v>0</v>
      </c>
      <c r="T47" s="173">
        <v>0</v>
      </c>
      <c r="U47" s="175">
        <v>0</v>
      </c>
      <c r="V47" s="176">
        <v>0</v>
      </c>
      <c r="W47" s="186"/>
      <c r="AF47" s="256" t="s">
        <v>142</v>
      </c>
      <c r="AT47" s="281"/>
      <c r="AU47" s="288" t="s">
        <v>118</v>
      </c>
      <c r="AV47" s="289"/>
      <c r="AW47" s="289"/>
      <c r="AX47" s="289"/>
      <c r="AY47" s="289"/>
      <c r="AZ47" s="289"/>
      <c r="BA47" s="289"/>
      <c r="BB47" s="336"/>
      <c r="BC47" s="305"/>
      <c r="BD47" s="290"/>
      <c r="BE47" s="291"/>
      <c r="BF47" s="290"/>
      <c r="BG47" s="291"/>
      <c r="BH47" s="329"/>
      <c r="BI47" s="290"/>
      <c r="BJ47" s="330"/>
      <c r="BK47" s="331"/>
      <c r="BL47" s="331"/>
      <c r="BM47" s="331"/>
      <c r="BN47" s="331"/>
      <c r="BO47" s="331"/>
      <c r="BP47" s="331"/>
      <c r="BQ47" s="331"/>
      <c r="BR47" s="331"/>
      <c r="BS47" s="331"/>
      <c r="BT47" s="331"/>
      <c r="BU47" s="331"/>
      <c r="BV47" s="331"/>
      <c r="BW47" s="331"/>
      <c r="BX47" s="331"/>
      <c r="BY47" s="331"/>
      <c r="BZ47" s="331"/>
      <c r="CA47" s="331"/>
      <c r="CB47" s="331"/>
      <c r="CC47" s="331"/>
      <c r="CD47" s="331"/>
      <c r="CE47" s="331"/>
      <c r="CF47" s="331"/>
      <c r="CG47" s="331"/>
      <c r="CH47" s="331"/>
      <c r="CI47" s="331"/>
      <c r="CJ47" s="331"/>
      <c r="CK47" s="331"/>
      <c r="CL47" s="331"/>
      <c r="CM47" s="331"/>
      <c r="CN47" s="332"/>
    </row>
    <row r="48" spans="14:92" ht="13.5" customHeight="1">
      <c r="N48" s="171" t="s">
        <v>99</v>
      </c>
      <c r="O48" s="188">
        <v>0</v>
      </c>
      <c r="P48" s="189">
        <v>0</v>
      </c>
      <c r="Q48" s="190">
        <v>0</v>
      </c>
      <c r="R48" s="189">
        <v>0</v>
      </c>
      <c r="S48" s="190">
        <v>0</v>
      </c>
      <c r="T48" s="189">
        <v>0</v>
      </c>
      <c r="U48" s="191">
        <v>0</v>
      </c>
      <c r="V48" s="192">
        <v>0</v>
      </c>
      <c r="W48" s="186"/>
      <c r="AF48" s="256"/>
      <c r="AT48" s="281"/>
      <c r="AU48" s="288"/>
      <c r="AV48" s="289"/>
      <c r="AW48" s="289"/>
      <c r="AX48" s="289"/>
      <c r="AY48" s="289"/>
      <c r="AZ48" s="289"/>
      <c r="BA48" s="289"/>
      <c r="BB48" s="336"/>
      <c r="BC48" s="305"/>
      <c r="BD48" s="290"/>
      <c r="BE48" s="291"/>
      <c r="BF48" s="290"/>
      <c r="BG48" s="291"/>
      <c r="BH48" s="329"/>
      <c r="BI48" s="290"/>
      <c r="BJ48" s="330"/>
      <c r="BK48" s="331"/>
      <c r="BL48" s="331"/>
      <c r="BM48" s="331"/>
      <c r="BN48" s="331"/>
      <c r="BO48" s="331"/>
      <c r="BP48" s="331"/>
      <c r="BQ48" s="331"/>
      <c r="BR48" s="331"/>
      <c r="BS48" s="331"/>
      <c r="BT48" s="331"/>
      <c r="BU48" s="331"/>
      <c r="BV48" s="331"/>
      <c r="BW48" s="331"/>
      <c r="BX48" s="331"/>
      <c r="BY48" s="331"/>
      <c r="BZ48" s="331"/>
      <c r="CA48" s="331"/>
      <c r="CB48" s="331"/>
      <c r="CC48" s="331"/>
      <c r="CD48" s="331"/>
      <c r="CE48" s="331"/>
      <c r="CF48" s="331"/>
      <c r="CG48" s="331"/>
      <c r="CH48" s="331"/>
      <c r="CI48" s="331"/>
      <c r="CJ48" s="331"/>
      <c r="CK48" s="331"/>
      <c r="CL48" s="331"/>
      <c r="CM48" s="331"/>
      <c r="CN48" s="332"/>
    </row>
    <row r="49" spans="14:92" ht="13.5" customHeight="1" thickBot="1">
      <c r="N49" s="193" t="s">
        <v>100</v>
      </c>
      <c r="O49" s="194">
        <v>752937</v>
      </c>
      <c r="P49" s="195">
        <v>9.5899684357924009E-2</v>
      </c>
      <c r="Q49" s="196">
        <v>744096.34256357467</v>
      </c>
      <c r="R49" s="195">
        <v>9.8578374222496698E-2</v>
      </c>
      <c r="S49" s="196">
        <v>621342</v>
      </c>
      <c r="T49" s="195">
        <v>8.4500353522969612E-2</v>
      </c>
      <c r="U49" s="197">
        <v>-12264</v>
      </c>
      <c r="V49" s="198">
        <v>-1.705392832038135E-3</v>
      </c>
      <c r="W49" s="186"/>
      <c r="AT49" s="281"/>
      <c r="AU49" s="316"/>
      <c r="AV49" s="289"/>
      <c r="AW49" s="314"/>
      <c r="AX49" s="314"/>
      <c r="AY49" s="314"/>
      <c r="AZ49" s="314"/>
      <c r="BA49" s="314"/>
      <c r="BB49" s="336"/>
      <c r="BC49" s="305"/>
      <c r="BD49" s="290"/>
      <c r="BE49" s="291"/>
      <c r="BF49" s="290"/>
      <c r="BG49" s="291"/>
      <c r="BH49" s="329"/>
      <c r="BI49" s="290"/>
      <c r="BJ49" s="330"/>
      <c r="BK49" s="331"/>
      <c r="BL49" s="331"/>
      <c r="BM49" s="331"/>
      <c r="BN49" s="331"/>
      <c r="BO49" s="331"/>
      <c r="BP49" s="331"/>
      <c r="BQ49" s="331"/>
      <c r="BR49" s="331"/>
      <c r="BS49" s="331"/>
      <c r="BT49" s="331"/>
      <c r="BU49" s="331"/>
      <c r="BV49" s="331"/>
      <c r="BW49" s="331"/>
      <c r="BX49" s="331"/>
      <c r="BY49" s="331"/>
      <c r="BZ49" s="331"/>
      <c r="CA49" s="331"/>
      <c r="CB49" s="331"/>
      <c r="CC49" s="331"/>
      <c r="CD49" s="331"/>
      <c r="CE49" s="331"/>
      <c r="CF49" s="331"/>
      <c r="CG49" s="331"/>
      <c r="CH49" s="331"/>
      <c r="CI49" s="331"/>
      <c r="CJ49" s="331"/>
      <c r="CK49" s="331"/>
      <c r="CL49" s="331"/>
      <c r="CM49" s="331"/>
      <c r="CN49" s="332"/>
    </row>
    <row r="50" spans="14:92" ht="13.5" customHeight="1" thickBot="1">
      <c r="N50" s="8" t="s">
        <v>59</v>
      </c>
      <c r="O50" s="28">
        <f>SUM(O49,O40)</f>
        <v>999849</v>
      </c>
      <c r="Q50" s="28">
        <f>SUM(Q49,Q40)</f>
        <v>1058785.3425635747</v>
      </c>
      <c r="S50" s="28">
        <f>SUM(S49,S40)</f>
        <v>880762</v>
      </c>
      <c r="U50" s="28">
        <f>SUM(U49,U40)</f>
        <v>234076</v>
      </c>
      <c r="AT50" s="326"/>
      <c r="AU50" s="337"/>
      <c r="AV50" s="307"/>
      <c r="AW50" s="338"/>
      <c r="AX50" s="338"/>
      <c r="AY50" s="338"/>
      <c r="AZ50" s="338"/>
      <c r="BA50" s="338"/>
      <c r="BB50" s="339"/>
      <c r="BC50" s="340"/>
      <c r="BD50" s="308"/>
      <c r="BE50" s="309"/>
      <c r="BF50" s="308"/>
      <c r="BG50" s="309"/>
      <c r="BH50" s="341"/>
      <c r="BI50" s="308"/>
      <c r="BJ50" s="342"/>
      <c r="BK50" s="343"/>
      <c r="BL50" s="343"/>
      <c r="BM50" s="343"/>
      <c r="BN50" s="343"/>
      <c r="BO50" s="343"/>
      <c r="BP50" s="343"/>
      <c r="BQ50" s="343"/>
      <c r="BR50" s="343"/>
      <c r="BS50" s="343"/>
      <c r="BT50" s="343"/>
      <c r="BU50" s="343"/>
      <c r="BV50" s="343"/>
      <c r="BW50" s="343"/>
      <c r="BX50" s="343"/>
      <c r="BY50" s="343"/>
      <c r="BZ50" s="343"/>
      <c r="CA50" s="343"/>
      <c r="CB50" s="343"/>
      <c r="CC50" s="343"/>
      <c r="CD50" s="343"/>
      <c r="CE50" s="343"/>
      <c r="CF50" s="343"/>
      <c r="CG50" s="343"/>
      <c r="CH50" s="343"/>
      <c r="CI50" s="343"/>
      <c r="CJ50" s="343"/>
      <c r="CK50" s="343"/>
      <c r="CL50" s="343"/>
      <c r="CM50" s="343"/>
      <c r="CN50" s="344"/>
    </row>
    <row r="51" spans="14:92" ht="13.5" customHeight="1">
      <c r="N51" s="8" t="s">
        <v>101</v>
      </c>
      <c r="O51" s="28">
        <f>SUM(O49,O44:O45,O40)</f>
        <v>1722401</v>
      </c>
      <c r="Q51" s="28">
        <f>SUM(Q49,Q44:Q45,Q40)</f>
        <v>1680927.3285886934</v>
      </c>
      <c r="S51" s="28">
        <f>SUM(S49,S44:S45,S40)</f>
        <v>1511231</v>
      </c>
      <c r="U51" s="28">
        <f>SUM(U49,U44:U45,U40)</f>
        <v>857387</v>
      </c>
      <c r="AE51" s="256" t="s">
        <v>6</v>
      </c>
      <c r="AF51" s="256" t="s">
        <v>40</v>
      </c>
    </row>
    <row r="52" spans="14:92" ht="13.5" customHeight="1">
      <c r="AE52" s="256"/>
      <c r="AF52" s="256"/>
    </row>
    <row r="53" spans="14:92" ht="13.5" customHeight="1">
      <c r="AF53" s="256" t="s">
        <v>43</v>
      </c>
    </row>
    <row r="54" spans="14:92" ht="13.5" customHeight="1">
      <c r="AF54" s="256"/>
    </row>
    <row r="55" spans="14:92" ht="13.5" customHeight="1">
      <c r="AF55" s="256" t="s">
        <v>51</v>
      </c>
    </row>
    <row r="56" spans="14:92" ht="13.5" customHeight="1">
      <c r="AF56" s="256"/>
    </row>
    <row r="57" spans="14:92" ht="13.5" customHeight="1">
      <c r="AF57" s="256" t="s">
        <v>49</v>
      </c>
    </row>
    <row r="58" spans="14:92" ht="13.5" customHeight="1">
      <c r="AF58" s="256"/>
    </row>
  </sheetData>
  <mergeCells count="19">
    <mergeCell ref="AU41:BA42"/>
    <mergeCell ref="BB41:BH42"/>
    <mergeCell ref="AI19:AK23"/>
    <mergeCell ref="AU21:BA22"/>
    <mergeCell ref="BB21:BH22"/>
    <mergeCell ref="AY25:BA25"/>
    <mergeCell ref="AY26:BA26"/>
    <mergeCell ref="AY27:BA27"/>
    <mergeCell ref="A2:B2"/>
    <mergeCell ref="D2:J2"/>
    <mergeCell ref="N4:N5"/>
    <mergeCell ref="AT4:CN4"/>
    <mergeCell ref="BB5:BE5"/>
    <mergeCell ref="BF5:BJ5"/>
    <mergeCell ref="BK5:BN5"/>
    <mergeCell ref="BO5:BR5"/>
    <mergeCell ref="BS5:BV5"/>
    <mergeCell ref="BW5:BZ5"/>
    <mergeCell ref="O4:V4"/>
  </mergeCells>
  <phoneticPr fontId="2"/>
  <conditionalFormatting sqref="AN5:AN35">
    <cfRule type="expression" dxfId="5" priority="2">
      <formula>TEXT(AM5,"aaa")="日"</formula>
    </cfRule>
    <cfRule type="expression" priority="3">
      <formula>"TEXT(A６,""aaa"")"</formula>
    </cfRule>
  </conditionalFormatting>
  <conditionalFormatting sqref="AN5:AN35">
    <cfRule type="expression" dxfId="4" priority="1">
      <formula>TEXT(AM5,"aaa")="土"</formula>
    </cfRule>
  </conditionalFormatting>
  <printOptions horizontalCentered="1"/>
  <pageMargins left="0.19685039370078741" right="0.19685039370078741" top="0.19685039370078741" bottom="0.19685039370078741" header="0.11811023622047245" footer="0.11811023622047245"/>
  <pageSetup paperSize="8" scale="92" orientation="landscape" horizontalDpi="4294967293" r:id="rId1"/>
  <headerFooter alignWithMargins="0"/>
  <colBreaks count="2" manualBreakCount="2">
    <brk id="28" max="61" man="1"/>
    <brk id="45" max="61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1000000}">
          <x14:formula1>
            <xm:f>設定!$B$3:$B$16</xm:f>
          </x14:formula1>
          <xm:sqref>O4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AAC59-6FA8-B740-B073-3E93A986DB12}">
  <dimension ref="A1:V36"/>
  <sheetViews>
    <sheetView showGridLines="0" zoomScale="150" zoomScaleNormal="150" workbookViewId="0">
      <pane xSplit="1" ySplit="4" topLeftCell="B5" activePane="bottomRight" state="frozen"/>
      <selection activeCell="B4" sqref="B4:L4"/>
      <selection pane="topRight" activeCell="B4" sqref="B4:L4"/>
      <selection pane="bottomLeft" activeCell="B4" sqref="B4:L4"/>
      <selection pane="bottomRight" activeCell="B4" sqref="B4:L4"/>
    </sheetView>
  </sheetViews>
  <sheetFormatPr baseColWidth="10" defaultColWidth="8.83203125" defaultRowHeight="16" outlineLevelCol="1"/>
  <cols>
    <col min="1" max="1" width="4.33203125" style="381" customWidth="1"/>
    <col min="2" max="2" width="3.6640625" style="381" customWidth="1"/>
    <col min="3" max="3" width="8.83203125" style="381" customWidth="1"/>
    <col min="4" max="4" width="3.6640625" style="381" customWidth="1"/>
    <col min="5" max="5" width="8.83203125" style="381" customWidth="1"/>
    <col min="6" max="6" width="3.6640625" style="381" customWidth="1"/>
    <col min="7" max="7" width="8.83203125" style="381" customWidth="1"/>
    <col min="8" max="8" width="3.6640625" style="381" customWidth="1"/>
    <col min="9" max="9" width="8.83203125" style="381" customWidth="1"/>
    <col min="10" max="10" width="3.6640625" style="381" customWidth="1"/>
    <col min="11" max="11" width="8.83203125" style="381" customWidth="1"/>
    <col min="12" max="12" width="3.6640625" style="381" customWidth="1"/>
    <col min="13" max="13" width="8.83203125" style="381" hidden="1" customWidth="1" outlineLevel="1"/>
    <col min="14" max="14" width="3.6640625" style="381" hidden="1" customWidth="1" outlineLevel="1"/>
    <col min="15" max="15" width="8.83203125" style="381" hidden="1" customWidth="1" outlineLevel="1"/>
    <col min="16" max="16" width="3.6640625" style="381" hidden="1" customWidth="1" outlineLevel="1"/>
    <col min="17" max="17" width="8.83203125" style="381" hidden="1" customWidth="1" outlineLevel="1"/>
    <col min="18" max="18" width="3.6640625" style="381" hidden="1" customWidth="1" outlineLevel="1"/>
    <col min="19" max="19" width="8.83203125" style="381" hidden="1" customWidth="1" outlineLevel="1"/>
    <col min="20" max="20" width="3.6640625" style="381" hidden="1" customWidth="1" outlineLevel="1"/>
    <col min="21" max="21" width="8.83203125" style="381" hidden="1" customWidth="1" outlineLevel="1"/>
    <col min="22" max="22" width="10.83203125" style="381" customWidth="1" collapsed="1"/>
    <col min="23" max="256" width="8.83203125" style="381"/>
    <col min="257" max="257" width="4.33203125" style="381" customWidth="1"/>
    <col min="258" max="258" width="3.6640625" style="381" customWidth="1"/>
    <col min="259" max="259" width="8.83203125" style="381"/>
    <col min="260" max="260" width="3.6640625" style="381" customWidth="1"/>
    <col min="261" max="261" width="8.83203125" style="381"/>
    <col min="262" max="262" width="3.6640625" style="381" customWidth="1"/>
    <col min="263" max="263" width="8.83203125" style="381"/>
    <col min="264" max="264" width="3.6640625" style="381" customWidth="1"/>
    <col min="265" max="265" width="8.83203125" style="381"/>
    <col min="266" max="266" width="3.6640625" style="381" customWidth="1"/>
    <col min="267" max="267" width="8.83203125" style="381"/>
    <col min="268" max="268" width="3.6640625" style="381" customWidth="1"/>
    <col min="269" max="277" width="0" style="381" hidden="1" customWidth="1"/>
    <col min="278" max="278" width="10.83203125" style="381" customWidth="1"/>
    <col min="279" max="512" width="8.83203125" style="381"/>
    <col min="513" max="513" width="4.33203125" style="381" customWidth="1"/>
    <col min="514" max="514" width="3.6640625" style="381" customWidth="1"/>
    <col min="515" max="515" width="8.83203125" style="381"/>
    <col min="516" max="516" width="3.6640625" style="381" customWidth="1"/>
    <col min="517" max="517" width="8.83203125" style="381"/>
    <col min="518" max="518" width="3.6640625" style="381" customWidth="1"/>
    <col min="519" max="519" width="8.83203125" style="381"/>
    <col min="520" max="520" width="3.6640625" style="381" customWidth="1"/>
    <col min="521" max="521" width="8.83203125" style="381"/>
    <col min="522" max="522" width="3.6640625" style="381" customWidth="1"/>
    <col min="523" max="523" width="8.83203125" style="381"/>
    <col min="524" max="524" width="3.6640625" style="381" customWidth="1"/>
    <col min="525" max="533" width="0" style="381" hidden="1" customWidth="1"/>
    <col min="534" max="534" width="10.83203125" style="381" customWidth="1"/>
    <col min="535" max="768" width="8.83203125" style="381"/>
    <col min="769" max="769" width="4.33203125" style="381" customWidth="1"/>
    <col min="770" max="770" width="3.6640625" style="381" customWidth="1"/>
    <col min="771" max="771" width="8.83203125" style="381"/>
    <col min="772" max="772" width="3.6640625" style="381" customWidth="1"/>
    <col min="773" max="773" width="8.83203125" style="381"/>
    <col min="774" max="774" width="3.6640625" style="381" customWidth="1"/>
    <col min="775" max="775" width="8.83203125" style="381"/>
    <col min="776" max="776" width="3.6640625" style="381" customWidth="1"/>
    <col min="777" max="777" width="8.83203125" style="381"/>
    <col min="778" max="778" width="3.6640625" style="381" customWidth="1"/>
    <col min="779" max="779" width="8.83203125" style="381"/>
    <col min="780" max="780" width="3.6640625" style="381" customWidth="1"/>
    <col min="781" max="789" width="0" style="381" hidden="1" customWidth="1"/>
    <col min="790" max="790" width="10.83203125" style="381" customWidth="1"/>
    <col min="791" max="1024" width="8.83203125" style="381"/>
    <col min="1025" max="1025" width="4.33203125" style="381" customWidth="1"/>
    <col min="1026" max="1026" width="3.6640625" style="381" customWidth="1"/>
    <col min="1027" max="1027" width="8.83203125" style="381"/>
    <col min="1028" max="1028" width="3.6640625" style="381" customWidth="1"/>
    <col min="1029" max="1029" width="8.83203125" style="381"/>
    <col min="1030" max="1030" width="3.6640625" style="381" customWidth="1"/>
    <col min="1031" max="1031" width="8.83203125" style="381"/>
    <col min="1032" max="1032" width="3.6640625" style="381" customWidth="1"/>
    <col min="1033" max="1033" width="8.83203125" style="381"/>
    <col min="1034" max="1034" width="3.6640625" style="381" customWidth="1"/>
    <col min="1035" max="1035" width="8.83203125" style="381"/>
    <col min="1036" max="1036" width="3.6640625" style="381" customWidth="1"/>
    <col min="1037" max="1045" width="0" style="381" hidden="1" customWidth="1"/>
    <col min="1046" max="1046" width="10.83203125" style="381" customWidth="1"/>
    <col min="1047" max="1280" width="8.83203125" style="381"/>
    <col min="1281" max="1281" width="4.33203125" style="381" customWidth="1"/>
    <col min="1282" max="1282" width="3.6640625" style="381" customWidth="1"/>
    <col min="1283" max="1283" width="8.83203125" style="381"/>
    <col min="1284" max="1284" width="3.6640625" style="381" customWidth="1"/>
    <col min="1285" max="1285" width="8.83203125" style="381"/>
    <col min="1286" max="1286" width="3.6640625" style="381" customWidth="1"/>
    <col min="1287" max="1287" width="8.83203125" style="381"/>
    <col min="1288" max="1288" width="3.6640625" style="381" customWidth="1"/>
    <col min="1289" max="1289" width="8.83203125" style="381"/>
    <col min="1290" max="1290" width="3.6640625" style="381" customWidth="1"/>
    <col min="1291" max="1291" width="8.83203125" style="381"/>
    <col min="1292" max="1292" width="3.6640625" style="381" customWidth="1"/>
    <col min="1293" max="1301" width="0" style="381" hidden="1" customWidth="1"/>
    <col min="1302" max="1302" width="10.83203125" style="381" customWidth="1"/>
    <col min="1303" max="1536" width="8.83203125" style="381"/>
    <col min="1537" max="1537" width="4.33203125" style="381" customWidth="1"/>
    <col min="1538" max="1538" width="3.6640625" style="381" customWidth="1"/>
    <col min="1539" max="1539" width="8.83203125" style="381"/>
    <col min="1540" max="1540" width="3.6640625" style="381" customWidth="1"/>
    <col min="1541" max="1541" width="8.83203125" style="381"/>
    <col min="1542" max="1542" width="3.6640625" style="381" customWidth="1"/>
    <col min="1543" max="1543" width="8.83203125" style="381"/>
    <col min="1544" max="1544" width="3.6640625" style="381" customWidth="1"/>
    <col min="1545" max="1545" width="8.83203125" style="381"/>
    <col min="1546" max="1546" width="3.6640625" style="381" customWidth="1"/>
    <col min="1547" max="1547" width="8.83203125" style="381"/>
    <col min="1548" max="1548" width="3.6640625" style="381" customWidth="1"/>
    <col min="1549" max="1557" width="0" style="381" hidden="1" customWidth="1"/>
    <col min="1558" max="1558" width="10.83203125" style="381" customWidth="1"/>
    <col min="1559" max="1792" width="8.83203125" style="381"/>
    <col min="1793" max="1793" width="4.33203125" style="381" customWidth="1"/>
    <col min="1794" max="1794" width="3.6640625" style="381" customWidth="1"/>
    <col min="1795" max="1795" width="8.83203125" style="381"/>
    <col min="1796" max="1796" width="3.6640625" style="381" customWidth="1"/>
    <col min="1797" max="1797" width="8.83203125" style="381"/>
    <col min="1798" max="1798" width="3.6640625" style="381" customWidth="1"/>
    <col min="1799" max="1799" width="8.83203125" style="381"/>
    <col min="1800" max="1800" width="3.6640625" style="381" customWidth="1"/>
    <col min="1801" max="1801" width="8.83203125" style="381"/>
    <col min="1802" max="1802" width="3.6640625" style="381" customWidth="1"/>
    <col min="1803" max="1803" width="8.83203125" style="381"/>
    <col min="1804" max="1804" width="3.6640625" style="381" customWidth="1"/>
    <col min="1805" max="1813" width="0" style="381" hidden="1" customWidth="1"/>
    <col min="1814" max="1814" width="10.83203125" style="381" customWidth="1"/>
    <col min="1815" max="2048" width="8.83203125" style="381"/>
    <col min="2049" max="2049" width="4.33203125" style="381" customWidth="1"/>
    <col min="2050" max="2050" width="3.6640625" style="381" customWidth="1"/>
    <col min="2051" max="2051" width="8.83203125" style="381"/>
    <col min="2052" max="2052" width="3.6640625" style="381" customWidth="1"/>
    <col min="2053" max="2053" width="8.83203125" style="381"/>
    <col min="2054" max="2054" width="3.6640625" style="381" customWidth="1"/>
    <col min="2055" max="2055" width="8.83203125" style="381"/>
    <col min="2056" max="2056" width="3.6640625" style="381" customWidth="1"/>
    <col min="2057" max="2057" width="8.83203125" style="381"/>
    <col min="2058" max="2058" width="3.6640625" style="381" customWidth="1"/>
    <col min="2059" max="2059" width="8.83203125" style="381"/>
    <col min="2060" max="2060" width="3.6640625" style="381" customWidth="1"/>
    <col min="2061" max="2069" width="0" style="381" hidden="1" customWidth="1"/>
    <col min="2070" max="2070" width="10.83203125" style="381" customWidth="1"/>
    <col min="2071" max="2304" width="8.83203125" style="381"/>
    <col min="2305" max="2305" width="4.33203125" style="381" customWidth="1"/>
    <col min="2306" max="2306" width="3.6640625" style="381" customWidth="1"/>
    <col min="2307" max="2307" width="8.83203125" style="381"/>
    <col min="2308" max="2308" width="3.6640625" style="381" customWidth="1"/>
    <col min="2309" max="2309" width="8.83203125" style="381"/>
    <col min="2310" max="2310" width="3.6640625" style="381" customWidth="1"/>
    <col min="2311" max="2311" width="8.83203125" style="381"/>
    <col min="2312" max="2312" width="3.6640625" style="381" customWidth="1"/>
    <col min="2313" max="2313" width="8.83203125" style="381"/>
    <col min="2314" max="2314" width="3.6640625" style="381" customWidth="1"/>
    <col min="2315" max="2315" width="8.83203125" style="381"/>
    <col min="2316" max="2316" width="3.6640625" style="381" customWidth="1"/>
    <col min="2317" max="2325" width="0" style="381" hidden="1" customWidth="1"/>
    <col min="2326" max="2326" width="10.83203125" style="381" customWidth="1"/>
    <col min="2327" max="2560" width="8.83203125" style="381"/>
    <col min="2561" max="2561" width="4.33203125" style="381" customWidth="1"/>
    <col min="2562" max="2562" width="3.6640625" style="381" customWidth="1"/>
    <col min="2563" max="2563" width="8.83203125" style="381"/>
    <col min="2564" max="2564" width="3.6640625" style="381" customWidth="1"/>
    <col min="2565" max="2565" width="8.83203125" style="381"/>
    <col min="2566" max="2566" width="3.6640625" style="381" customWidth="1"/>
    <col min="2567" max="2567" width="8.83203125" style="381"/>
    <col min="2568" max="2568" width="3.6640625" style="381" customWidth="1"/>
    <col min="2569" max="2569" width="8.83203125" style="381"/>
    <col min="2570" max="2570" width="3.6640625" style="381" customWidth="1"/>
    <col min="2571" max="2571" width="8.83203125" style="381"/>
    <col min="2572" max="2572" width="3.6640625" style="381" customWidth="1"/>
    <col min="2573" max="2581" width="0" style="381" hidden="1" customWidth="1"/>
    <col min="2582" max="2582" width="10.83203125" style="381" customWidth="1"/>
    <col min="2583" max="2816" width="8.83203125" style="381"/>
    <col min="2817" max="2817" width="4.33203125" style="381" customWidth="1"/>
    <col min="2818" max="2818" width="3.6640625" style="381" customWidth="1"/>
    <col min="2819" max="2819" width="8.83203125" style="381"/>
    <col min="2820" max="2820" width="3.6640625" style="381" customWidth="1"/>
    <col min="2821" max="2821" width="8.83203125" style="381"/>
    <col min="2822" max="2822" width="3.6640625" style="381" customWidth="1"/>
    <col min="2823" max="2823" width="8.83203125" style="381"/>
    <col min="2824" max="2824" width="3.6640625" style="381" customWidth="1"/>
    <col min="2825" max="2825" width="8.83203125" style="381"/>
    <col min="2826" max="2826" width="3.6640625" style="381" customWidth="1"/>
    <col min="2827" max="2827" width="8.83203125" style="381"/>
    <col min="2828" max="2828" width="3.6640625" style="381" customWidth="1"/>
    <col min="2829" max="2837" width="0" style="381" hidden="1" customWidth="1"/>
    <col min="2838" max="2838" width="10.83203125" style="381" customWidth="1"/>
    <col min="2839" max="3072" width="8.83203125" style="381"/>
    <col min="3073" max="3073" width="4.33203125" style="381" customWidth="1"/>
    <col min="3074" max="3074" width="3.6640625" style="381" customWidth="1"/>
    <col min="3075" max="3075" width="8.83203125" style="381"/>
    <col min="3076" max="3076" width="3.6640625" style="381" customWidth="1"/>
    <col min="3077" max="3077" width="8.83203125" style="381"/>
    <col min="3078" max="3078" width="3.6640625" style="381" customWidth="1"/>
    <col min="3079" max="3079" width="8.83203125" style="381"/>
    <col min="3080" max="3080" width="3.6640625" style="381" customWidth="1"/>
    <col min="3081" max="3081" width="8.83203125" style="381"/>
    <col min="3082" max="3082" width="3.6640625" style="381" customWidth="1"/>
    <col min="3083" max="3083" width="8.83203125" style="381"/>
    <col min="3084" max="3084" width="3.6640625" style="381" customWidth="1"/>
    <col min="3085" max="3093" width="0" style="381" hidden="1" customWidth="1"/>
    <col min="3094" max="3094" width="10.83203125" style="381" customWidth="1"/>
    <col min="3095" max="3328" width="8.83203125" style="381"/>
    <col min="3329" max="3329" width="4.33203125" style="381" customWidth="1"/>
    <col min="3330" max="3330" width="3.6640625" style="381" customWidth="1"/>
    <col min="3331" max="3331" width="8.83203125" style="381"/>
    <col min="3332" max="3332" width="3.6640625" style="381" customWidth="1"/>
    <col min="3333" max="3333" width="8.83203125" style="381"/>
    <col min="3334" max="3334" width="3.6640625" style="381" customWidth="1"/>
    <col min="3335" max="3335" width="8.83203125" style="381"/>
    <col min="3336" max="3336" width="3.6640625" style="381" customWidth="1"/>
    <col min="3337" max="3337" width="8.83203125" style="381"/>
    <col min="3338" max="3338" width="3.6640625" style="381" customWidth="1"/>
    <col min="3339" max="3339" width="8.83203125" style="381"/>
    <col min="3340" max="3340" width="3.6640625" style="381" customWidth="1"/>
    <col min="3341" max="3349" width="0" style="381" hidden="1" customWidth="1"/>
    <col min="3350" max="3350" width="10.83203125" style="381" customWidth="1"/>
    <col min="3351" max="3584" width="8.83203125" style="381"/>
    <col min="3585" max="3585" width="4.33203125" style="381" customWidth="1"/>
    <col min="3586" max="3586" width="3.6640625" style="381" customWidth="1"/>
    <col min="3587" max="3587" width="8.83203125" style="381"/>
    <col min="3588" max="3588" width="3.6640625" style="381" customWidth="1"/>
    <col min="3589" max="3589" width="8.83203125" style="381"/>
    <col min="3590" max="3590" width="3.6640625" style="381" customWidth="1"/>
    <col min="3591" max="3591" width="8.83203125" style="381"/>
    <col min="3592" max="3592" width="3.6640625" style="381" customWidth="1"/>
    <col min="3593" max="3593" width="8.83203125" style="381"/>
    <col min="3594" max="3594" width="3.6640625" style="381" customWidth="1"/>
    <col min="3595" max="3595" width="8.83203125" style="381"/>
    <col min="3596" max="3596" width="3.6640625" style="381" customWidth="1"/>
    <col min="3597" max="3605" width="0" style="381" hidden="1" customWidth="1"/>
    <col min="3606" max="3606" width="10.83203125" style="381" customWidth="1"/>
    <col min="3607" max="3840" width="8.83203125" style="381"/>
    <col min="3841" max="3841" width="4.33203125" style="381" customWidth="1"/>
    <col min="3842" max="3842" width="3.6640625" style="381" customWidth="1"/>
    <col min="3843" max="3843" width="8.83203125" style="381"/>
    <col min="3844" max="3844" width="3.6640625" style="381" customWidth="1"/>
    <col min="3845" max="3845" width="8.83203125" style="381"/>
    <col min="3846" max="3846" width="3.6640625" style="381" customWidth="1"/>
    <col min="3847" max="3847" width="8.83203125" style="381"/>
    <col min="3848" max="3848" width="3.6640625" style="381" customWidth="1"/>
    <col min="3849" max="3849" width="8.83203125" style="381"/>
    <col min="3850" max="3850" width="3.6640625" style="381" customWidth="1"/>
    <col min="3851" max="3851" width="8.83203125" style="381"/>
    <col min="3852" max="3852" width="3.6640625" style="381" customWidth="1"/>
    <col min="3853" max="3861" width="0" style="381" hidden="1" customWidth="1"/>
    <col min="3862" max="3862" width="10.83203125" style="381" customWidth="1"/>
    <col min="3863" max="4096" width="8.83203125" style="381"/>
    <col min="4097" max="4097" width="4.33203125" style="381" customWidth="1"/>
    <col min="4098" max="4098" width="3.6640625" style="381" customWidth="1"/>
    <col min="4099" max="4099" width="8.83203125" style="381"/>
    <col min="4100" max="4100" width="3.6640625" style="381" customWidth="1"/>
    <col min="4101" max="4101" width="8.83203125" style="381"/>
    <col min="4102" max="4102" width="3.6640625" style="381" customWidth="1"/>
    <col min="4103" max="4103" width="8.83203125" style="381"/>
    <col min="4104" max="4104" width="3.6640625" style="381" customWidth="1"/>
    <col min="4105" max="4105" width="8.83203125" style="381"/>
    <col min="4106" max="4106" width="3.6640625" style="381" customWidth="1"/>
    <col min="4107" max="4107" width="8.83203125" style="381"/>
    <col min="4108" max="4108" width="3.6640625" style="381" customWidth="1"/>
    <col min="4109" max="4117" width="0" style="381" hidden="1" customWidth="1"/>
    <col min="4118" max="4118" width="10.83203125" style="381" customWidth="1"/>
    <col min="4119" max="4352" width="8.83203125" style="381"/>
    <col min="4353" max="4353" width="4.33203125" style="381" customWidth="1"/>
    <col min="4354" max="4354" width="3.6640625" style="381" customWidth="1"/>
    <col min="4355" max="4355" width="8.83203125" style="381"/>
    <col min="4356" max="4356" width="3.6640625" style="381" customWidth="1"/>
    <col min="4357" max="4357" width="8.83203125" style="381"/>
    <col min="4358" max="4358" width="3.6640625" style="381" customWidth="1"/>
    <col min="4359" max="4359" width="8.83203125" style="381"/>
    <col min="4360" max="4360" width="3.6640625" style="381" customWidth="1"/>
    <col min="4361" max="4361" width="8.83203125" style="381"/>
    <col min="4362" max="4362" width="3.6640625" style="381" customWidth="1"/>
    <col min="4363" max="4363" width="8.83203125" style="381"/>
    <col min="4364" max="4364" width="3.6640625" style="381" customWidth="1"/>
    <col min="4365" max="4373" width="0" style="381" hidden="1" customWidth="1"/>
    <col min="4374" max="4374" width="10.83203125" style="381" customWidth="1"/>
    <col min="4375" max="4608" width="8.83203125" style="381"/>
    <col min="4609" max="4609" width="4.33203125" style="381" customWidth="1"/>
    <col min="4610" max="4610" width="3.6640625" style="381" customWidth="1"/>
    <col min="4611" max="4611" width="8.83203125" style="381"/>
    <col min="4612" max="4612" width="3.6640625" style="381" customWidth="1"/>
    <col min="4613" max="4613" width="8.83203125" style="381"/>
    <col min="4614" max="4614" width="3.6640625" style="381" customWidth="1"/>
    <col min="4615" max="4615" width="8.83203125" style="381"/>
    <col min="4616" max="4616" width="3.6640625" style="381" customWidth="1"/>
    <col min="4617" max="4617" width="8.83203125" style="381"/>
    <col min="4618" max="4618" width="3.6640625" style="381" customWidth="1"/>
    <col min="4619" max="4619" width="8.83203125" style="381"/>
    <col min="4620" max="4620" width="3.6640625" style="381" customWidth="1"/>
    <col min="4621" max="4629" width="0" style="381" hidden="1" customWidth="1"/>
    <col min="4630" max="4630" width="10.83203125" style="381" customWidth="1"/>
    <col min="4631" max="4864" width="8.83203125" style="381"/>
    <col min="4865" max="4865" width="4.33203125" style="381" customWidth="1"/>
    <col min="4866" max="4866" width="3.6640625" style="381" customWidth="1"/>
    <col min="4867" max="4867" width="8.83203125" style="381"/>
    <col min="4868" max="4868" width="3.6640625" style="381" customWidth="1"/>
    <col min="4869" max="4869" width="8.83203125" style="381"/>
    <col min="4870" max="4870" width="3.6640625" style="381" customWidth="1"/>
    <col min="4871" max="4871" width="8.83203125" style="381"/>
    <col min="4872" max="4872" width="3.6640625" style="381" customWidth="1"/>
    <col min="4873" max="4873" width="8.83203125" style="381"/>
    <col min="4874" max="4874" width="3.6640625" style="381" customWidth="1"/>
    <col min="4875" max="4875" width="8.83203125" style="381"/>
    <col min="4876" max="4876" width="3.6640625" style="381" customWidth="1"/>
    <col min="4877" max="4885" width="0" style="381" hidden="1" customWidth="1"/>
    <col min="4886" max="4886" width="10.83203125" style="381" customWidth="1"/>
    <col min="4887" max="5120" width="8.83203125" style="381"/>
    <col min="5121" max="5121" width="4.33203125" style="381" customWidth="1"/>
    <col min="5122" max="5122" width="3.6640625" style="381" customWidth="1"/>
    <col min="5123" max="5123" width="8.83203125" style="381"/>
    <col min="5124" max="5124" width="3.6640625" style="381" customWidth="1"/>
    <col min="5125" max="5125" width="8.83203125" style="381"/>
    <col min="5126" max="5126" width="3.6640625" style="381" customWidth="1"/>
    <col min="5127" max="5127" width="8.83203125" style="381"/>
    <col min="5128" max="5128" width="3.6640625" style="381" customWidth="1"/>
    <col min="5129" max="5129" width="8.83203125" style="381"/>
    <col min="5130" max="5130" width="3.6640625" style="381" customWidth="1"/>
    <col min="5131" max="5131" width="8.83203125" style="381"/>
    <col min="5132" max="5132" width="3.6640625" style="381" customWidth="1"/>
    <col min="5133" max="5141" width="0" style="381" hidden="1" customWidth="1"/>
    <col min="5142" max="5142" width="10.83203125" style="381" customWidth="1"/>
    <col min="5143" max="5376" width="8.83203125" style="381"/>
    <col min="5377" max="5377" width="4.33203125" style="381" customWidth="1"/>
    <col min="5378" max="5378" width="3.6640625" style="381" customWidth="1"/>
    <col min="5379" max="5379" width="8.83203125" style="381"/>
    <col min="5380" max="5380" width="3.6640625" style="381" customWidth="1"/>
    <col min="5381" max="5381" width="8.83203125" style="381"/>
    <col min="5382" max="5382" width="3.6640625" style="381" customWidth="1"/>
    <col min="5383" max="5383" width="8.83203125" style="381"/>
    <col min="5384" max="5384" width="3.6640625" style="381" customWidth="1"/>
    <col min="5385" max="5385" width="8.83203125" style="381"/>
    <col min="5386" max="5386" width="3.6640625" style="381" customWidth="1"/>
    <col min="5387" max="5387" width="8.83203125" style="381"/>
    <col min="5388" max="5388" width="3.6640625" style="381" customWidth="1"/>
    <col min="5389" max="5397" width="0" style="381" hidden="1" customWidth="1"/>
    <col min="5398" max="5398" width="10.83203125" style="381" customWidth="1"/>
    <col min="5399" max="5632" width="8.83203125" style="381"/>
    <col min="5633" max="5633" width="4.33203125" style="381" customWidth="1"/>
    <col min="5634" max="5634" width="3.6640625" style="381" customWidth="1"/>
    <col min="5635" max="5635" width="8.83203125" style="381"/>
    <col min="5636" max="5636" width="3.6640625" style="381" customWidth="1"/>
    <col min="5637" max="5637" width="8.83203125" style="381"/>
    <col min="5638" max="5638" width="3.6640625" style="381" customWidth="1"/>
    <col min="5639" max="5639" width="8.83203125" style="381"/>
    <col min="5640" max="5640" width="3.6640625" style="381" customWidth="1"/>
    <col min="5641" max="5641" width="8.83203125" style="381"/>
    <col min="5642" max="5642" width="3.6640625" style="381" customWidth="1"/>
    <col min="5643" max="5643" width="8.83203125" style="381"/>
    <col min="5644" max="5644" width="3.6640625" style="381" customWidth="1"/>
    <col min="5645" max="5653" width="0" style="381" hidden="1" customWidth="1"/>
    <col min="5654" max="5654" width="10.83203125" style="381" customWidth="1"/>
    <col min="5655" max="5888" width="8.83203125" style="381"/>
    <col min="5889" max="5889" width="4.33203125" style="381" customWidth="1"/>
    <col min="5890" max="5890" width="3.6640625" style="381" customWidth="1"/>
    <col min="5891" max="5891" width="8.83203125" style="381"/>
    <col min="5892" max="5892" width="3.6640625" style="381" customWidth="1"/>
    <col min="5893" max="5893" width="8.83203125" style="381"/>
    <col min="5894" max="5894" width="3.6640625" style="381" customWidth="1"/>
    <col min="5895" max="5895" width="8.83203125" style="381"/>
    <col min="5896" max="5896" width="3.6640625" style="381" customWidth="1"/>
    <col min="5897" max="5897" width="8.83203125" style="381"/>
    <col min="5898" max="5898" width="3.6640625" style="381" customWidth="1"/>
    <col min="5899" max="5899" width="8.83203125" style="381"/>
    <col min="5900" max="5900" width="3.6640625" style="381" customWidth="1"/>
    <col min="5901" max="5909" width="0" style="381" hidden="1" customWidth="1"/>
    <col min="5910" max="5910" width="10.83203125" style="381" customWidth="1"/>
    <col min="5911" max="6144" width="8.83203125" style="381"/>
    <col min="6145" max="6145" width="4.33203125" style="381" customWidth="1"/>
    <col min="6146" max="6146" width="3.6640625" style="381" customWidth="1"/>
    <col min="6147" max="6147" width="8.83203125" style="381"/>
    <col min="6148" max="6148" width="3.6640625" style="381" customWidth="1"/>
    <col min="6149" max="6149" width="8.83203125" style="381"/>
    <col min="6150" max="6150" width="3.6640625" style="381" customWidth="1"/>
    <col min="6151" max="6151" width="8.83203125" style="381"/>
    <col min="6152" max="6152" width="3.6640625" style="381" customWidth="1"/>
    <col min="6153" max="6153" width="8.83203125" style="381"/>
    <col min="6154" max="6154" width="3.6640625" style="381" customWidth="1"/>
    <col min="6155" max="6155" width="8.83203125" style="381"/>
    <col min="6156" max="6156" width="3.6640625" style="381" customWidth="1"/>
    <col min="6157" max="6165" width="0" style="381" hidden="1" customWidth="1"/>
    <col min="6166" max="6166" width="10.83203125" style="381" customWidth="1"/>
    <col min="6167" max="6400" width="8.83203125" style="381"/>
    <col min="6401" max="6401" width="4.33203125" style="381" customWidth="1"/>
    <col min="6402" max="6402" width="3.6640625" style="381" customWidth="1"/>
    <col min="6403" max="6403" width="8.83203125" style="381"/>
    <col min="6404" max="6404" width="3.6640625" style="381" customWidth="1"/>
    <col min="6405" max="6405" width="8.83203125" style="381"/>
    <col min="6406" max="6406" width="3.6640625" style="381" customWidth="1"/>
    <col min="6407" max="6407" width="8.83203125" style="381"/>
    <col min="6408" max="6408" width="3.6640625" style="381" customWidth="1"/>
    <col min="6409" max="6409" width="8.83203125" style="381"/>
    <col min="6410" max="6410" width="3.6640625" style="381" customWidth="1"/>
    <col min="6411" max="6411" width="8.83203125" style="381"/>
    <col min="6412" max="6412" width="3.6640625" style="381" customWidth="1"/>
    <col min="6413" max="6421" width="0" style="381" hidden="1" customWidth="1"/>
    <col min="6422" max="6422" width="10.83203125" style="381" customWidth="1"/>
    <col min="6423" max="6656" width="8.83203125" style="381"/>
    <col min="6657" max="6657" width="4.33203125" style="381" customWidth="1"/>
    <col min="6658" max="6658" width="3.6640625" style="381" customWidth="1"/>
    <col min="6659" max="6659" width="8.83203125" style="381"/>
    <col min="6660" max="6660" width="3.6640625" style="381" customWidth="1"/>
    <col min="6661" max="6661" width="8.83203125" style="381"/>
    <col min="6662" max="6662" width="3.6640625" style="381" customWidth="1"/>
    <col min="6663" max="6663" width="8.83203125" style="381"/>
    <col min="6664" max="6664" width="3.6640625" style="381" customWidth="1"/>
    <col min="6665" max="6665" width="8.83203125" style="381"/>
    <col min="6666" max="6666" width="3.6640625" style="381" customWidth="1"/>
    <col min="6667" max="6667" width="8.83203125" style="381"/>
    <col min="6668" max="6668" width="3.6640625" style="381" customWidth="1"/>
    <col min="6669" max="6677" width="0" style="381" hidden="1" customWidth="1"/>
    <col min="6678" max="6678" width="10.83203125" style="381" customWidth="1"/>
    <col min="6679" max="6912" width="8.83203125" style="381"/>
    <col min="6913" max="6913" width="4.33203125" style="381" customWidth="1"/>
    <col min="6914" max="6914" width="3.6640625" style="381" customWidth="1"/>
    <col min="6915" max="6915" width="8.83203125" style="381"/>
    <col min="6916" max="6916" width="3.6640625" style="381" customWidth="1"/>
    <col min="6917" max="6917" width="8.83203125" style="381"/>
    <col min="6918" max="6918" width="3.6640625" style="381" customWidth="1"/>
    <col min="6919" max="6919" width="8.83203125" style="381"/>
    <col min="6920" max="6920" width="3.6640625" style="381" customWidth="1"/>
    <col min="6921" max="6921" width="8.83203125" style="381"/>
    <col min="6922" max="6922" width="3.6640625" style="381" customWidth="1"/>
    <col min="6923" max="6923" width="8.83203125" style="381"/>
    <col min="6924" max="6924" width="3.6640625" style="381" customWidth="1"/>
    <col min="6925" max="6933" width="0" style="381" hidden="1" customWidth="1"/>
    <col min="6934" max="6934" width="10.83203125" style="381" customWidth="1"/>
    <col min="6935" max="7168" width="8.83203125" style="381"/>
    <col min="7169" max="7169" width="4.33203125" style="381" customWidth="1"/>
    <col min="7170" max="7170" width="3.6640625" style="381" customWidth="1"/>
    <col min="7171" max="7171" width="8.83203125" style="381"/>
    <col min="7172" max="7172" width="3.6640625" style="381" customWidth="1"/>
    <col min="7173" max="7173" width="8.83203125" style="381"/>
    <col min="7174" max="7174" width="3.6640625" style="381" customWidth="1"/>
    <col min="7175" max="7175" width="8.83203125" style="381"/>
    <col min="7176" max="7176" width="3.6640625" style="381" customWidth="1"/>
    <col min="7177" max="7177" width="8.83203125" style="381"/>
    <col min="7178" max="7178" width="3.6640625" style="381" customWidth="1"/>
    <col min="7179" max="7179" width="8.83203125" style="381"/>
    <col min="7180" max="7180" width="3.6640625" style="381" customWidth="1"/>
    <col min="7181" max="7189" width="0" style="381" hidden="1" customWidth="1"/>
    <col min="7190" max="7190" width="10.83203125" style="381" customWidth="1"/>
    <col min="7191" max="7424" width="8.83203125" style="381"/>
    <col min="7425" max="7425" width="4.33203125" style="381" customWidth="1"/>
    <col min="7426" max="7426" width="3.6640625" style="381" customWidth="1"/>
    <col min="7427" max="7427" width="8.83203125" style="381"/>
    <col min="7428" max="7428" width="3.6640625" style="381" customWidth="1"/>
    <col min="7429" max="7429" width="8.83203125" style="381"/>
    <col min="7430" max="7430" width="3.6640625" style="381" customWidth="1"/>
    <col min="7431" max="7431" width="8.83203125" style="381"/>
    <col min="7432" max="7432" width="3.6640625" style="381" customWidth="1"/>
    <col min="7433" max="7433" width="8.83203125" style="381"/>
    <col min="7434" max="7434" width="3.6640625" style="381" customWidth="1"/>
    <col min="7435" max="7435" width="8.83203125" style="381"/>
    <col min="7436" max="7436" width="3.6640625" style="381" customWidth="1"/>
    <col min="7437" max="7445" width="0" style="381" hidden="1" customWidth="1"/>
    <col min="7446" max="7446" width="10.83203125" style="381" customWidth="1"/>
    <col min="7447" max="7680" width="8.83203125" style="381"/>
    <col min="7681" max="7681" width="4.33203125" style="381" customWidth="1"/>
    <col min="7682" max="7682" width="3.6640625" style="381" customWidth="1"/>
    <col min="7683" max="7683" width="8.83203125" style="381"/>
    <col min="7684" max="7684" width="3.6640625" style="381" customWidth="1"/>
    <col min="7685" max="7685" width="8.83203125" style="381"/>
    <col min="7686" max="7686" width="3.6640625" style="381" customWidth="1"/>
    <col min="7687" max="7687" width="8.83203125" style="381"/>
    <col min="7688" max="7688" width="3.6640625" style="381" customWidth="1"/>
    <col min="7689" max="7689" width="8.83203125" style="381"/>
    <col min="7690" max="7690" width="3.6640625" style="381" customWidth="1"/>
    <col min="7691" max="7691" width="8.83203125" style="381"/>
    <col min="7692" max="7692" width="3.6640625" style="381" customWidth="1"/>
    <col min="7693" max="7701" width="0" style="381" hidden="1" customWidth="1"/>
    <col min="7702" max="7702" width="10.83203125" style="381" customWidth="1"/>
    <col min="7703" max="7936" width="8.83203125" style="381"/>
    <col min="7937" max="7937" width="4.33203125" style="381" customWidth="1"/>
    <col min="7938" max="7938" width="3.6640625" style="381" customWidth="1"/>
    <col min="7939" max="7939" width="8.83203125" style="381"/>
    <col min="7940" max="7940" width="3.6640625" style="381" customWidth="1"/>
    <col min="7941" max="7941" width="8.83203125" style="381"/>
    <col min="7942" max="7942" width="3.6640625" style="381" customWidth="1"/>
    <col min="7943" max="7943" width="8.83203125" style="381"/>
    <col min="7944" max="7944" width="3.6640625" style="381" customWidth="1"/>
    <col min="7945" max="7945" width="8.83203125" style="381"/>
    <col min="7946" max="7946" width="3.6640625" style="381" customWidth="1"/>
    <col min="7947" max="7947" width="8.83203125" style="381"/>
    <col min="7948" max="7948" width="3.6640625" style="381" customWidth="1"/>
    <col min="7949" max="7957" width="0" style="381" hidden="1" customWidth="1"/>
    <col min="7958" max="7958" width="10.83203125" style="381" customWidth="1"/>
    <col min="7959" max="8192" width="8.83203125" style="381"/>
    <col min="8193" max="8193" width="4.33203125" style="381" customWidth="1"/>
    <col min="8194" max="8194" width="3.6640625" style="381" customWidth="1"/>
    <col min="8195" max="8195" width="8.83203125" style="381"/>
    <col min="8196" max="8196" width="3.6640625" style="381" customWidth="1"/>
    <col min="8197" max="8197" width="8.83203125" style="381"/>
    <col min="8198" max="8198" width="3.6640625" style="381" customWidth="1"/>
    <col min="8199" max="8199" width="8.83203125" style="381"/>
    <col min="8200" max="8200" width="3.6640625" style="381" customWidth="1"/>
    <col min="8201" max="8201" width="8.83203125" style="381"/>
    <col min="8202" max="8202" width="3.6640625" style="381" customWidth="1"/>
    <col min="8203" max="8203" width="8.83203125" style="381"/>
    <col min="8204" max="8204" width="3.6640625" style="381" customWidth="1"/>
    <col min="8205" max="8213" width="0" style="381" hidden="1" customWidth="1"/>
    <col min="8214" max="8214" width="10.83203125" style="381" customWidth="1"/>
    <col min="8215" max="8448" width="8.83203125" style="381"/>
    <col min="8449" max="8449" width="4.33203125" style="381" customWidth="1"/>
    <col min="8450" max="8450" width="3.6640625" style="381" customWidth="1"/>
    <col min="8451" max="8451" width="8.83203125" style="381"/>
    <col min="8452" max="8452" width="3.6640625" style="381" customWidth="1"/>
    <col min="8453" max="8453" width="8.83203125" style="381"/>
    <col min="8454" max="8454" width="3.6640625" style="381" customWidth="1"/>
    <col min="8455" max="8455" width="8.83203125" style="381"/>
    <col min="8456" max="8456" width="3.6640625" style="381" customWidth="1"/>
    <col min="8457" max="8457" width="8.83203125" style="381"/>
    <col min="8458" max="8458" width="3.6640625" style="381" customWidth="1"/>
    <col min="8459" max="8459" width="8.83203125" style="381"/>
    <col min="8460" max="8460" width="3.6640625" style="381" customWidth="1"/>
    <col min="8461" max="8469" width="0" style="381" hidden="1" customWidth="1"/>
    <col min="8470" max="8470" width="10.83203125" style="381" customWidth="1"/>
    <col min="8471" max="8704" width="8.83203125" style="381"/>
    <col min="8705" max="8705" width="4.33203125" style="381" customWidth="1"/>
    <col min="8706" max="8706" width="3.6640625" style="381" customWidth="1"/>
    <col min="8707" max="8707" width="8.83203125" style="381"/>
    <col min="8708" max="8708" width="3.6640625" style="381" customWidth="1"/>
    <col min="8709" max="8709" width="8.83203125" style="381"/>
    <col min="8710" max="8710" width="3.6640625" style="381" customWidth="1"/>
    <col min="8711" max="8711" width="8.83203125" style="381"/>
    <col min="8712" max="8712" width="3.6640625" style="381" customWidth="1"/>
    <col min="8713" max="8713" width="8.83203125" style="381"/>
    <col min="8714" max="8714" width="3.6640625" style="381" customWidth="1"/>
    <col min="8715" max="8715" width="8.83203125" style="381"/>
    <col min="8716" max="8716" width="3.6640625" style="381" customWidth="1"/>
    <col min="8717" max="8725" width="0" style="381" hidden="1" customWidth="1"/>
    <col min="8726" max="8726" width="10.83203125" style="381" customWidth="1"/>
    <col min="8727" max="8960" width="8.83203125" style="381"/>
    <col min="8961" max="8961" width="4.33203125" style="381" customWidth="1"/>
    <col min="8962" max="8962" width="3.6640625" style="381" customWidth="1"/>
    <col min="8963" max="8963" width="8.83203125" style="381"/>
    <col min="8964" max="8964" width="3.6640625" style="381" customWidth="1"/>
    <col min="8965" max="8965" width="8.83203125" style="381"/>
    <col min="8966" max="8966" width="3.6640625" style="381" customWidth="1"/>
    <col min="8967" max="8967" width="8.83203125" style="381"/>
    <col min="8968" max="8968" width="3.6640625" style="381" customWidth="1"/>
    <col min="8969" max="8969" width="8.83203125" style="381"/>
    <col min="8970" max="8970" width="3.6640625" style="381" customWidth="1"/>
    <col min="8971" max="8971" width="8.83203125" style="381"/>
    <col min="8972" max="8972" width="3.6640625" style="381" customWidth="1"/>
    <col min="8973" max="8981" width="0" style="381" hidden="1" customWidth="1"/>
    <col min="8982" max="8982" width="10.83203125" style="381" customWidth="1"/>
    <col min="8983" max="9216" width="8.83203125" style="381"/>
    <col min="9217" max="9217" width="4.33203125" style="381" customWidth="1"/>
    <col min="9218" max="9218" width="3.6640625" style="381" customWidth="1"/>
    <col min="9219" max="9219" width="8.83203125" style="381"/>
    <col min="9220" max="9220" width="3.6640625" style="381" customWidth="1"/>
    <col min="9221" max="9221" width="8.83203125" style="381"/>
    <col min="9222" max="9222" width="3.6640625" style="381" customWidth="1"/>
    <col min="9223" max="9223" width="8.83203125" style="381"/>
    <col min="9224" max="9224" width="3.6640625" style="381" customWidth="1"/>
    <col min="9225" max="9225" width="8.83203125" style="381"/>
    <col min="9226" max="9226" width="3.6640625" style="381" customWidth="1"/>
    <col min="9227" max="9227" width="8.83203125" style="381"/>
    <col min="9228" max="9228" width="3.6640625" style="381" customWidth="1"/>
    <col min="9229" max="9237" width="0" style="381" hidden="1" customWidth="1"/>
    <col min="9238" max="9238" width="10.83203125" style="381" customWidth="1"/>
    <col min="9239" max="9472" width="8.83203125" style="381"/>
    <col min="9473" max="9473" width="4.33203125" style="381" customWidth="1"/>
    <col min="9474" max="9474" width="3.6640625" style="381" customWidth="1"/>
    <col min="9475" max="9475" width="8.83203125" style="381"/>
    <col min="9476" max="9476" width="3.6640625" style="381" customWidth="1"/>
    <col min="9477" max="9477" width="8.83203125" style="381"/>
    <col min="9478" max="9478" width="3.6640625" style="381" customWidth="1"/>
    <col min="9479" max="9479" width="8.83203125" style="381"/>
    <col min="9480" max="9480" width="3.6640625" style="381" customWidth="1"/>
    <col min="9481" max="9481" width="8.83203125" style="381"/>
    <col min="9482" max="9482" width="3.6640625" style="381" customWidth="1"/>
    <col min="9483" max="9483" width="8.83203125" style="381"/>
    <col min="9484" max="9484" width="3.6640625" style="381" customWidth="1"/>
    <col min="9485" max="9493" width="0" style="381" hidden="1" customWidth="1"/>
    <col min="9494" max="9494" width="10.83203125" style="381" customWidth="1"/>
    <col min="9495" max="9728" width="8.83203125" style="381"/>
    <col min="9729" max="9729" width="4.33203125" style="381" customWidth="1"/>
    <col min="9730" max="9730" width="3.6640625" style="381" customWidth="1"/>
    <col min="9731" max="9731" width="8.83203125" style="381"/>
    <col min="9732" max="9732" width="3.6640625" style="381" customWidth="1"/>
    <col min="9733" max="9733" width="8.83203125" style="381"/>
    <col min="9734" max="9734" width="3.6640625" style="381" customWidth="1"/>
    <col min="9735" max="9735" width="8.83203125" style="381"/>
    <col min="9736" max="9736" width="3.6640625" style="381" customWidth="1"/>
    <col min="9737" max="9737" width="8.83203125" style="381"/>
    <col min="9738" max="9738" width="3.6640625" style="381" customWidth="1"/>
    <col min="9739" max="9739" width="8.83203125" style="381"/>
    <col min="9740" max="9740" width="3.6640625" style="381" customWidth="1"/>
    <col min="9741" max="9749" width="0" style="381" hidden="1" customWidth="1"/>
    <col min="9750" max="9750" width="10.83203125" style="381" customWidth="1"/>
    <col min="9751" max="9984" width="8.83203125" style="381"/>
    <col min="9985" max="9985" width="4.33203125" style="381" customWidth="1"/>
    <col min="9986" max="9986" width="3.6640625" style="381" customWidth="1"/>
    <col min="9987" max="9987" width="8.83203125" style="381"/>
    <col min="9988" max="9988" width="3.6640625" style="381" customWidth="1"/>
    <col min="9989" max="9989" width="8.83203125" style="381"/>
    <col min="9990" max="9990" width="3.6640625" style="381" customWidth="1"/>
    <col min="9991" max="9991" width="8.83203125" style="381"/>
    <col min="9992" max="9992" width="3.6640625" style="381" customWidth="1"/>
    <col min="9993" max="9993" width="8.83203125" style="381"/>
    <col min="9994" max="9994" width="3.6640625" style="381" customWidth="1"/>
    <col min="9995" max="9995" width="8.83203125" style="381"/>
    <col min="9996" max="9996" width="3.6640625" style="381" customWidth="1"/>
    <col min="9997" max="10005" width="0" style="381" hidden="1" customWidth="1"/>
    <col min="10006" max="10006" width="10.83203125" style="381" customWidth="1"/>
    <col min="10007" max="10240" width="8.83203125" style="381"/>
    <col min="10241" max="10241" width="4.33203125" style="381" customWidth="1"/>
    <col min="10242" max="10242" width="3.6640625" style="381" customWidth="1"/>
    <col min="10243" max="10243" width="8.83203125" style="381"/>
    <col min="10244" max="10244" width="3.6640625" style="381" customWidth="1"/>
    <col min="10245" max="10245" width="8.83203125" style="381"/>
    <col min="10246" max="10246" width="3.6640625" style="381" customWidth="1"/>
    <col min="10247" max="10247" width="8.83203125" style="381"/>
    <col min="10248" max="10248" width="3.6640625" style="381" customWidth="1"/>
    <col min="10249" max="10249" width="8.83203125" style="381"/>
    <col min="10250" max="10250" width="3.6640625" style="381" customWidth="1"/>
    <col min="10251" max="10251" width="8.83203125" style="381"/>
    <col min="10252" max="10252" width="3.6640625" style="381" customWidth="1"/>
    <col min="10253" max="10261" width="0" style="381" hidden="1" customWidth="1"/>
    <col min="10262" max="10262" width="10.83203125" style="381" customWidth="1"/>
    <col min="10263" max="10496" width="8.83203125" style="381"/>
    <col min="10497" max="10497" width="4.33203125" style="381" customWidth="1"/>
    <col min="10498" max="10498" width="3.6640625" style="381" customWidth="1"/>
    <col min="10499" max="10499" width="8.83203125" style="381"/>
    <col min="10500" max="10500" width="3.6640625" style="381" customWidth="1"/>
    <col min="10501" max="10501" width="8.83203125" style="381"/>
    <col min="10502" max="10502" width="3.6640625" style="381" customWidth="1"/>
    <col min="10503" max="10503" width="8.83203125" style="381"/>
    <col min="10504" max="10504" width="3.6640625" style="381" customWidth="1"/>
    <col min="10505" max="10505" width="8.83203125" style="381"/>
    <col min="10506" max="10506" width="3.6640625" style="381" customWidth="1"/>
    <col min="10507" max="10507" width="8.83203125" style="381"/>
    <col min="10508" max="10508" width="3.6640625" style="381" customWidth="1"/>
    <col min="10509" max="10517" width="0" style="381" hidden="1" customWidth="1"/>
    <col min="10518" max="10518" width="10.83203125" style="381" customWidth="1"/>
    <col min="10519" max="10752" width="8.83203125" style="381"/>
    <col min="10753" max="10753" width="4.33203125" style="381" customWidth="1"/>
    <col min="10754" max="10754" width="3.6640625" style="381" customWidth="1"/>
    <col min="10755" max="10755" width="8.83203125" style="381"/>
    <col min="10756" max="10756" width="3.6640625" style="381" customWidth="1"/>
    <col min="10757" max="10757" width="8.83203125" style="381"/>
    <col min="10758" max="10758" width="3.6640625" style="381" customWidth="1"/>
    <col min="10759" max="10759" width="8.83203125" style="381"/>
    <col min="10760" max="10760" width="3.6640625" style="381" customWidth="1"/>
    <col min="10761" max="10761" width="8.83203125" style="381"/>
    <col min="10762" max="10762" width="3.6640625" style="381" customWidth="1"/>
    <col min="10763" max="10763" width="8.83203125" style="381"/>
    <col min="10764" max="10764" width="3.6640625" style="381" customWidth="1"/>
    <col min="10765" max="10773" width="0" style="381" hidden="1" customWidth="1"/>
    <col min="10774" max="10774" width="10.83203125" style="381" customWidth="1"/>
    <col min="10775" max="11008" width="8.83203125" style="381"/>
    <col min="11009" max="11009" width="4.33203125" style="381" customWidth="1"/>
    <col min="11010" max="11010" width="3.6640625" style="381" customWidth="1"/>
    <col min="11011" max="11011" width="8.83203125" style="381"/>
    <col min="11012" max="11012" width="3.6640625" style="381" customWidth="1"/>
    <col min="11013" max="11013" width="8.83203125" style="381"/>
    <col min="11014" max="11014" width="3.6640625" style="381" customWidth="1"/>
    <col min="11015" max="11015" width="8.83203125" style="381"/>
    <col min="11016" max="11016" width="3.6640625" style="381" customWidth="1"/>
    <col min="11017" max="11017" width="8.83203125" style="381"/>
    <col min="11018" max="11018" width="3.6640625" style="381" customWidth="1"/>
    <col min="11019" max="11019" width="8.83203125" style="381"/>
    <col min="11020" max="11020" width="3.6640625" style="381" customWidth="1"/>
    <col min="11021" max="11029" width="0" style="381" hidden="1" customWidth="1"/>
    <col min="11030" max="11030" width="10.83203125" style="381" customWidth="1"/>
    <col min="11031" max="11264" width="8.83203125" style="381"/>
    <col min="11265" max="11265" width="4.33203125" style="381" customWidth="1"/>
    <col min="11266" max="11266" width="3.6640625" style="381" customWidth="1"/>
    <col min="11267" max="11267" width="8.83203125" style="381"/>
    <col min="11268" max="11268" width="3.6640625" style="381" customWidth="1"/>
    <col min="11269" max="11269" width="8.83203125" style="381"/>
    <col min="11270" max="11270" width="3.6640625" style="381" customWidth="1"/>
    <col min="11271" max="11271" width="8.83203125" style="381"/>
    <col min="11272" max="11272" width="3.6640625" style="381" customWidth="1"/>
    <col min="11273" max="11273" width="8.83203125" style="381"/>
    <col min="11274" max="11274" width="3.6640625" style="381" customWidth="1"/>
    <col min="11275" max="11275" width="8.83203125" style="381"/>
    <col min="11276" max="11276" width="3.6640625" style="381" customWidth="1"/>
    <col min="11277" max="11285" width="0" style="381" hidden="1" customWidth="1"/>
    <col min="11286" max="11286" width="10.83203125" style="381" customWidth="1"/>
    <col min="11287" max="11520" width="8.83203125" style="381"/>
    <col min="11521" max="11521" width="4.33203125" style="381" customWidth="1"/>
    <col min="11522" max="11522" width="3.6640625" style="381" customWidth="1"/>
    <col min="11523" max="11523" width="8.83203125" style="381"/>
    <col min="11524" max="11524" width="3.6640625" style="381" customWidth="1"/>
    <col min="11525" max="11525" width="8.83203125" style="381"/>
    <col min="11526" max="11526" width="3.6640625" style="381" customWidth="1"/>
    <col min="11527" max="11527" width="8.83203125" style="381"/>
    <col min="11528" max="11528" width="3.6640625" style="381" customWidth="1"/>
    <col min="11529" max="11529" width="8.83203125" style="381"/>
    <col min="11530" max="11530" width="3.6640625" style="381" customWidth="1"/>
    <col min="11531" max="11531" width="8.83203125" style="381"/>
    <col min="11532" max="11532" width="3.6640625" style="381" customWidth="1"/>
    <col min="11533" max="11541" width="0" style="381" hidden="1" customWidth="1"/>
    <col min="11542" max="11542" width="10.83203125" style="381" customWidth="1"/>
    <col min="11543" max="11776" width="8.83203125" style="381"/>
    <col min="11777" max="11777" width="4.33203125" style="381" customWidth="1"/>
    <col min="11778" max="11778" width="3.6640625" style="381" customWidth="1"/>
    <col min="11779" max="11779" width="8.83203125" style="381"/>
    <col min="11780" max="11780" width="3.6640625" style="381" customWidth="1"/>
    <col min="11781" max="11781" width="8.83203125" style="381"/>
    <col min="11782" max="11782" width="3.6640625" style="381" customWidth="1"/>
    <col min="11783" max="11783" width="8.83203125" style="381"/>
    <col min="11784" max="11784" width="3.6640625" style="381" customWidth="1"/>
    <col min="11785" max="11785" width="8.83203125" style="381"/>
    <col min="11786" max="11786" width="3.6640625" style="381" customWidth="1"/>
    <col min="11787" max="11787" width="8.83203125" style="381"/>
    <col min="11788" max="11788" width="3.6640625" style="381" customWidth="1"/>
    <col min="11789" max="11797" width="0" style="381" hidden="1" customWidth="1"/>
    <col min="11798" max="11798" width="10.83203125" style="381" customWidth="1"/>
    <col min="11799" max="12032" width="8.83203125" style="381"/>
    <col min="12033" max="12033" width="4.33203125" style="381" customWidth="1"/>
    <col min="12034" max="12034" width="3.6640625" style="381" customWidth="1"/>
    <col min="12035" max="12035" width="8.83203125" style="381"/>
    <col min="12036" max="12036" width="3.6640625" style="381" customWidth="1"/>
    <col min="12037" max="12037" width="8.83203125" style="381"/>
    <col min="12038" max="12038" width="3.6640625" style="381" customWidth="1"/>
    <col min="12039" max="12039" width="8.83203125" style="381"/>
    <col min="12040" max="12040" width="3.6640625" style="381" customWidth="1"/>
    <col min="12041" max="12041" width="8.83203125" style="381"/>
    <col min="12042" max="12042" width="3.6640625" style="381" customWidth="1"/>
    <col min="12043" max="12043" width="8.83203125" style="381"/>
    <col min="12044" max="12044" width="3.6640625" style="381" customWidth="1"/>
    <col min="12045" max="12053" width="0" style="381" hidden="1" customWidth="1"/>
    <col min="12054" max="12054" width="10.83203125" style="381" customWidth="1"/>
    <col min="12055" max="12288" width="8.83203125" style="381"/>
    <col min="12289" max="12289" width="4.33203125" style="381" customWidth="1"/>
    <col min="12290" max="12290" width="3.6640625" style="381" customWidth="1"/>
    <col min="12291" max="12291" width="8.83203125" style="381"/>
    <col min="12292" max="12292" width="3.6640625" style="381" customWidth="1"/>
    <col min="12293" max="12293" width="8.83203125" style="381"/>
    <col min="12294" max="12294" width="3.6640625" style="381" customWidth="1"/>
    <col min="12295" max="12295" width="8.83203125" style="381"/>
    <col min="12296" max="12296" width="3.6640625" style="381" customWidth="1"/>
    <col min="12297" max="12297" width="8.83203125" style="381"/>
    <col min="12298" max="12298" width="3.6640625" style="381" customWidth="1"/>
    <col min="12299" max="12299" width="8.83203125" style="381"/>
    <col min="12300" max="12300" width="3.6640625" style="381" customWidth="1"/>
    <col min="12301" max="12309" width="0" style="381" hidden="1" customWidth="1"/>
    <col min="12310" max="12310" width="10.83203125" style="381" customWidth="1"/>
    <col min="12311" max="12544" width="8.83203125" style="381"/>
    <col min="12545" max="12545" width="4.33203125" style="381" customWidth="1"/>
    <col min="12546" max="12546" width="3.6640625" style="381" customWidth="1"/>
    <col min="12547" max="12547" width="8.83203125" style="381"/>
    <col min="12548" max="12548" width="3.6640625" style="381" customWidth="1"/>
    <col min="12549" max="12549" width="8.83203125" style="381"/>
    <col min="12550" max="12550" width="3.6640625" style="381" customWidth="1"/>
    <col min="12551" max="12551" width="8.83203125" style="381"/>
    <col min="12552" max="12552" width="3.6640625" style="381" customWidth="1"/>
    <col min="12553" max="12553" width="8.83203125" style="381"/>
    <col min="12554" max="12554" width="3.6640625" style="381" customWidth="1"/>
    <col min="12555" max="12555" width="8.83203125" style="381"/>
    <col min="12556" max="12556" width="3.6640625" style="381" customWidth="1"/>
    <col min="12557" max="12565" width="0" style="381" hidden="1" customWidth="1"/>
    <col min="12566" max="12566" width="10.83203125" style="381" customWidth="1"/>
    <col min="12567" max="12800" width="8.83203125" style="381"/>
    <col min="12801" max="12801" width="4.33203125" style="381" customWidth="1"/>
    <col min="12802" max="12802" width="3.6640625" style="381" customWidth="1"/>
    <col min="12803" max="12803" width="8.83203125" style="381"/>
    <col min="12804" max="12804" width="3.6640625" style="381" customWidth="1"/>
    <col min="12805" max="12805" width="8.83203125" style="381"/>
    <col min="12806" max="12806" width="3.6640625" style="381" customWidth="1"/>
    <col min="12807" max="12807" width="8.83203125" style="381"/>
    <col min="12808" max="12808" width="3.6640625" style="381" customWidth="1"/>
    <col min="12809" max="12809" width="8.83203125" style="381"/>
    <col min="12810" max="12810" width="3.6640625" style="381" customWidth="1"/>
    <col min="12811" max="12811" width="8.83203125" style="381"/>
    <col min="12812" max="12812" width="3.6640625" style="381" customWidth="1"/>
    <col min="12813" max="12821" width="0" style="381" hidden="1" customWidth="1"/>
    <col min="12822" max="12822" width="10.83203125" style="381" customWidth="1"/>
    <col min="12823" max="13056" width="8.83203125" style="381"/>
    <col min="13057" max="13057" width="4.33203125" style="381" customWidth="1"/>
    <col min="13058" max="13058" width="3.6640625" style="381" customWidth="1"/>
    <col min="13059" max="13059" width="8.83203125" style="381"/>
    <col min="13060" max="13060" width="3.6640625" style="381" customWidth="1"/>
    <col min="13061" max="13061" width="8.83203125" style="381"/>
    <col min="13062" max="13062" width="3.6640625" style="381" customWidth="1"/>
    <col min="13063" max="13063" width="8.83203125" style="381"/>
    <col min="13064" max="13064" width="3.6640625" style="381" customWidth="1"/>
    <col min="13065" max="13065" width="8.83203125" style="381"/>
    <col min="13066" max="13066" width="3.6640625" style="381" customWidth="1"/>
    <col min="13067" max="13067" width="8.83203125" style="381"/>
    <col min="13068" max="13068" width="3.6640625" style="381" customWidth="1"/>
    <col min="13069" max="13077" width="0" style="381" hidden="1" customWidth="1"/>
    <col min="13078" max="13078" width="10.83203125" style="381" customWidth="1"/>
    <col min="13079" max="13312" width="8.83203125" style="381"/>
    <col min="13313" max="13313" width="4.33203125" style="381" customWidth="1"/>
    <col min="13314" max="13314" width="3.6640625" style="381" customWidth="1"/>
    <col min="13315" max="13315" width="8.83203125" style="381"/>
    <col min="13316" max="13316" width="3.6640625" style="381" customWidth="1"/>
    <col min="13317" max="13317" width="8.83203125" style="381"/>
    <col min="13318" max="13318" width="3.6640625" style="381" customWidth="1"/>
    <col min="13319" max="13319" width="8.83203125" style="381"/>
    <col min="13320" max="13320" width="3.6640625" style="381" customWidth="1"/>
    <col min="13321" max="13321" width="8.83203125" style="381"/>
    <col min="13322" max="13322" width="3.6640625" style="381" customWidth="1"/>
    <col min="13323" max="13323" width="8.83203125" style="381"/>
    <col min="13324" max="13324" width="3.6640625" style="381" customWidth="1"/>
    <col min="13325" max="13333" width="0" style="381" hidden="1" customWidth="1"/>
    <col min="13334" max="13334" width="10.83203125" style="381" customWidth="1"/>
    <col min="13335" max="13568" width="8.83203125" style="381"/>
    <col min="13569" max="13569" width="4.33203125" style="381" customWidth="1"/>
    <col min="13570" max="13570" width="3.6640625" style="381" customWidth="1"/>
    <col min="13571" max="13571" width="8.83203125" style="381"/>
    <col min="13572" max="13572" width="3.6640625" style="381" customWidth="1"/>
    <col min="13573" max="13573" width="8.83203125" style="381"/>
    <col min="13574" max="13574" width="3.6640625" style="381" customWidth="1"/>
    <col min="13575" max="13575" width="8.83203125" style="381"/>
    <col min="13576" max="13576" width="3.6640625" style="381" customWidth="1"/>
    <col min="13577" max="13577" width="8.83203125" style="381"/>
    <col min="13578" max="13578" width="3.6640625" style="381" customWidth="1"/>
    <col min="13579" max="13579" width="8.83203125" style="381"/>
    <col min="13580" max="13580" width="3.6640625" style="381" customWidth="1"/>
    <col min="13581" max="13589" width="0" style="381" hidden="1" customWidth="1"/>
    <col min="13590" max="13590" width="10.83203125" style="381" customWidth="1"/>
    <col min="13591" max="13824" width="8.83203125" style="381"/>
    <col min="13825" max="13825" width="4.33203125" style="381" customWidth="1"/>
    <col min="13826" max="13826" width="3.6640625" style="381" customWidth="1"/>
    <col min="13827" max="13827" width="8.83203125" style="381"/>
    <col min="13828" max="13828" width="3.6640625" style="381" customWidth="1"/>
    <col min="13829" max="13829" width="8.83203125" style="381"/>
    <col min="13830" max="13830" width="3.6640625" style="381" customWidth="1"/>
    <col min="13831" max="13831" width="8.83203125" style="381"/>
    <col min="13832" max="13832" width="3.6640625" style="381" customWidth="1"/>
    <col min="13833" max="13833" width="8.83203125" style="381"/>
    <col min="13834" max="13834" width="3.6640625" style="381" customWidth="1"/>
    <col min="13835" max="13835" width="8.83203125" style="381"/>
    <col min="13836" max="13836" width="3.6640625" style="381" customWidth="1"/>
    <col min="13837" max="13845" width="0" style="381" hidden="1" customWidth="1"/>
    <col min="13846" max="13846" width="10.83203125" style="381" customWidth="1"/>
    <col min="13847" max="14080" width="8.83203125" style="381"/>
    <col min="14081" max="14081" width="4.33203125" style="381" customWidth="1"/>
    <col min="14082" max="14082" width="3.6640625" style="381" customWidth="1"/>
    <col min="14083" max="14083" width="8.83203125" style="381"/>
    <col min="14084" max="14084" width="3.6640625" style="381" customWidth="1"/>
    <col min="14085" max="14085" width="8.83203125" style="381"/>
    <col min="14086" max="14086" width="3.6640625" style="381" customWidth="1"/>
    <col min="14087" max="14087" width="8.83203125" style="381"/>
    <col min="14088" max="14088" width="3.6640625" style="381" customWidth="1"/>
    <col min="14089" max="14089" width="8.83203125" style="381"/>
    <col min="14090" max="14090" width="3.6640625" style="381" customWidth="1"/>
    <col min="14091" max="14091" width="8.83203125" style="381"/>
    <col min="14092" max="14092" width="3.6640625" style="381" customWidth="1"/>
    <col min="14093" max="14101" width="0" style="381" hidden="1" customWidth="1"/>
    <col min="14102" max="14102" width="10.83203125" style="381" customWidth="1"/>
    <col min="14103" max="14336" width="8.83203125" style="381"/>
    <col min="14337" max="14337" width="4.33203125" style="381" customWidth="1"/>
    <col min="14338" max="14338" width="3.6640625" style="381" customWidth="1"/>
    <col min="14339" max="14339" width="8.83203125" style="381"/>
    <col min="14340" max="14340" width="3.6640625" style="381" customWidth="1"/>
    <col min="14341" max="14341" width="8.83203125" style="381"/>
    <col min="14342" max="14342" width="3.6640625" style="381" customWidth="1"/>
    <col min="14343" max="14343" width="8.83203125" style="381"/>
    <col min="14344" max="14344" width="3.6640625" style="381" customWidth="1"/>
    <col min="14345" max="14345" width="8.83203125" style="381"/>
    <col min="14346" max="14346" width="3.6640625" style="381" customWidth="1"/>
    <col min="14347" max="14347" width="8.83203125" style="381"/>
    <col min="14348" max="14348" width="3.6640625" style="381" customWidth="1"/>
    <col min="14349" max="14357" width="0" style="381" hidden="1" customWidth="1"/>
    <col min="14358" max="14358" width="10.83203125" style="381" customWidth="1"/>
    <col min="14359" max="14592" width="8.83203125" style="381"/>
    <col min="14593" max="14593" width="4.33203125" style="381" customWidth="1"/>
    <col min="14594" max="14594" width="3.6640625" style="381" customWidth="1"/>
    <col min="14595" max="14595" width="8.83203125" style="381"/>
    <col min="14596" max="14596" width="3.6640625" style="381" customWidth="1"/>
    <col min="14597" max="14597" width="8.83203125" style="381"/>
    <col min="14598" max="14598" width="3.6640625" style="381" customWidth="1"/>
    <col min="14599" max="14599" width="8.83203125" style="381"/>
    <col min="14600" max="14600" width="3.6640625" style="381" customWidth="1"/>
    <col min="14601" max="14601" width="8.83203125" style="381"/>
    <col min="14602" max="14602" width="3.6640625" style="381" customWidth="1"/>
    <col min="14603" max="14603" width="8.83203125" style="381"/>
    <col min="14604" max="14604" width="3.6640625" style="381" customWidth="1"/>
    <col min="14605" max="14613" width="0" style="381" hidden="1" customWidth="1"/>
    <col min="14614" max="14614" width="10.83203125" style="381" customWidth="1"/>
    <col min="14615" max="14848" width="8.83203125" style="381"/>
    <col min="14849" max="14849" width="4.33203125" style="381" customWidth="1"/>
    <col min="14850" max="14850" width="3.6640625" style="381" customWidth="1"/>
    <col min="14851" max="14851" width="8.83203125" style="381"/>
    <col min="14852" max="14852" width="3.6640625" style="381" customWidth="1"/>
    <col min="14853" max="14853" width="8.83203125" style="381"/>
    <col min="14854" max="14854" width="3.6640625" style="381" customWidth="1"/>
    <col min="14855" max="14855" width="8.83203125" style="381"/>
    <col min="14856" max="14856" width="3.6640625" style="381" customWidth="1"/>
    <col min="14857" max="14857" width="8.83203125" style="381"/>
    <col min="14858" max="14858" width="3.6640625" style="381" customWidth="1"/>
    <col min="14859" max="14859" width="8.83203125" style="381"/>
    <col min="14860" max="14860" width="3.6640625" style="381" customWidth="1"/>
    <col min="14861" max="14869" width="0" style="381" hidden="1" customWidth="1"/>
    <col min="14870" max="14870" width="10.83203125" style="381" customWidth="1"/>
    <col min="14871" max="15104" width="8.83203125" style="381"/>
    <col min="15105" max="15105" width="4.33203125" style="381" customWidth="1"/>
    <col min="15106" max="15106" width="3.6640625" style="381" customWidth="1"/>
    <col min="15107" max="15107" width="8.83203125" style="381"/>
    <col min="15108" max="15108" width="3.6640625" style="381" customWidth="1"/>
    <col min="15109" max="15109" width="8.83203125" style="381"/>
    <col min="15110" max="15110" width="3.6640625" style="381" customWidth="1"/>
    <col min="15111" max="15111" width="8.83203125" style="381"/>
    <col min="15112" max="15112" width="3.6640625" style="381" customWidth="1"/>
    <col min="15113" max="15113" width="8.83203125" style="381"/>
    <col min="15114" max="15114" width="3.6640625" style="381" customWidth="1"/>
    <col min="15115" max="15115" width="8.83203125" style="381"/>
    <col min="15116" max="15116" width="3.6640625" style="381" customWidth="1"/>
    <col min="15117" max="15125" width="0" style="381" hidden="1" customWidth="1"/>
    <col min="15126" max="15126" width="10.83203125" style="381" customWidth="1"/>
    <col min="15127" max="15360" width="8.83203125" style="381"/>
    <col min="15361" max="15361" width="4.33203125" style="381" customWidth="1"/>
    <col min="15362" max="15362" width="3.6640625" style="381" customWidth="1"/>
    <col min="15363" max="15363" width="8.83203125" style="381"/>
    <col min="15364" max="15364" width="3.6640625" style="381" customWidth="1"/>
    <col min="15365" max="15365" width="8.83203125" style="381"/>
    <col min="15366" max="15366" width="3.6640625" style="381" customWidth="1"/>
    <col min="15367" max="15367" width="8.83203125" style="381"/>
    <col min="15368" max="15368" width="3.6640625" style="381" customWidth="1"/>
    <col min="15369" max="15369" width="8.83203125" style="381"/>
    <col min="15370" max="15370" width="3.6640625" style="381" customWidth="1"/>
    <col min="15371" max="15371" width="8.83203125" style="381"/>
    <col min="15372" max="15372" width="3.6640625" style="381" customWidth="1"/>
    <col min="15373" max="15381" width="0" style="381" hidden="1" customWidth="1"/>
    <col min="15382" max="15382" width="10.83203125" style="381" customWidth="1"/>
    <col min="15383" max="15616" width="8.83203125" style="381"/>
    <col min="15617" max="15617" width="4.33203125" style="381" customWidth="1"/>
    <col min="15618" max="15618" width="3.6640625" style="381" customWidth="1"/>
    <col min="15619" max="15619" width="8.83203125" style="381"/>
    <col min="15620" max="15620" width="3.6640625" style="381" customWidth="1"/>
    <col min="15621" max="15621" width="8.83203125" style="381"/>
    <col min="15622" max="15622" width="3.6640625" style="381" customWidth="1"/>
    <col min="15623" max="15623" width="8.83203125" style="381"/>
    <col min="15624" max="15624" width="3.6640625" style="381" customWidth="1"/>
    <col min="15625" max="15625" width="8.83203125" style="381"/>
    <col min="15626" max="15626" width="3.6640625" style="381" customWidth="1"/>
    <col min="15627" max="15627" width="8.83203125" style="381"/>
    <col min="15628" max="15628" width="3.6640625" style="381" customWidth="1"/>
    <col min="15629" max="15637" width="0" style="381" hidden="1" customWidth="1"/>
    <col min="15638" max="15638" width="10.83203125" style="381" customWidth="1"/>
    <col min="15639" max="15872" width="8.83203125" style="381"/>
    <col min="15873" max="15873" width="4.33203125" style="381" customWidth="1"/>
    <col min="15874" max="15874" width="3.6640625" style="381" customWidth="1"/>
    <col min="15875" max="15875" width="8.83203125" style="381"/>
    <col min="15876" max="15876" width="3.6640625" style="381" customWidth="1"/>
    <col min="15877" max="15877" width="8.83203125" style="381"/>
    <col min="15878" max="15878" width="3.6640625" style="381" customWidth="1"/>
    <col min="15879" max="15879" width="8.83203125" style="381"/>
    <col min="15880" max="15880" width="3.6640625" style="381" customWidth="1"/>
    <col min="15881" max="15881" width="8.83203125" style="381"/>
    <col min="15882" max="15882" width="3.6640625" style="381" customWidth="1"/>
    <col min="15883" max="15883" width="8.83203125" style="381"/>
    <col min="15884" max="15884" width="3.6640625" style="381" customWidth="1"/>
    <col min="15885" max="15893" width="0" style="381" hidden="1" customWidth="1"/>
    <col min="15894" max="15894" width="10.83203125" style="381" customWidth="1"/>
    <col min="15895" max="16128" width="8.83203125" style="381"/>
    <col min="16129" max="16129" width="4.33203125" style="381" customWidth="1"/>
    <col min="16130" max="16130" width="3.6640625" style="381" customWidth="1"/>
    <col min="16131" max="16131" width="8.83203125" style="381"/>
    <col min="16132" max="16132" width="3.6640625" style="381" customWidth="1"/>
    <col min="16133" max="16133" width="8.83203125" style="381"/>
    <col min="16134" max="16134" width="3.6640625" style="381" customWidth="1"/>
    <col min="16135" max="16135" width="8.83203125" style="381"/>
    <col min="16136" max="16136" width="3.6640625" style="381" customWidth="1"/>
    <col min="16137" max="16137" width="8.83203125" style="381"/>
    <col min="16138" max="16138" width="3.6640625" style="381" customWidth="1"/>
    <col min="16139" max="16139" width="8.83203125" style="381"/>
    <col min="16140" max="16140" width="3.6640625" style="381" customWidth="1"/>
    <col min="16141" max="16149" width="0" style="381" hidden="1" customWidth="1"/>
    <col min="16150" max="16150" width="10.83203125" style="381" customWidth="1"/>
    <col min="16151" max="16384" width="8.83203125" style="381"/>
  </cols>
  <sheetData>
    <row r="1" spans="1:22">
      <c r="A1" s="436" t="s">
        <v>143</v>
      </c>
      <c r="B1" s="436"/>
      <c r="C1" s="436"/>
      <c r="D1" s="436"/>
      <c r="E1" s="436"/>
      <c r="F1" s="436"/>
      <c r="G1" s="436"/>
      <c r="H1" s="436"/>
      <c r="I1" s="436"/>
      <c r="K1" s="437">
        <v>38384</v>
      </c>
      <c r="L1" s="437"/>
    </row>
    <row r="3" spans="1:22">
      <c r="A3" s="435"/>
      <c r="B3" s="428" t="str">
        <f>金額設定!B4</f>
        <v>児童発達支援</v>
      </c>
      <c r="C3" s="428"/>
      <c r="D3" s="428" t="str">
        <f>金額設定!B5</f>
        <v>放課後デイサービス</v>
      </c>
      <c r="E3" s="428"/>
      <c r="F3" s="428" t="str">
        <f>金額設定!B6</f>
        <v>訪問デイサービス</v>
      </c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8"/>
      <c r="U3" s="428"/>
      <c r="V3" s="429" t="s">
        <v>144</v>
      </c>
    </row>
    <row r="4" spans="1:22">
      <c r="A4" s="435"/>
      <c r="B4" s="382" t="s">
        <v>195</v>
      </c>
      <c r="C4" s="382" t="s">
        <v>146</v>
      </c>
      <c r="D4" s="382" t="s">
        <v>195</v>
      </c>
      <c r="E4" s="382" t="s">
        <v>146</v>
      </c>
      <c r="F4" s="382" t="s">
        <v>195</v>
      </c>
      <c r="G4" s="382" t="s">
        <v>146</v>
      </c>
      <c r="H4" s="382" t="s">
        <v>195</v>
      </c>
      <c r="I4" s="382" t="s">
        <v>146</v>
      </c>
      <c r="J4" s="382" t="s">
        <v>195</v>
      </c>
      <c r="K4" s="382" t="s">
        <v>146</v>
      </c>
      <c r="L4" s="382" t="s">
        <v>195</v>
      </c>
      <c r="M4" s="382" t="s">
        <v>146</v>
      </c>
      <c r="N4" s="382" t="s">
        <v>145</v>
      </c>
      <c r="O4" s="382" t="s">
        <v>146</v>
      </c>
      <c r="P4" s="382" t="s">
        <v>145</v>
      </c>
      <c r="Q4" s="382" t="s">
        <v>146</v>
      </c>
      <c r="R4" s="382" t="s">
        <v>145</v>
      </c>
      <c r="S4" s="382" t="s">
        <v>146</v>
      </c>
      <c r="T4" s="382" t="s">
        <v>145</v>
      </c>
      <c r="U4" s="382" t="s">
        <v>146</v>
      </c>
      <c r="V4" s="430"/>
    </row>
    <row r="5" spans="1:22">
      <c r="A5" s="383" t="s">
        <v>147</v>
      </c>
      <c r="B5" s="384">
        <v>1</v>
      </c>
      <c r="C5" s="385">
        <f>B5*金額設定!$C$4</f>
        <v>10000</v>
      </c>
      <c r="D5" s="384">
        <v>1</v>
      </c>
      <c r="E5" s="386">
        <f>D5*金額設定!$C$5</f>
        <v>6190</v>
      </c>
      <c r="F5" s="384">
        <v>1</v>
      </c>
      <c r="G5" s="386">
        <f>F5*金額設定!$C$6</f>
        <v>17140</v>
      </c>
      <c r="H5" s="384"/>
      <c r="I5" s="386">
        <f>H5*金額設定!$C$7</f>
        <v>0</v>
      </c>
      <c r="J5" s="384"/>
      <c r="K5" s="386">
        <f>J5*金額設定!$C$8</f>
        <v>0</v>
      </c>
      <c r="L5" s="384"/>
      <c r="M5" s="386">
        <f>L5*金額設定!C9</f>
        <v>0</v>
      </c>
      <c r="N5" s="384"/>
      <c r="O5" s="386">
        <f>N5*金額設定!$C$10</f>
        <v>0</v>
      </c>
      <c r="P5" s="384"/>
      <c r="Q5" s="386">
        <f>P5*金額設定!$C$11</f>
        <v>0</v>
      </c>
      <c r="R5" s="384"/>
      <c r="S5" s="386">
        <f>R5*金額設定!$C$12</f>
        <v>0</v>
      </c>
      <c r="T5" s="384"/>
      <c r="U5" s="386">
        <f>T5*金額設定!$C$13</f>
        <v>0</v>
      </c>
      <c r="V5" s="385">
        <f>C5+E5+G5+I5+K5+M5+O5+Q5+S5+U5</f>
        <v>33330</v>
      </c>
    </row>
    <row r="6" spans="1:22">
      <c r="A6" s="383" t="s">
        <v>148</v>
      </c>
      <c r="B6" s="384">
        <v>2</v>
      </c>
      <c r="C6" s="385">
        <f>B6*金額設定!$C$4</f>
        <v>20000</v>
      </c>
      <c r="D6" s="384">
        <v>15</v>
      </c>
      <c r="E6" s="386">
        <f>D6*金額設定!$C$5</f>
        <v>92850</v>
      </c>
      <c r="F6" s="384"/>
      <c r="G6" s="386">
        <f>F6*金額設定!$C$6</f>
        <v>0</v>
      </c>
      <c r="H6" s="384"/>
      <c r="I6" s="386">
        <f>H6*金額設定!$C$7</f>
        <v>0</v>
      </c>
      <c r="J6" s="384"/>
      <c r="K6" s="386">
        <f>J6*金額設定!$C$8</f>
        <v>0</v>
      </c>
      <c r="L6" s="384"/>
      <c r="M6" s="386">
        <f>L6*金額設定!C10</f>
        <v>0</v>
      </c>
      <c r="N6" s="384"/>
      <c r="O6" s="386">
        <f>N6*金額設定!$C$10</f>
        <v>0</v>
      </c>
      <c r="P6" s="384"/>
      <c r="Q6" s="386">
        <f>P6*金額設定!$C$11</f>
        <v>0</v>
      </c>
      <c r="R6" s="384"/>
      <c r="S6" s="386">
        <f>R6*金額設定!$C$12</f>
        <v>0</v>
      </c>
      <c r="T6" s="384"/>
      <c r="U6" s="386">
        <f>T6*金額設定!$C$13</f>
        <v>0</v>
      </c>
      <c r="V6" s="385">
        <f t="shared" ref="V6:V36" si="0">C6+E6+G6+I6+K6+M6+O6+Q6+S6+U6</f>
        <v>112850</v>
      </c>
    </row>
    <row r="7" spans="1:22">
      <c r="A7" s="383" t="s">
        <v>149</v>
      </c>
      <c r="B7" s="384">
        <v>3</v>
      </c>
      <c r="C7" s="385">
        <f>B7*金額設定!$C$4</f>
        <v>30000</v>
      </c>
      <c r="D7" s="384">
        <v>20</v>
      </c>
      <c r="E7" s="386">
        <f>D7*金額設定!$C$5</f>
        <v>123800</v>
      </c>
      <c r="F7" s="384"/>
      <c r="G7" s="386">
        <f>F7*金額設定!$C$6</f>
        <v>0</v>
      </c>
      <c r="H7" s="384"/>
      <c r="I7" s="386">
        <f>H7*金額設定!$C$7</f>
        <v>0</v>
      </c>
      <c r="J7" s="384"/>
      <c r="K7" s="386">
        <f>J7*金額設定!$C$8</f>
        <v>0</v>
      </c>
      <c r="L7" s="384"/>
      <c r="M7" s="386">
        <f>L7*金額設定!C11</f>
        <v>0</v>
      </c>
      <c r="N7" s="384"/>
      <c r="O7" s="386">
        <f>N7*金額設定!$C$10</f>
        <v>0</v>
      </c>
      <c r="P7" s="384"/>
      <c r="Q7" s="386">
        <f>P7*金額設定!$C$11</f>
        <v>0</v>
      </c>
      <c r="R7" s="384"/>
      <c r="S7" s="386">
        <f>R7*金額設定!$C$12</f>
        <v>0</v>
      </c>
      <c r="T7" s="384"/>
      <c r="U7" s="386">
        <f>T7*金額設定!$C$13</f>
        <v>0</v>
      </c>
      <c r="V7" s="385">
        <f t="shared" si="0"/>
        <v>153800</v>
      </c>
    </row>
    <row r="8" spans="1:22">
      <c r="A8" s="383" t="s">
        <v>150</v>
      </c>
      <c r="B8" s="384"/>
      <c r="C8" s="385">
        <f>B8*金額設定!$C$4</f>
        <v>0</v>
      </c>
      <c r="D8" s="384"/>
      <c r="E8" s="386">
        <f>D8*金額設定!$C$5</f>
        <v>0</v>
      </c>
      <c r="F8" s="384"/>
      <c r="G8" s="386">
        <f>F8*金額設定!$C$6</f>
        <v>0</v>
      </c>
      <c r="H8" s="384"/>
      <c r="I8" s="386">
        <f>H8*金額設定!$C$7</f>
        <v>0</v>
      </c>
      <c r="J8" s="384"/>
      <c r="K8" s="386">
        <f>J8*金額設定!$C$8</f>
        <v>0</v>
      </c>
      <c r="L8" s="384"/>
      <c r="M8" s="386">
        <f>L8*金額設定!C12</f>
        <v>0</v>
      </c>
      <c r="N8" s="384"/>
      <c r="O8" s="386">
        <f>N8*金額設定!$C$10</f>
        <v>0</v>
      </c>
      <c r="P8" s="384"/>
      <c r="Q8" s="386">
        <f>P8*金額設定!$C$11</f>
        <v>0</v>
      </c>
      <c r="R8" s="384"/>
      <c r="S8" s="386">
        <f>R8*金額設定!$C$12</f>
        <v>0</v>
      </c>
      <c r="T8" s="384"/>
      <c r="U8" s="386">
        <f>T8*金額設定!$C$13</f>
        <v>0</v>
      </c>
      <c r="V8" s="385">
        <f t="shared" si="0"/>
        <v>0</v>
      </c>
    </row>
    <row r="9" spans="1:22">
      <c r="A9" s="383" t="s">
        <v>151</v>
      </c>
      <c r="B9" s="384"/>
      <c r="C9" s="385">
        <f>B9*金額設定!$C$4</f>
        <v>0</v>
      </c>
      <c r="D9" s="384"/>
      <c r="E9" s="386">
        <f>D9*金額設定!$C$5</f>
        <v>0</v>
      </c>
      <c r="F9" s="384"/>
      <c r="G9" s="386">
        <f>F9*金額設定!$C$6</f>
        <v>0</v>
      </c>
      <c r="H9" s="384"/>
      <c r="I9" s="386">
        <f>H9*金額設定!$C$7</f>
        <v>0</v>
      </c>
      <c r="J9" s="384"/>
      <c r="K9" s="386">
        <f>J9*金額設定!$C$8</f>
        <v>0</v>
      </c>
      <c r="L9" s="384"/>
      <c r="M9" s="386">
        <f>L9*金額設定!C13</f>
        <v>0</v>
      </c>
      <c r="N9" s="384"/>
      <c r="O9" s="386">
        <f>N9*金額設定!$C$10</f>
        <v>0</v>
      </c>
      <c r="P9" s="384"/>
      <c r="Q9" s="386">
        <f>P9*金額設定!$C$11</f>
        <v>0</v>
      </c>
      <c r="R9" s="384"/>
      <c r="S9" s="386">
        <f>R9*金額設定!$C$12</f>
        <v>0</v>
      </c>
      <c r="T9" s="384"/>
      <c r="U9" s="386">
        <f>T9*金額設定!$C$13</f>
        <v>0</v>
      </c>
      <c r="V9" s="385">
        <f t="shared" si="0"/>
        <v>0</v>
      </c>
    </row>
    <row r="10" spans="1:22">
      <c r="A10" s="383" t="s">
        <v>152</v>
      </c>
      <c r="B10" s="384"/>
      <c r="C10" s="385">
        <f>B10*金額設定!$C$4</f>
        <v>0</v>
      </c>
      <c r="D10" s="384"/>
      <c r="E10" s="386">
        <f>D10*金額設定!$C$5</f>
        <v>0</v>
      </c>
      <c r="F10" s="384"/>
      <c r="G10" s="386">
        <f>F10*金額設定!$C$6</f>
        <v>0</v>
      </c>
      <c r="H10" s="384"/>
      <c r="I10" s="386">
        <f>H10*金額設定!$C$7</f>
        <v>0</v>
      </c>
      <c r="J10" s="384"/>
      <c r="K10" s="386">
        <f>J10*金額設定!$C$8</f>
        <v>0</v>
      </c>
      <c r="L10" s="384"/>
      <c r="M10" s="386">
        <f>L10*金額設定!C14</f>
        <v>0</v>
      </c>
      <c r="N10" s="384"/>
      <c r="O10" s="386">
        <f>N10*金額設定!$C$10</f>
        <v>0</v>
      </c>
      <c r="P10" s="384"/>
      <c r="Q10" s="386">
        <f>P10*金額設定!$C$11</f>
        <v>0</v>
      </c>
      <c r="R10" s="384"/>
      <c r="S10" s="386">
        <f>R10*金額設定!$C$12</f>
        <v>0</v>
      </c>
      <c r="T10" s="384"/>
      <c r="U10" s="386">
        <f>T10*金額設定!$C$13</f>
        <v>0</v>
      </c>
      <c r="V10" s="385">
        <f t="shared" si="0"/>
        <v>0</v>
      </c>
    </row>
    <row r="11" spans="1:22">
      <c r="A11" s="383" t="s">
        <v>153</v>
      </c>
      <c r="B11" s="384"/>
      <c r="C11" s="385">
        <f>B11*金額設定!$C$4</f>
        <v>0</v>
      </c>
      <c r="D11" s="384"/>
      <c r="E11" s="386">
        <f>D11*金額設定!$C$5</f>
        <v>0</v>
      </c>
      <c r="F11" s="384"/>
      <c r="G11" s="386">
        <f>F11*金額設定!$C$6</f>
        <v>0</v>
      </c>
      <c r="H11" s="384"/>
      <c r="I11" s="386">
        <f>H11*金額設定!$C$7</f>
        <v>0</v>
      </c>
      <c r="J11" s="384"/>
      <c r="K11" s="386">
        <f>J11*金額設定!$C$8</f>
        <v>0</v>
      </c>
      <c r="L11" s="384"/>
      <c r="M11" s="386">
        <f>L11*金額設定!C15</f>
        <v>0</v>
      </c>
      <c r="N11" s="384"/>
      <c r="O11" s="386">
        <f>N11*金額設定!$C$10</f>
        <v>0</v>
      </c>
      <c r="P11" s="384"/>
      <c r="Q11" s="386">
        <f>P11*金額設定!$C$11</f>
        <v>0</v>
      </c>
      <c r="R11" s="384"/>
      <c r="S11" s="386">
        <f>R11*金額設定!$C$12</f>
        <v>0</v>
      </c>
      <c r="T11" s="384"/>
      <c r="U11" s="386">
        <f>T11*金額設定!$C$13</f>
        <v>0</v>
      </c>
      <c r="V11" s="385">
        <f t="shared" si="0"/>
        <v>0</v>
      </c>
    </row>
    <row r="12" spans="1:22">
      <c r="A12" s="383" t="s">
        <v>154</v>
      </c>
      <c r="B12" s="384"/>
      <c r="C12" s="385">
        <f>B12*金額設定!$C$4</f>
        <v>0</v>
      </c>
      <c r="D12" s="384"/>
      <c r="E12" s="386">
        <f>D12*金額設定!$C$5</f>
        <v>0</v>
      </c>
      <c r="F12" s="384"/>
      <c r="G12" s="386">
        <f>F12*金額設定!$C$6</f>
        <v>0</v>
      </c>
      <c r="H12" s="384"/>
      <c r="I12" s="386">
        <f>H12*金額設定!$C$7</f>
        <v>0</v>
      </c>
      <c r="J12" s="384"/>
      <c r="K12" s="386">
        <f>J12*金額設定!$C$8</f>
        <v>0</v>
      </c>
      <c r="L12" s="384"/>
      <c r="M12" s="386">
        <f>L12*金額設定!C16</f>
        <v>0</v>
      </c>
      <c r="N12" s="384"/>
      <c r="O12" s="386">
        <f>N12*金額設定!$C$10</f>
        <v>0</v>
      </c>
      <c r="P12" s="384"/>
      <c r="Q12" s="386">
        <f>P12*金額設定!$C$11</f>
        <v>0</v>
      </c>
      <c r="R12" s="384"/>
      <c r="S12" s="386">
        <f>R12*金額設定!$C$12</f>
        <v>0</v>
      </c>
      <c r="T12" s="384"/>
      <c r="U12" s="386">
        <f>T12*金額設定!$C$13</f>
        <v>0</v>
      </c>
      <c r="V12" s="385">
        <f t="shared" si="0"/>
        <v>0</v>
      </c>
    </row>
    <row r="13" spans="1:22">
      <c r="A13" s="383" t="s">
        <v>155</v>
      </c>
      <c r="B13" s="384"/>
      <c r="C13" s="385">
        <f>B13*金額設定!$C$4</f>
        <v>0</v>
      </c>
      <c r="D13" s="384"/>
      <c r="E13" s="386">
        <f>D13*金額設定!$C$5</f>
        <v>0</v>
      </c>
      <c r="F13" s="384"/>
      <c r="G13" s="386">
        <f>F13*金額設定!$C$6</f>
        <v>0</v>
      </c>
      <c r="H13" s="384"/>
      <c r="I13" s="386">
        <f>H13*金額設定!$C$7</f>
        <v>0</v>
      </c>
      <c r="J13" s="384"/>
      <c r="K13" s="386">
        <f>J13*金額設定!$C$8</f>
        <v>0</v>
      </c>
      <c r="L13" s="384"/>
      <c r="M13" s="386">
        <f>L13*金額設定!C17</f>
        <v>0</v>
      </c>
      <c r="N13" s="384"/>
      <c r="O13" s="386">
        <f>N13*金額設定!$C$10</f>
        <v>0</v>
      </c>
      <c r="P13" s="384"/>
      <c r="Q13" s="386">
        <f>P13*金額設定!$C$11</f>
        <v>0</v>
      </c>
      <c r="R13" s="384"/>
      <c r="S13" s="386">
        <f>R13*金額設定!$C$12</f>
        <v>0</v>
      </c>
      <c r="T13" s="384"/>
      <c r="U13" s="386">
        <f>T13*金額設定!$C$13</f>
        <v>0</v>
      </c>
      <c r="V13" s="385">
        <f t="shared" si="0"/>
        <v>0</v>
      </c>
    </row>
    <row r="14" spans="1:22">
      <c r="A14" s="383" t="s">
        <v>156</v>
      </c>
      <c r="B14" s="384"/>
      <c r="C14" s="385">
        <f>B14*金額設定!$C$4</f>
        <v>0</v>
      </c>
      <c r="D14" s="384"/>
      <c r="E14" s="386">
        <f>D14*金額設定!$C$5</f>
        <v>0</v>
      </c>
      <c r="F14" s="384"/>
      <c r="G14" s="386">
        <f>F14*金額設定!$C$6</f>
        <v>0</v>
      </c>
      <c r="H14" s="384"/>
      <c r="I14" s="386">
        <f>H14*金額設定!$C$7</f>
        <v>0</v>
      </c>
      <c r="J14" s="384"/>
      <c r="K14" s="386">
        <f>J14*金額設定!$C$8</f>
        <v>0</v>
      </c>
      <c r="L14" s="384"/>
      <c r="M14" s="386">
        <f>L14*金額設定!C18</f>
        <v>0</v>
      </c>
      <c r="N14" s="384"/>
      <c r="O14" s="386">
        <f>N14*金額設定!$C$10</f>
        <v>0</v>
      </c>
      <c r="P14" s="384"/>
      <c r="Q14" s="386">
        <f>P14*金額設定!$C$11</f>
        <v>0</v>
      </c>
      <c r="R14" s="384"/>
      <c r="S14" s="386">
        <f>R14*金額設定!$C$12</f>
        <v>0</v>
      </c>
      <c r="T14" s="384"/>
      <c r="U14" s="386">
        <f>T14*金額設定!$C$13</f>
        <v>0</v>
      </c>
      <c r="V14" s="385">
        <f t="shared" si="0"/>
        <v>0</v>
      </c>
    </row>
    <row r="15" spans="1:22">
      <c r="A15" s="383" t="s">
        <v>157</v>
      </c>
      <c r="B15" s="384"/>
      <c r="C15" s="385">
        <f>B15*金額設定!$C$4</f>
        <v>0</v>
      </c>
      <c r="D15" s="384"/>
      <c r="E15" s="386">
        <f>D15*金額設定!$C$5</f>
        <v>0</v>
      </c>
      <c r="F15" s="384"/>
      <c r="G15" s="386">
        <f>F15*金額設定!$C$6</f>
        <v>0</v>
      </c>
      <c r="H15" s="384"/>
      <c r="I15" s="386">
        <f>H15*金額設定!$C$7</f>
        <v>0</v>
      </c>
      <c r="J15" s="384"/>
      <c r="K15" s="386">
        <f>J15*金額設定!$C$8</f>
        <v>0</v>
      </c>
      <c r="L15" s="384"/>
      <c r="M15" s="386">
        <f>L15*金額設定!C19</f>
        <v>0</v>
      </c>
      <c r="N15" s="384"/>
      <c r="O15" s="386">
        <f>N15*金額設定!$C$10</f>
        <v>0</v>
      </c>
      <c r="P15" s="384"/>
      <c r="Q15" s="386">
        <f>P15*金額設定!$C$11</f>
        <v>0</v>
      </c>
      <c r="R15" s="384"/>
      <c r="S15" s="386">
        <f>R15*金額設定!$C$12</f>
        <v>0</v>
      </c>
      <c r="T15" s="384"/>
      <c r="U15" s="386">
        <f>T15*金額設定!$C$13</f>
        <v>0</v>
      </c>
      <c r="V15" s="385">
        <f t="shared" si="0"/>
        <v>0</v>
      </c>
    </row>
    <row r="16" spans="1:22">
      <c r="A16" s="383" t="s">
        <v>158</v>
      </c>
      <c r="B16" s="384"/>
      <c r="C16" s="385">
        <f>B16*金額設定!$C$4</f>
        <v>0</v>
      </c>
      <c r="D16" s="384"/>
      <c r="E16" s="386">
        <f>D16*金額設定!$C$5</f>
        <v>0</v>
      </c>
      <c r="F16" s="384"/>
      <c r="G16" s="386">
        <f>F16*金額設定!$C$6</f>
        <v>0</v>
      </c>
      <c r="H16" s="384"/>
      <c r="I16" s="386">
        <f>H16*金額設定!$C$7</f>
        <v>0</v>
      </c>
      <c r="J16" s="384"/>
      <c r="K16" s="386">
        <f>J16*金額設定!$C$8</f>
        <v>0</v>
      </c>
      <c r="L16" s="384"/>
      <c r="M16" s="386">
        <f>L16*金額設定!C20</f>
        <v>0</v>
      </c>
      <c r="N16" s="384"/>
      <c r="O16" s="386">
        <f>N16*金額設定!$C$10</f>
        <v>0</v>
      </c>
      <c r="P16" s="384"/>
      <c r="Q16" s="386">
        <f>P16*金額設定!$C$11</f>
        <v>0</v>
      </c>
      <c r="R16" s="384"/>
      <c r="S16" s="386">
        <f>R16*金額設定!$C$12</f>
        <v>0</v>
      </c>
      <c r="T16" s="384"/>
      <c r="U16" s="386">
        <f>T16*金額設定!$C$13</f>
        <v>0</v>
      </c>
      <c r="V16" s="385">
        <f t="shared" si="0"/>
        <v>0</v>
      </c>
    </row>
    <row r="17" spans="1:22">
      <c r="A17" s="383" t="s">
        <v>159</v>
      </c>
      <c r="B17" s="384"/>
      <c r="C17" s="385">
        <f>B17*金額設定!$C$4</f>
        <v>0</v>
      </c>
      <c r="D17" s="384"/>
      <c r="E17" s="386">
        <f>D17*金額設定!$C$5</f>
        <v>0</v>
      </c>
      <c r="F17" s="384"/>
      <c r="G17" s="386">
        <f>F17*金額設定!$C$6</f>
        <v>0</v>
      </c>
      <c r="H17" s="384"/>
      <c r="I17" s="386">
        <f>H17*金額設定!$C$7</f>
        <v>0</v>
      </c>
      <c r="J17" s="384"/>
      <c r="K17" s="386">
        <f>J17*金額設定!$C$8</f>
        <v>0</v>
      </c>
      <c r="L17" s="384"/>
      <c r="M17" s="386">
        <f>L17*金額設定!C21</f>
        <v>0</v>
      </c>
      <c r="N17" s="384"/>
      <c r="O17" s="386">
        <f>N17*金額設定!$C$10</f>
        <v>0</v>
      </c>
      <c r="P17" s="384"/>
      <c r="Q17" s="386">
        <f>P17*金額設定!$C$11</f>
        <v>0</v>
      </c>
      <c r="R17" s="384"/>
      <c r="S17" s="386">
        <f>R17*金額設定!$C$12</f>
        <v>0</v>
      </c>
      <c r="T17" s="384"/>
      <c r="U17" s="386">
        <f>T17*金額設定!$C$13</f>
        <v>0</v>
      </c>
      <c r="V17" s="385">
        <f t="shared" si="0"/>
        <v>0</v>
      </c>
    </row>
    <row r="18" spans="1:22">
      <c r="A18" s="383" t="s">
        <v>160</v>
      </c>
      <c r="B18" s="384"/>
      <c r="C18" s="385">
        <f>B18*金額設定!$C$4</f>
        <v>0</v>
      </c>
      <c r="D18" s="384"/>
      <c r="E18" s="386">
        <f>D18*金額設定!$C$5</f>
        <v>0</v>
      </c>
      <c r="F18" s="384"/>
      <c r="G18" s="386">
        <f>F18*金額設定!$C$6</f>
        <v>0</v>
      </c>
      <c r="H18" s="384"/>
      <c r="I18" s="386">
        <f>H18*金額設定!$C$7</f>
        <v>0</v>
      </c>
      <c r="J18" s="384"/>
      <c r="K18" s="386">
        <f>J18*金額設定!$C$8</f>
        <v>0</v>
      </c>
      <c r="L18" s="384"/>
      <c r="M18" s="386">
        <f>L18*金額設定!C22</f>
        <v>0</v>
      </c>
      <c r="N18" s="384"/>
      <c r="O18" s="386">
        <f>N18*金額設定!$C$10</f>
        <v>0</v>
      </c>
      <c r="P18" s="384"/>
      <c r="Q18" s="386">
        <f>P18*金額設定!$C$11</f>
        <v>0</v>
      </c>
      <c r="R18" s="384"/>
      <c r="S18" s="386">
        <f>R18*金額設定!$C$12</f>
        <v>0</v>
      </c>
      <c r="T18" s="384"/>
      <c r="U18" s="386">
        <f>T18*金額設定!$C$13</f>
        <v>0</v>
      </c>
      <c r="V18" s="385">
        <f t="shared" si="0"/>
        <v>0</v>
      </c>
    </row>
    <row r="19" spans="1:22">
      <c r="A19" s="383" t="s">
        <v>161</v>
      </c>
      <c r="B19" s="384"/>
      <c r="C19" s="385">
        <f>B19*金額設定!$C$4</f>
        <v>0</v>
      </c>
      <c r="D19" s="384"/>
      <c r="E19" s="386">
        <f>D19*金額設定!$C$5</f>
        <v>0</v>
      </c>
      <c r="F19" s="384"/>
      <c r="G19" s="386">
        <f>F19*金額設定!$C$6</f>
        <v>0</v>
      </c>
      <c r="H19" s="384"/>
      <c r="I19" s="386">
        <f>H19*金額設定!$C$7</f>
        <v>0</v>
      </c>
      <c r="J19" s="384"/>
      <c r="K19" s="386">
        <f>J19*金額設定!$C$8</f>
        <v>0</v>
      </c>
      <c r="L19" s="384"/>
      <c r="M19" s="386">
        <f>L19*金額設定!C23</f>
        <v>0</v>
      </c>
      <c r="N19" s="384"/>
      <c r="O19" s="386">
        <f>N19*金額設定!$C$10</f>
        <v>0</v>
      </c>
      <c r="P19" s="384"/>
      <c r="Q19" s="386">
        <f>P19*金額設定!$C$11</f>
        <v>0</v>
      </c>
      <c r="R19" s="384"/>
      <c r="S19" s="386">
        <f>R19*金額設定!$C$12</f>
        <v>0</v>
      </c>
      <c r="T19" s="384"/>
      <c r="U19" s="386">
        <f>T19*金額設定!$C$13</f>
        <v>0</v>
      </c>
      <c r="V19" s="385">
        <f t="shared" si="0"/>
        <v>0</v>
      </c>
    </row>
    <row r="20" spans="1:22">
      <c r="A20" s="383" t="s">
        <v>162</v>
      </c>
      <c r="B20" s="384"/>
      <c r="C20" s="385">
        <f>B20*金額設定!$C$4</f>
        <v>0</v>
      </c>
      <c r="D20" s="384"/>
      <c r="E20" s="386">
        <f>D20*金額設定!$C$5</f>
        <v>0</v>
      </c>
      <c r="F20" s="384"/>
      <c r="G20" s="386">
        <f>F20*金額設定!$C$6</f>
        <v>0</v>
      </c>
      <c r="H20" s="384"/>
      <c r="I20" s="386">
        <f>H20*金額設定!$C$7</f>
        <v>0</v>
      </c>
      <c r="J20" s="384"/>
      <c r="K20" s="386">
        <f>J20*金額設定!$C$8</f>
        <v>0</v>
      </c>
      <c r="L20" s="384"/>
      <c r="M20" s="386">
        <f>L20*金額設定!C24</f>
        <v>0</v>
      </c>
      <c r="N20" s="384"/>
      <c r="O20" s="386">
        <f>N20*金額設定!$C$10</f>
        <v>0</v>
      </c>
      <c r="P20" s="384"/>
      <c r="Q20" s="386">
        <f>P20*金額設定!$C$11</f>
        <v>0</v>
      </c>
      <c r="R20" s="384"/>
      <c r="S20" s="386">
        <f>R20*金額設定!$C$12</f>
        <v>0</v>
      </c>
      <c r="T20" s="384"/>
      <c r="U20" s="386">
        <f>T20*金額設定!$C$13</f>
        <v>0</v>
      </c>
      <c r="V20" s="385">
        <f t="shared" si="0"/>
        <v>0</v>
      </c>
    </row>
    <row r="21" spans="1:22">
      <c r="A21" s="383" t="s">
        <v>163</v>
      </c>
      <c r="B21" s="384"/>
      <c r="C21" s="385">
        <f>B21*金額設定!$C$4</f>
        <v>0</v>
      </c>
      <c r="D21" s="384"/>
      <c r="E21" s="386">
        <f>D21*金額設定!$C$5</f>
        <v>0</v>
      </c>
      <c r="F21" s="384"/>
      <c r="G21" s="386">
        <f>F21*金額設定!$C$6</f>
        <v>0</v>
      </c>
      <c r="H21" s="384"/>
      <c r="I21" s="386">
        <f>H21*金額設定!$C$7</f>
        <v>0</v>
      </c>
      <c r="J21" s="384"/>
      <c r="K21" s="386">
        <f>J21*金額設定!$C$8</f>
        <v>0</v>
      </c>
      <c r="L21" s="384"/>
      <c r="M21" s="386">
        <f>L21*金額設定!C25</f>
        <v>0</v>
      </c>
      <c r="N21" s="384"/>
      <c r="O21" s="386">
        <f>N21*金額設定!$C$10</f>
        <v>0</v>
      </c>
      <c r="P21" s="384"/>
      <c r="Q21" s="386">
        <f>P21*金額設定!$C$11</f>
        <v>0</v>
      </c>
      <c r="R21" s="384"/>
      <c r="S21" s="386">
        <f>R21*金額設定!$C$12</f>
        <v>0</v>
      </c>
      <c r="T21" s="384"/>
      <c r="U21" s="386">
        <f>T21*金額設定!$C$13</f>
        <v>0</v>
      </c>
      <c r="V21" s="385">
        <f t="shared" si="0"/>
        <v>0</v>
      </c>
    </row>
    <row r="22" spans="1:22">
      <c r="A22" s="383" t="s">
        <v>164</v>
      </c>
      <c r="B22" s="384"/>
      <c r="C22" s="385">
        <f>B22*金額設定!$C$4</f>
        <v>0</v>
      </c>
      <c r="D22" s="384"/>
      <c r="E22" s="386">
        <f>D22*金額設定!$C$5</f>
        <v>0</v>
      </c>
      <c r="F22" s="384"/>
      <c r="G22" s="386">
        <f>F22*金額設定!$C$6</f>
        <v>0</v>
      </c>
      <c r="H22" s="384"/>
      <c r="I22" s="386">
        <f>H22*金額設定!$C$7</f>
        <v>0</v>
      </c>
      <c r="J22" s="384"/>
      <c r="K22" s="386">
        <f>J22*金額設定!$C$8</f>
        <v>0</v>
      </c>
      <c r="L22" s="384"/>
      <c r="M22" s="386">
        <f>L22*金額設定!C26</f>
        <v>0</v>
      </c>
      <c r="N22" s="384"/>
      <c r="O22" s="386">
        <f>N22*金額設定!$C$10</f>
        <v>0</v>
      </c>
      <c r="P22" s="384"/>
      <c r="Q22" s="386">
        <f>P22*金額設定!$C$11</f>
        <v>0</v>
      </c>
      <c r="R22" s="384"/>
      <c r="S22" s="386">
        <f>R22*金額設定!$C$12</f>
        <v>0</v>
      </c>
      <c r="T22" s="384"/>
      <c r="U22" s="386">
        <f>T22*金額設定!$C$13</f>
        <v>0</v>
      </c>
      <c r="V22" s="385">
        <f t="shared" si="0"/>
        <v>0</v>
      </c>
    </row>
    <row r="23" spans="1:22">
      <c r="A23" s="383" t="s">
        <v>165</v>
      </c>
      <c r="B23" s="384"/>
      <c r="C23" s="385">
        <f>B23*金額設定!$C$4</f>
        <v>0</v>
      </c>
      <c r="D23" s="384"/>
      <c r="E23" s="386">
        <f>D23*金額設定!$C$5</f>
        <v>0</v>
      </c>
      <c r="F23" s="384"/>
      <c r="G23" s="386">
        <f>F23*金額設定!$C$6</f>
        <v>0</v>
      </c>
      <c r="H23" s="384"/>
      <c r="I23" s="386">
        <f>H23*金額設定!$C$7</f>
        <v>0</v>
      </c>
      <c r="J23" s="384"/>
      <c r="K23" s="386">
        <f>J23*金額設定!$C$8</f>
        <v>0</v>
      </c>
      <c r="L23" s="384"/>
      <c r="M23" s="386">
        <f>L23*金額設定!C27</f>
        <v>0</v>
      </c>
      <c r="N23" s="384"/>
      <c r="O23" s="386">
        <f>N23*金額設定!$C$10</f>
        <v>0</v>
      </c>
      <c r="P23" s="384"/>
      <c r="Q23" s="386">
        <f>P23*金額設定!$C$11</f>
        <v>0</v>
      </c>
      <c r="R23" s="384"/>
      <c r="S23" s="386">
        <f>R23*金額設定!$C$12</f>
        <v>0</v>
      </c>
      <c r="T23" s="384"/>
      <c r="U23" s="386">
        <f>T23*金額設定!$C$13</f>
        <v>0</v>
      </c>
      <c r="V23" s="385">
        <f t="shared" si="0"/>
        <v>0</v>
      </c>
    </row>
    <row r="24" spans="1:22">
      <c r="A24" s="383" t="s">
        <v>166</v>
      </c>
      <c r="B24" s="384"/>
      <c r="C24" s="385">
        <f>B24*金額設定!$C$4</f>
        <v>0</v>
      </c>
      <c r="D24" s="384"/>
      <c r="E24" s="386">
        <f>D24*金額設定!$C$5</f>
        <v>0</v>
      </c>
      <c r="F24" s="384"/>
      <c r="G24" s="386">
        <f>F24*金額設定!$C$6</f>
        <v>0</v>
      </c>
      <c r="H24" s="384"/>
      <c r="I24" s="386">
        <f>H24*金額設定!$C$7</f>
        <v>0</v>
      </c>
      <c r="J24" s="384"/>
      <c r="K24" s="386">
        <f>J24*金額設定!$C$8</f>
        <v>0</v>
      </c>
      <c r="L24" s="384"/>
      <c r="M24" s="386">
        <f>L24*金額設定!C28</f>
        <v>0</v>
      </c>
      <c r="N24" s="384"/>
      <c r="O24" s="386">
        <f>N24*金額設定!$C$10</f>
        <v>0</v>
      </c>
      <c r="P24" s="384"/>
      <c r="Q24" s="386">
        <f>P24*金額設定!$C$11</f>
        <v>0</v>
      </c>
      <c r="R24" s="384"/>
      <c r="S24" s="386">
        <f>R24*金額設定!$C$12</f>
        <v>0</v>
      </c>
      <c r="T24" s="384"/>
      <c r="U24" s="386">
        <f>T24*金額設定!$C$13</f>
        <v>0</v>
      </c>
      <c r="V24" s="385">
        <f t="shared" si="0"/>
        <v>0</v>
      </c>
    </row>
    <row r="25" spans="1:22">
      <c r="A25" s="383" t="s">
        <v>167</v>
      </c>
      <c r="B25" s="384"/>
      <c r="C25" s="385">
        <f>B25*金額設定!$C$4</f>
        <v>0</v>
      </c>
      <c r="D25" s="384"/>
      <c r="E25" s="386">
        <f>D25*金額設定!$C$5</f>
        <v>0</v>
      </c>
      <c r="F25" s="384"/>
      <c r="G25" s="386">
        <f>F25*金額設定!$C$6</f>
        <v>0</v>
      </c>
      <c r="H25" s="384"/>
      <c r="I25" s="386">
        <f>H25*金額設定!$C$7</f>
        <v>0</v>
      </c>
      <c r="J25" s="384"/>
      <c r="K25" s="386">
        <f>J25*金額設定!$C$8</f>
        <v>0</v>
      </c>
      <c r="L25" s="384"/>
      <c r="M25" s="386">
        <f>L25*金額設定!C29</f>
        <v>0</v>
      </c>
      <c r="N25" s="384"/>
      <c r="O25" s="386">
        <f>N25*金額設定!$C$10</f>
        <v>0</v>
      </c>
      <c r="P25" s="384"/>
      <c r="Q25" s="386">
        <f>P25*金額設定!$C$11</f>
        <v>0</v>
      </c>
      <c r="R25" s="384"/>
      <c r="S25" s="386">
        <f>R25*金額設定!$C$12</f>
        <v>0</v>
      </c>
      <c r="T25" s="384"/>
      <c r="U25" s="386">
        <f>T25*金額設定!$C$13</f>
        <v>0</v>
      </c>
      <c r="V25" s="385">
        <f t="shared" si="0"/>
        <v>0</v>
      </c>
    </row>
    <row r="26" spans="1:22">
      <c r="A26" s="383" t="s">
        <v>168</v>
      </c>
      <c r="B26" s="384"/>
      <c r="C26" s="385">
        <f>B26*金額設定!$C$4</f>
        <v>0</v>
      </c>
      <c r="D26" s="384"/>
      <c r="E26" s="386">
        <f>D26*金額設定!$C$5</f>
        <v>0</v>
      </c>
      <c r="F26" s="384"/>
      <c r="G26" s="386">
        <f>F26*金額設定!$C$6</f>
        <v>0</v>
      </c>
      <c r="H26" s="384"/>
      <c r="I26" s="386">
        <f>H26*金額設定!$C$7</f>
        <v>0</v>
      </c>
      <c r="J26" s="384"/>
      <c r="K26" s="386">
        <f>J26*金額設定!$C$8</f>
        <v>0</v>
      </c>
      <c r="L26" s="384"/>
      <c r="M26" s="386">
        <f>L26*金額設定!C30</f>
        <v>0</v>
      </c>
      <c r="N26" s="384"/>
      <c r="O26" s="386">
        <f>N26*金額設定!$C$10</f>
        <v>0</v>
      </c>
      <c r="P26" s="384"/>
      <c r="Q26" s="386">
        <f>P26*金額設定!$C$11</f>
        <v>0</v>
      </c>
      <c r="R26" s="384"/>
      <c r="S26" s="386">
        <f>R26*金額設定!$C$12</f>
        <v>0</v>
      </c>
      <c r="T26" s="384"/>
      <c r="U26" s="386">
        <f>T26*金額設定!$C$13</f>
        <v>0</v>
      </c>
      <c r="V26" s="385">
        <f t="shared" si="0"/>
        <v>0</v>
      </c>
    </row>
    <row r="27" spans="1:22">
      <c r="A27" s="383" t="s">
        <v>169</v>
      </c>
      <c r="B27" s="384"/>
      <c r="C27" s="385">
        <f>B27*金額設定!$C$4</f>
        <v>0</v>
      </c>
      <c r="D27" s="384"/>
      <c r="E27" s="386">
        <f>D27*金額設定!$C$5</f>
        <v>0</v>
      </c>
      <c r="F27" s="384"/>
      <c r="G27" s="386">
        <f>F27*金額設定!$C$6</f>
        <v>0</v>
      </c>
      <c r="H27" s="384"/>
      <c r="I27" s="386">
        <f>H27*金額設定!$C$7</f>
        <v>0</v>
      </c>
      <c r="J27" s="384"/>
      <c r="K27" s="386">
        <f>J27*金額設定!$C$8</f>
        <v>0</v>
      </c>
      <c r="L27" s="384"/>
      <c r="M27" s="386">
        <f>L27*金額設定!C31</f>
        <v>0</v>
      </c>
      <c r="N27" s="384"/>
      <c r="O27" s="386">
        <f>N27*金額設定!$C$10</f>
        <v>0</v>
      </c>
      <c r="P27" s="384"/>
      <c r="Q27" s="386">
        <f>P27*金額設定!$C$11</f>
        <v>0</v>
      </c>
      <c r="R27" s="384"/>
      <c r="S27" s="386">
        <f>R27*金額設定!$C$12</f>
        <v>0</v>
      </c>
      <c r="T27" s="384"/>
      <c r="U27" s="386">
        <f>T27*金額設定!$C$13</f>
        <v>0</v>
      </c>
      <c r="V27" s="385">
        <f t="shared" si="0"/>
        <v>0</v>
      </c>
    </row>
    <row r="28" spans="1:22">
      <c r="A28" s="383" t="s">
        <v>170</v>
      </c>
      <c r="B28" s="384"/>
      <c r="C28" s="385">
        <f>B28*金額設定!$C$4</f>
        <v>0</v>
      </c>
      <c r="D28" s="384"/>
      <c r="E28" s="386">
        <f>D28*金額設定!$C$5</f>
        <v>0</v>
      </c>
      <c r="F28" s="384"/>
      <c r="G28" s="386">
        <f>F28*金額設定!$C$6</f>
        <v>0</v>
      </c>
      <c r="H28" s="384"/>
      <c r="I28" s="386">
        <f>H28*金額設定!$C$7</f>
        <v>0</v>
      </c>
      <c r="J28" s="384"/>
      <c r="K28" s="386">
        <f>J28*金額設定!$C$8</f>
        <v>0</v>
      </c>
      <c r="L28" s="384"/>
      <c r="M28" s="386">
        <f>L28*金額設定!C32</f>
        <v>0</v>
      </c>
      <c r="N28" s="384"/>
      <c r="O28" s="386">
        <f>N28*金額設定!$C$10</f>
        <v>0</v>
      </c>
      <c r="P28" s="384"/>
      <c r="Q28" s="386">
        <f>P28*金額設定!$C$11</f>
        <v>0</v>
      </c>
      <c r="R28" s="384"/>
      <c r="S28" s="386">
        <f>R28*金額設定!$C$12</f>
        <v>0</v>
      </c>
      <c r="T28" s="384"/>
      <c r="U28" s="386">
        <f>T28*金額設定!$C$13</f>
        <v>0</v>
      </c>
      <c r="V28" s="385">
        <f t="shared" si="0"/>
        <v>0</v>
      </c>
    </row>
    <row r="29" spans="1:22">
      <c r="A29" s="383" t="s">
        <v>171</v>
      </c>
      <c r="B29" s="384"/>
      <c r="C29" s="385">
        <f>B29*金額設定!$C$4</f>
        <v>0</v>
      </c>
      <c r="D29" s="384"/>
      <c r="E29" s="386">
        <f>D29*金額設定!$C$5</f>
        <v>0</v>
      </c>
      <c r="F29" s="384"/>
      <c r="G29" s="386">
        <f>F29*金額設定!$C$6</f>
        <v>0</v>
      </c>
      <c r="H29" s="384"/>
      <c r="I29" s="386">
        <f>H29*金額設定!$C$7</f>
        <v>0</v>
      </c>
      <c r="J29" s="384"/>
      <c r="K29" s="386">
        <f>J29*金額設定!$C$8</f>
        <v>0</v>
      </c>
      <c r="L29" s="384"/>
      <c r="M29" s="386">
        <f>L29*金額設定!C33</f>
        <v>0</v>
      </c>
      <c r="N29" s="384"/>
      <c r="O29" s="386">
        <f>N29*金額設定!$C$10</f>
        <v>0</v>
      </c>
      <c r="P29" s="384"/>
      <c r="Q29" s="386">
        <f>P29*金額設定!$C$11</f>
        <v>0</v>
      </c>
      <c r="R29" s="384"/>
      <c r="S29" s="386">
        <f>R29*金額設定!$C$12</f>
        <v>0</v>
      </c>
      <c r="T29" s="384"/>
      <c r="U29" s="386">
        <f>T29*金額設定!$C$13</f>
        <v>0</v>
      </c>
      <c r="V29" s="385">
        <f t="shared" si="0"/>
        <v>0</v>
      </c>
    </row>
    <row r="30" spans="1:22">
      <c r="A30" s="383" t="s">
        <v>172</v>
      </c>
      <c r="B30" s="384"/>
      <c r="C30" s="385">
        <f>B30*金額設定!$C$4</f>
        <v>0</v>
      </c>
      <c r="D30" s="384"/>
      <c r="E30" s="386">
        <f>D30*金額設定!$C$5</f>
        <v>0</v>
      </c>
      <c r="F30" s="384"/>
      <c r="G30" s="386">
        <f>F30*金額設定!$C$6</f>
        <v>0</v>
      </c>
      <c r="H30" s="384"/>
      <c r="I30" s="386">
        <f>H30*金額設定!$C$7</f>
        <v>0</v>
      </c>
      <c r="J30" s="384"/>
      <c r="K30" s="386">
        <f>J30*金額設定!$C$8</f>
        <v>0</v>
      </c>
      <c r="L30" s="384"/>
      <c r="M30" s="386">
        <f>L30*金額設定!C34</f>
        <v>0</v>
      </c>
      <c r="N30" s="384"/>
      <c r="O30" s="386">
        <f>N30*金額設定!$C$10</f>
        <v>0</v>
      </c>
      <c r="P30" s="384"/>
      <c r="Q30" s="386">
        <f>P30*金額設定!$C$11</f>
        <v>0</v>
      </c>
      <c r="R30" s="384"/>
      <c r="S30" s="386">
        <f>R30*金額設定!$C$12</f>
        <v>0</v>
      </c>
      <c r="T30" s="384"/>
      <c r="U30" s="386">
        <f>T30*金額設定!$C$13</f>
        <v>0</v>
      </c>
      <c r="V30" s="385">
        <f t="shared" si="0"/>
        <v>0</v>
      </c>
    </row>
    <row r="31" spans="1:22">
      <c r="A31" s="383" t="s">
        <v>173</v>
      </c>
      <c r="B31" s="384"/>
      <c r="C31" s="385">
        <f>B31*金額設定!$C$4</f>
        <v>0</v>
      </c>
      <c r="D31" s="384"/>
      <c r="E31" s="386">
        <f>D31*金額設定!$C$5</f>
        <v>0</v>
      </c>
      <c r="F31" s="384"/>
      <c r="G31" s="386">
        <f>F31*金額設定!$C$6</f>
        <v>0</v>
      </c>
      <c r="H31" s="384"/>
      <c r="I31" s="386">
        <f>H31*金額設定!$C$7</f>
        <v>0</v>
      </c>
      <c r="J31" s="384"/>
      <c r="K31" s="386">
        <f>J31*金額設定!$C$8</f>
        <v>0</v>
      </c>
      <c r="L31" s="384"/>
      <c r="M31" s="386">
        <f>L31*金額設定!C35</f>
        <v>0</v>
      </c>
      <c r="N31" s="384"/>
      <c r="O31" s="386">
        <f>N31*金額設定!$C$10</f>
        <v>0</v>
      </c>
      <c r="P31" s="384"/>
      <c r="Q31" s="386">
        <f>P31*金額設定!$C$11</f>
        <v>0</v>
      </c>
      <c r="R31" s="384"/>
      <c r="S31" s="386">
        <f>R31*金額設定!$C$12</f>
        <v>0</v>
      </c>
      <c r="T31" s="384"/>
      <c r="U31" s="386">
        <f>T31*金額設定!$C$13</f>
        <v>0</v>
      </c>
      <c r="V31" s="385">
        <f t="shared" si="0"/>
        <v>0</v>
      </c>
    </row>
    <row r="32" spans="1:22">
      <c r="A32" s="383" t="s">
        <v>174</v>
      </c>
      <c r="B32" s="384"/>
      <c r="C32" s="385">
        <f>B32*金額設定!$C$4</f>
        <v>0</v>
      </c>
      <c r="D32" s="384"/>
      <c r="E32" s="386">
        <f>D32*金額設定!$C$5</f>
        <v>0</v>
      </c>
      <c r="F32" s="384"/>
      <c r="G32" s="386">
        <f>F32*金額設定!$C$6</f>
        <v>0</v>
      </c>
      <c r="H32" s="384"/>
      <c r="I32" s="386">
        <f>H32*金額設定!$C$7</f>
        <v>0</v>
      </c>
      <c r="J32" s="384"/>
      <c r="K32" s="386">
        <f>J32*金額設定!$C$8</f>
        <v>0</v>
      </c>
      <c r="L32" s="384"/>
      <c r="M32" s="386">
        <f>L32*金額設定!C36</f>
        <v>0</v>
      </c>
      <c r="N32" s="384"/>
      <c r="O32" s="386">
        <f>N32*金額設定!$C$10</f>
        <v>0</v>
      </c>
      <c r="P32" s="384"/>
      <c r="Q32" s="386">
        <f>P32*金額設定!$C$11</f>
        <v>0</v>
      </c>
      <c r="R32" s="384"/>
      <c r="S32" s="386">
        <f>R32*金額設定!$C$12</f>
        <v>0</v>
      </c>
      <c r="T32" s="384"/>
      <c r="U32" s="386">
        <f>T32*金額設定!$C$13</f>
        <v>0</v>
      </c>
      <c r="V32" s="385">
        <f t="shared" si="0"/>
        <v>0</v>
      </c>
    </row>
    <row r="33" spans="1:22">
      <c r="A33" s="383" t="s">
        <v>175</v>
      </c>
      <c r="B33" s="384"/>
      <c r="C33" s="385">
        <f>B33*金額設定!$C$4</f>
        <v>0</v>
      </c>
      <c r="D33" s="384"/>
      <c r="E33" s="386">
        <f>D33*金額設定!$C$5</f>
        <v>0</v>
      </c>
      <c r="F33" s="384"/>
      <c r="G33" s="386">
        <f>F33*金額設定!$C$6</f>
        <v>0</v>
      </c>
      <c r="H33" s="384"/>
      <c r="I33" s="386">
        <f>H33*金額設定!$C$7</f>
        <v>0</v>
      </c>
      <c r="J33" s="384"/>
      <c r="K33" s="386">
        <f>J33*金額設定!$C$8</f>
        <v>0</v>
      </c>
      <c r="L33" s="384"/>
      <c r="M33" s="386">
        <f>L33*金額設定!C37</f>
        <v>0</v>
      </c>
      <c r="N33" s="384"/>
      <c r="O33" s="386">
        <f>N33*金額設定!$C$10</f>
        <v>0</v>
      </c>
      <c r="P33" s="384"/>
      <c r="Q33" s="386">
        <f>P33*金額設定!$C$11</f>
        <v>0</v>
      </c>
      <c r="R33" s="384"/>
      <c r="S33" s="386">
        <f>R33*金額設定!$C$12</f>
        <v>0</v>
      </c>
      <c r="T33" s="384"/>
      <c r="U33" s="386">
        <f>T33*金額設定!$C$13</f>
        <v>0</v>
      </c>
      <c r="V33" s="385">
        <f t="shared" si="0"/>
        <v>0</v>
      </c>
    </row>
    <row r="34" spans="1:22">
      <c r="A34" s="383" t="s">
        <v>176</v>
      </c>
      <c r="B34" s="384"/>
      <c r="C34" s="385">
        <f>B34*金額設定!$C$4</f>
        <v>0</v>
      </c>
      <c r="D34" s="384"/>
      <c r="E34" s="386">
        <f>D34*金額設定!$C$5</f>
        <v>0</v>
      </c>
      <c r="F34" s="384"/>
      <c r="G34" s="386">
        <f>F34*金額設定!$C$6</f>
        <v>0</v>
      </c>
      <c r="H34" s="384"/>
      <c r="I34" s="386">
        <f>H34*金額設定!$C$7</f>
        <v>0</v>
      </c>
      <c r="J34" s="384"/>
      <c r="K34" s="386">
        <f>J34*金額設定!$C$8</f>
        <v>0</v>
      </c>
      <c r="L34" s="384"/>
      <c r="M34" s="386">
        <f>L34*金額設定!C38</f>
        <v>0</v>
      </c>
      <c r="N34" s="384"/>
      <c r="O34" s="386">
        <f>N34*金額設定!$C$10</f>
        <v>0</v>
      </c>
      <c r="P34" s="384"/>
      <c r="Q34" s="386">
        <f>P34*金額設定!$C$11</f>
        <v>0</v>
      </c>
      <c r="R34" s="384"/>
      <c r="S34" s="386">
        <f>R34*金額設定!$C$12</f>
        <v>0</v>
      </c>
      <c r="T34" s="384"/>
      <c r="U34" s="386">
        <f>T34*金額設定!$C$13</f>
        <v>0</v>
      </c>
      <c r="V34" s="385">
        <f t="shared" si="0"/>
        <v>0</v>
      </c>
    </row>
    <row r="35" spans="1:22">
      <c r="A35" s="383" t="s">
        <v>177</v>
      </c>
      <c r="B35" s="384"/>
      <c r="C35" s="385">
        <f>B35*金額設定!$C$4</f>
        <v>0</v>
      </c>
      <c r="D35" s="384"/>
      <c r="E35" s="386">
        <f>D35*金額設定!$C$5</f>
        <v>0</v>
      </c>
      <c r="F35" s="384"/>
      <c r="G35" s="386">
        <f>F35*金額設定!$C$6</f>
        <v>0</v>
      </c>
      <c r="H35" s="384"/>
      <c r="I35" s="386">
        <f>H35*金額設定!$C$7</f>
        <v>0</v>
      </c>
      <c r="J35" s="384"/>
      <c r="K35" s="386">
        <f>J35*金額設定!$C$8</f>
        <v>0</v>
      </c>
      <c r="L35" s="384"/>
      <c r="M35" s="386">
        <f>L35*金額設定!C39</f>
        <v>0</v>
      </c>
      <c r="N35" s="384"/>
      <c r="O35" s="386">
        <f>N35*金額設定!$C$10</f>
        <v>0</v>
      </c>
      <c r="P35" s="384"/>
      <c r="Q35" s="386">
        <f>P35*金額設定!$C$11</f>
        <v>0</v>
      </c>
      <c r="R35" s="384"/>
      <c r="S35" s="386">
        <f>R35*金額設定!$C$12</f>
        <v>0</v>
      </c>
      <c r="T35" s="384"/>
      <c r="U35" s="386">
        <f>T35*金額設定!$C$13</f>
        <v>0</v>
      </c>
      <c r="V35" s="385">
        <f t="shared" si="0"/>
        <v>0</v>
      </c>
    </row>
    <row r="36" spans="1:22">
      <c r="A36" s="431" t="s">
        <v>144</v>
      </c>
      <c r="B36" s="432"/>
      <c r="C36" s="387">
        <f>SUM(C5:C35)</f>
        <v>60000</v>
      </c>
      <c r="D36" s="388"/>
      <c r="E36" s="389">
        <f>SUM(E5:E35)</f>
        <v>222840</v>
      </c>
      <c r="F36" s="388"/>
      <c r="G36" s="389">
        <f>SUM(G5:G35)</f>
        <v>17140</v>
      </c>
      <c r="H36" s="388"/>
      <c r="I36" s="389">
        <f>SUM(I5:I35)</f>
        <v>0</v>
      </c>
      <c r="J36" s="388"/>
      <c r="K36" s="389">
        <f>SUM(K5:K35)</f>
        <v>0</v>
      </c>
      <c r="L36" s="388"/>
      <c r="M36" s="389">
        <f>SUM(M5:M35)</f>
        <v>0</v>
      </c>
      <c r="N36" s="388"/>
      <c r="O36" s="389">
        <f>SUM(O5:O35)</f>
        <v>0</v>
      </c>
      <c r="P36" s="388"/>
      <c r="Q36" s="389">
        <f>SUM(Q5:Q35)</f>
        <v>0</v>
      </c>
      <c r="R36" s="388"/>
      <c r="S36" s="389">
        <f>SUM(S5:S35)</f>
        <v>0</v>
      </c>
      <c r="T36" s="388"/>
      <c r="U36" s="389">
        <f>SUM(U5:U35)</f>
        <v>0</v>
      </c>
      <c r="V36" s="387">
        <f t="shared" si="0"/>
        <v>299980</v>
      </c>
    </row>
  </sheetData>
  <mergeCells count="15">
    <mergeCell ref="A36:B36"/>
    <mergeCell ref="A1:I1"/>
    <mergeCell ref="K1:L1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V4"/>
  </mergeCells>
  <phoneticPr fontId="2"/>
  <pageMargins left="0" right="0" top="0.98425196850393704" bottom="0.98425196850393704" header="0.51181102362204722" footer="0.51181102362204722"/>
  <pageSetup paperSize="9" orientation="landscape" horizontalDpi="0" verticalDpi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CN58"/>
  <sheetViews>
    <sheetView showGridLines="0" view="pageBreakPreview" topLeftCell="K1" zoomScale="150" zoomScaleNormal="100" zoomScaleSheetLayoutView="150" workbookViewId="0">
      <selection activeCell="O4" sqref="O4"/>
    </sheetView>
  </sheetViews>
  <sheetFormatPr baseColWidth="10" defaultColWidth="9" defaultRowHeight="13.5" customHeight="1"/>
  <cols>
    <col min="1" max="1" width="11.33203125" style="257" customWidth="1"/>
    <col min="2" max="2" width="10.5" style="257" customWidth="1"/>
    <col min="3" max="3" width="1.6640625" style="257" customWidth="1"/>
    <col min="4" max="12" width="7.6640625" style="257" customWidth="1"/>
    <col min="13" max="13" width="1.33203125" style="257" customWidth="1"/>
    <col min="14" max="14" width="11.83203125" style="4" customWidth="1"/>
    <col min="15" max="15" width="7.33203125" style="6" customWidth="1"/>
    <col min="16" max="16" width="7.33203125" style="7" customWidth="1"/>
    <col min="17" max="17" width="7.33203125" style="4" customWidth="1"/>
    <col min="18" max="18" width="7.33203125" style="7" customWidth="1"/>
    <col min="19" max="19" width="7.33203125" style="4" customWidth="1"/>
    <col min="20" max="20" width="7.33203125" style="7" customWidth="1"/>
    <col min="21" max="21" width="7.33203125" style="4" customWidth="1"/>
    <col min="22" max="22" width="7.33203125" style="7" customWidth="1"/>
    <col min="23" max="23" width="1.5" style="4" customWidth="1"/>
    <col min="24" max="27" width="8" style="4" customWidth="1"/>
    <col min="28" max="30" width="8.83203125" style="4" customWidth="1"/>
    <col min="31" max="31" width="18.5" style="4" customWidth="1"/>
    <col min="32" max="32" width="18.1640625" style="4" customWidth="1"/>
    <col min="33" max="33" width="4" style="4" customWidth="1"/>
    <col min="34" max="38" width="9" style="4"/>
    <col min="39" max="44" width="12.1640625" style="4" customWidth="1"/>
    <col min="45" max="45" width="9" style="4"/>
    <col min="46" max="48" width="3.83203125" style="4" customWidth="1"/>
    <col min="49" max="60" width="3.83203125" style="257" customWidth="1"/>
    <col min="61" max="61" width="10.33203125" style="257" customWidth="1"/>
    <col min="62" max="92" width="3.5" style="257" customWidth="1"/>
    <col min="93" max="99" width="3.83203125" style="257" customWidth="1"/>
    <col min="100" max="16384" width="9" style="257"/>
  </cols>
  <sheetData>
    <row r="1" spans="1:92" ht="13.5" customHeight="1">
      <c r="A1" s="370" t="s">
        <v>192</v>
      </c>
      <c r="N1" s="1"/>
      <c r="O1" s="1"/>
      <c r="P1" s="2"/>
      <c r="Q1" s="1"/>
      <c r="R1" s="2"/>
      <c r="S1" s="271" t="s">
        <v>13</v>
      </c>
      <c r="T1" s="271">
        <v>32532</v>
      </c>
      <c r="U1" s="1"/>
      <c r="V1" s="2"/>
      <c r="W1" s="3"/>
    </row>
    <row r="2" spans="1:92" ht="13.5" customHeight="1">
      <c r="A2" s="402" t="s">
        <v>8</v>
      </c>
      <c r="B2" s="402"/>
      <c r="D2" s="403"/>
      <c r="E2" s="403"/>
      <c r="F2" s="403"/>
      <c r="G2" s="403"/>
      <c r="H2" s="403"/>
      <c r="I2" s="403"/>
      <c r="J2" s="403"/>
      <c r="N2" s="1"/>
      <c r="O2" s="1"/>
      <c r="P2" s="2"/>
      <c r="Q2" s="1"/>
      <c r="R2" s="2"/>
      <c r="S2" s="271" t="s">
        <v>14</v>
      </c>
      <c r="T2" s="271">
        <v>6043</v>
      </c>
      <c r="U2" s="1"/>
      <c r="V2" s="2"/>
      <c r="W2" s="3"/>
      <c r="AO2" s="13" t="s">
        <v>17</v>
      </c>
      <c r="AP2" s="46">
        <v>10000</v>
      </c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6"/>
      <c r="BK2" s="277"/>
      <c r="BL2" s="277"/>
      <c r="BM2" s="277"/>
      <c r="BN2" s="277"/>
      <c r="BO2" s="277"/>
      <c r="BP2" s="277"/>
      <c r="BQ2" s="278"/>
      <c r="BR2" s="276"/>
      <c r="BS2" s="277"/>
      <c r="BT2" s="277"/>
      <c r="BU2" s="277"/>
      <c r="BV2" s="277"/>
      <c r="BW2" s="277"/>
      <c r="BX2" s="277"/>
      <c r="BY2" s="278"/>
      <c r="BZ2" s="276"/>
      <c r="CA2" s="277"/>
      <c r="CB2" s="277"/>
      <c r="CC2" s="277"/>
      <c r="CD2" s="277"/>
      <c r="CE2" s="277"/>
      <c r="CF2" s="277"/>
      <c r="CG2" s="278"/>
      <c r="CH2" s="276"/>
      <c r="CI2" s="277"/>
      <c r="CJ2" s="277"/>
      <c r="CK2" s="277"/>
      <c r="CL2" s="277"/>
      <c r="CM2" s="277"/>
      <c r="CN2" s="277"/>
    </row>
    <row r="3" spans="1:92" ht="13.5" customHeight="1" thickBot="1">
      <c r="D3" s="258" t="s">
        <v>11</v>
      </c>
      <c r="N3" s="5"/>
      <c r="V3" s="8" t="s">
        <v>15</v>
      </c>
      <c r="AG3" s="4" t="s">
        <v>105</v>
      </c>
      <c r="AO3" s="3"/>
      <c r="AR3" s="396" t="s">
        <v>188</v>
      </c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6"/>
      <c r="BK3" s="277"/>
      <c r="BL3" s="277"/>
      <c r="BM3" s="277"/>
      <c r="BN3" s="277"/>
      <c r="BO3" s="277"/>
      <c r="BP3" s="277"/>
      <c r="BQ3" s="278"/>
      <c r="BR3" s="276"/>
      <c r="BS3" s="277"/>
      <c r="BT3" s="277"/>
      <c r="BU3" s="277"/>
      <c r="BV3" s="277"/>
      <c r="BW3" s="277"/>
      <c r="BX3" s="277"/>
      <c r="BY3" s="278"/>
      <c r="BZ3" s="276"/>
      <c r="CA3" s="277"/>
      <c r="CB3" s="277"/>
      <c r="CC3" s="277"/>
      <c r="CD3" s="277"/>
      <c r="CE3" s="277"/>
      <c r="CF3" s="277"/>
      <c r="CG3" s="278"/>
      <c r="CH3" s="276"/>
      <c r="CI3" s="277"/>
      <c r="CJ3" s="277"/>
      <c r="CK3" s="277"/>
      <c r="CL3" s="277"/>
      <c r="CM3" s="277"/>
      <c r="CN3" s="277"/>
    </row>
    <row r="4" spans="1:92" ht="13.5" customHeight="1" thickBot="1">
      <c r="A4" s="259"/>
      <c r="B4" s="260" t="s">
        <v>7</v>
      </c>
      <c r="D4" s="261"/>
      <c r="E4" s="262" t="s">
        <v>4</v>
      </c>
      <c r="F4" s="262" t="s">
        <v>2</v>
      </c>
      <c r="G4" s="262" t="s">
        <v>1</v>
      </c>
      <c r="H4" s="262" t="s">
        <v>9</v>
      </c>
      <c r="I4" s="262" t="s">
        <v>5</v>
      </c>
      <c r="J4" s="262" t="s">
        <v>10</v>
      </c>
      <c r="K4" s="262" t="s">
        <v>6</v>
      </c>
      <c r="L4" s="263" t="s">
        <v>12</v>
      </c>
      <c r="N4" s="404" t="s">
        <v>16</v>
      </c>
      <c r="O4" s="9" t="s">
        <v>132</v>
      </c>
      <c r="P4" s="10"/>
      <c r="Q4" s="10"/>
      <c r="R4" s="10"/>
      <c r="S4" s="10"/>
      <c r="T4" s="10"/>
      <c r="U4" s="11"/>
      <c r="V4" s="12"/>
      <c r="X4" s="20"/>
      <c r="Y4" s="21" t="s">
        <v>22</v>
      </c>
      <c r="Z4" s="21" t="s">
        <v>23</v>
      </c>
      <c r="AA4" s="21" t="s">
        <v>24</v>
      </c>
      <c r="AE4" s="199"/>
      <c r="AF4" s="200" t="s">
        <v>7</v>
      </c>
      <c r="AM4" s="201"/>
      <c r="AN4" s="201"/>
      <c r="AO4" s="33" t="s">
        <v>27</v>
      </c>
      <c r="AP4" s="33" t="s">
        <v>28</v>
      </c>
      <c r="AQ4" s="33" t="s">
        <v>29</v>
      </c>
      <c r="AR4" s="33" t="s">
        <v>182</v>
      </c>
      <c r="AT4" s="406">
        <v>41852</v>
      </c>
      <c r="AU4" s="407"/>
      <c r="AV4" s="407"/>
      <c r="AW4" s="407"/>
      <c r="AX4" s="407"/>
      <c r="AY4" s="407"/>
      <c r="AZ4" s="407"/>
      <c r="BA4" s="407"/>
      <c r="BB4" s="407"/>
      <c r="BC4" s="407"/>
      <c r="BD4" s="407"/>
      <c r="BE4" s="407"/>
      <c r="BF4" s="407"/>
      <c r="BG4" s="407"/>
      <c r="BH4" s="407"/>
      <c r="BI4" s="407"/>
      <c r="BJ4" s="407"/>
      <c r="BK4" s="407"/>
      <c r="BL4" s="407"/>
      <c r="BM4" s="407"/>
      <c r="BN4" s="407"/>
      <c r="BO4" s="407"/>
      <c r="BP4" s="407"/>
      <c r="BQ4" s="407"/>
      <c r="BR4" s="407"/>
      <c r="BS4" s="407"/>
      <c r="BT4" s="407"/>
      <c r="BU4" s="407"/>
      <c r="BV4" s="407"/>
      <c r="BW4" s="407"/>
      <c r="BX4" s="407"/>
      <c r="BY4" s="407"/>
      <c r="BZ4" s="407"/>
      <c r="CA4" s="407"/>
      <c r="CB4" s="407"/>
      <c r="CC4" s="407"/>
      <c r="CD4" s="407"/>
      <c r="CE4" s="407"/>
      <c r="CF4" s="407"/>
      <c r="CG4" s="407"/>
      <c r="CH4" s="407"/>
      <c r="CI4" s="407"/>
      <c r="CJ4" s="407"/>
      <c r="CK4" s="407"/>
      <c r="CL4" s="407"/>
      <c r="CM4" s="407"/>
      <c r="CN4" s="408"/>
    </row>
    <row r="5" spans="1:92" ht="13.5" customHeight="1" thickTop="1" thickBot="1">
      <c r="A5" s="269" t="s">
        <v>0</v>
      </c>
      <c r="B5" s="264">
        <v>0.54</v>
      </c>
      <c r="D5" s="265">
        <v>0</v>
      </c>
      <c r="E5" s="265">
        <f>B7</f>
        <v>34600</v>
      </c>
      <c r="F5" s="265">
        <v>0</v>
      </c>
      <c r="G5" s="265" t="e">
        <f>NA()</f>
        <v>#N/A</v>
      </c>
      <c r="H5" s="265" t="e">
        <f>NA()</f>
        <v>#N/A</v>
      </c>
      <c r="I5" s="265">
        <v>0</v>
      </c>
      <c r="J5" s="265">
        <f>E5</f>
        <v>34600</v>
      </c>
      <c r="K5" s="265">
        <v>0</v>
      </c>
      <c r="L5" s="265">
        <f>B7</f>
        <v>34600</v>
      </c>
      <c r="N5" s="405"/>
      <c r="O5" s="15" t="s">
        <v>18</v>
      </c>
      <c r="P5" s="16"/>
      <c r="Q5" s="17" t="s">
        <v>19</v>
      </c>
      <c r="R5" s="16"/>
      <c r="S5" s="17" t="s">
        <v>20</v>
      </c>
      <c r="T5" s="16"/>
      <c r="U5" s="18" t="s">
        <v>21</v>
      </c>
      <c r="V5" s="19"/>
      <c r="X5" s="29" t="s">
        <v>26</v>
      </c>
      <c r="Y5" s="30"/>
      <c r="Z5" s="31"/>
      <c r="AA5" s="32"/>
      <c r="AB5" s="8" t="e">
        <f>Z5/Y5</f>
        <v>#DIV/0!</v>
      </c>
      <c r="AE5" s="202" t="s">
        <v>31</v>
      </c>
      <c r="AF5" s="203">
        <f>SUM(S7,S15,S24,S31)</f>
        <v>3567944</v>
      </c>
      <c r="AM5" s="204">
        <v>44866</v>
      </c>
      <c r="AN5" s="13" t="str">
        <f>TEXT(AM5,"aaa")</f>
        <v>火</v>
      </c>
      <c r="AO5" s="45">
        <v>70000</v>
      </c>
      <c r="AP5" s="45">
        <f>'売上表 (5)'!V5</f>
        <v>33330</v>
      </c>
      <c r="AQ5" s="46">
        <f>AP5-AO5</f>
        <v>-36670</v>
      </c>
      <c r="AR5" s="47">
        <f>AQ5/$AP$2</f>
        <v>-3.6669999999999998</v>
      </c>
      <c r="AS5" s="3"/>
      <c r="AT5" s="280"/>
      <c r="AU5" s="272"/>
      <c r="AV5" s="272"/>
      <c r="AW5" s="272"/>
      <c r="AX5" s="272"/>
      <c r="AY5" s="272"/>
      <c r="AZ5" s="272"/>
      <c r="BA5" s="272"/>
      <c r="BB5" s="409" t="s">
        <v>106</v>
      </c>
      <c r="BC5" s="409"/>
      <c r="BD5" s="409"/>
      <c r="BE5" s="409"/>
      <c r="BF5" s="410">
        <v>0.95</v>
      </c>
      <c r="BG5" s="410"/>
      <c r="BH5" s="410"/>
      <c r="BI5" s="410"/>
      <c r="BJ5" s="410"/>
      <c r="BK5" s="411" t="s">
        <v>107</v>
      </c>
      <c r="BL5" s="411"/>
      <c r="BM5" s="411"/>
      <c r="BN5" s="411"/>
      <c r="BO5" s="409"/>
      <c r="BP5" s="409"/>
      <c r="BQ5" s="409"/>
      <c r="BR5" s="409"/>
      <c r="BS5" s="409"/>
      <c r="BT5" s="409"/>
      <c r="BU5" s="409"/>
      <c r="BV5" s="409"/>
      <c r="BW5" s="409"/>
      <c r="BX5" s="409"/>
      <c r="BY5" s="409"/>
      <c r="BZ5" s="409"/>
      <c r="CA5" s="273"/>
      <c r="CB5" s="273"/>
      <c r="CC5" s="273"/>
      <c r="CD5" s="273"/>
      <c r="CE5" s="273"/>
      <c r="CF5" s="273"/>
      <c r="CG5" s="273"/>
      <c r="CH5" s="273"/>
      <c r="CI5" s="273"/>
      <c r="CJ5" s="273"/>
      <c r="CK5" s="273"/>
      <c r="CL5" s="273"/>
      <c r="CM5" s="273"/>
      <c r="CN5" s="274"/>
    </row>
    <row r="6" spans="1:92" ht="13.5" customHeight="1">
      <c r="A6" s="269" t="s">
        <v>3</v>
      </c>
      <c r="B6" s="264">
        <f>1-B5</f>
        <v>0.45999999999999996</v>
      </c>
      <c r="D6" s="265">
        <f>B8</f>
        <v>75217.391304347839</v>
      </c>
      <c r="E6" s="265" t="e">
        <f>NA()</f>
        <v>#N/A</v>
      </c>
      <c r="F6" s="265" t="e">
        <f>NA()</f>
        <v>#N/A</v>
      </c>
      <c r="G6" s="265">
        <v>0</v>
      </c>
      <c r="H6" s="265" t="e">
        <f>NA()</f>
        <v>#N/A</v>
      </c>
      <c r="I6" s="265">
        <f>D6</f>
        <v>75217.391304347839</v>
      </c>
      <c r="J6" s="265">
        <v>0</v>
      </c>
      <c r="K6" s="265">
        <v>0</v>
      </c>
      <c r="L6" s="265" t="e">
        <f>NA()</f>
        <v>#N/A</v>
      </c>
      <c r="N6" s="22" t="s">
        <v>25</v>
      </c>
      <c r="O6" s="23">
        <v>7851298</v>
      </c>
      <c r="P6" s="24"/>
      <c r="Q6" s="25">
        <v>7548271.6004639026</v>
      </c>
      <c r="R6" s="24"/>
      <c r="S6" s="25">
        <v>7353129</v>
      </c>
      <c r="T6" s="24"/>
      <c r="U6" s="26">
        <v>7191305</v>
      </c>
      <c r="V6" s="27"/>
      <c r="W6" s="28"/>
      <c r="X6" s="40" t="s">
        <v>6</v>
      </c>
      <c r="Y6" s="41"/>
      <c r="Z6" s="42"/>
      <c r="AA6" s="43"/>
      <c r="AB6" s="44">
        <f>Z6-Y6</f>
        <v>0</v>
      </c>
      <c r="AE6" s="205" t="s">
        <v>34</v>
      </c>
      <c r="AF6" s="206">
        <f>AF5/AF8</f>
        <v>0.4852279893362404</v>
      </c>
      <c r="AM6" s="207">
        <f>AM5+1</f>
        <v>44867</v>
      </c>
      <c r="AN6" s="208" t="str">
        <f t="shared" ref="AN6:AN35" si="0">TEXT(AM6,"aaa")</f>
        <v>水</v>
      </c>
      <c r="AO6" s="56">
        <v>70000</v>
      </c>
      <c r="AP6" s="45">
        <f>'売上表 (5)'!V6</f>
        <v>112850</v>
      </c>
      <c r="AQ6" s="57">
        <f t="shared" ref="AQ6:AQ35" si="1">AP6-AO6</f>
        <v>42850</v>
      </c>
      <c r="AR6" s="47">
        <f t="shared" ref="AR6:AR35" si="2">AQ6/$AP$2</f>
        <v>4.2850000000000001</v>
      </c>
      <c r="AT6" s="281"/>
      <c r="AU6" s="282" t="s">
        <v>119</v>
      </c>
      <c r="AV6" s="283"/>
      <c r="AW6" s="283"/>
      <c r="AX6" s="283" t="s">
        <v>108</v>
      </c>
      <c r="AY6" s="283"/>
      <c r="AZ6" s="283" t="s">
        <v>189</v>
      </c>
      <c r="BA6" s="283"/>
      <c r="BB6" s="284"/>
      <c r="BC6" s="285"/>
      <c r="BD6" s="284"/>
      <c r="BE6" s="285"/>
      <c r="BF6" s="284"/>
      <c r="BG6" s="285"/>
      <c r="BH6" s="284"/>
      <c r="BI6" s="284"/>
      <c r="BJ6" s="286"/>
      <c r="BK6" s="286"/>
      <c r="BL6" s="286"/>
      <c r="BM6" s="286"/>
      <c r="BN6" s="286"/>
      <c r="BO6" s="286"/>
      <c r="BP6" s="286"/>
      <c r="BQ6" s="286"/>
      <c r="BR6" s="286"/>
      <c r="BS6" s="286"/>
      <c r="BT6" s="286"/>
      <c r="BU6" s="286"/>
      <c r="BV6" s="286"/>
      <c r="BW6" s="286"/>
      <c r="BX6" s="286"/>
      <c r="BY6" s="286"/>
      <c r="BZ6" s="286"/>
      <c r="CA6" s="286"/>
      <c r="CB6" s="286"/>
      <c r="CC6" s="286"/>
      <c r="CD6" s="286"/>
      <c r="CE6" s="286"/>
      <c r="CF6" s="286"/>
      <c r="CG6" s="286"/>
      <c r="CH6" s="286"/>
      <c r="CI6" s="286"/>
      <c r="CJ6" s="286"/>
      <c r="CK6" s="286"/>
      <c r="CL6" s="286"/>
      <c r="CM6" s="286"/>
      <c r="CN6" s="287"/>
    </row>
    <row r="7" spans="1:92" ht="13.5" customHeight="1">
      <c r="A7" s="269" t="s">
        <v>102</v>
      </c>
      <c r="B7" s="266">
        <v>34600</v>
      </c>
      <c r="D7" s="265">
        <f>B8</f>
        <v>75217.391304347839</v>
      </c>
      <c r="E7" s="265" t="e">
        <f>NA()</f>
        <v>#N/A</v>
      </c>
      <c r="F7" s="265" t="e">
        <f>NA()</f>
        <v>#N/A</v>
      </c>
      <c r="G7" s="265">
        <f>D7</f>
        <v>75217.391304347839</v>
      </c>
      <c r="H7" s="265" t="e">
        <f>NA()</f>
        <v>#N/A</v>
      </c>
      <c r="I7" s="265">
        <f>D7</f>
        <v>75217.391304347839</v>
      </c>
      <c r="J7" s="265">
        <v>0</v>
      </c>
      <c r="K7" s="265">
        <v>0</v>
      </c>
      <c r="L7" s="265" t="e">
        <f>NA()</f>
        <v>#N/A</v>
      </c>
      <c r="N7" s="34" t="s">
        <v>30</v>
      </c>
      <c r="O7" s="35">
        <v>1978527</v>
      </c>
      <c r="P7" s="36">
        <v>0.25199998777272242</v>
      </c>
      <c r="Q7" s="37">
        <v>1871971.3569150479</v>
      </c>
      <c r="R7" s="36">
        <v>0.248</v>
      </c>
      <c r="S7" s="37">
        <v>1833521</v>
      </c>
      <c r="T7" s="36">
        <v>0.24935248654008382</v>
      </c>
      <c r="U7" s="38">
        <v>1739311</v>
      </c>
      <c r="V7" s="39">
        <v>0.24186305545377368</v>
      </c>
      <c r="X7" s="40" t="s">
        <v>33</v>
      </c>
      <c r="Y7" s="54"/>
      <c r="Z7" s="55"/>
      <c r="AA7" s="43"/>
      <c r="AB7" s="8" t="e">
        <f t="shared" ref="AB7:AB13" si="3">Z7/Y7</f>
        <v>#DIV/0!</v>
      </c>
      <c r="AE7" s="205" t="s">
        <v>37</v>
      </c>
      <c r="AF7" s="209">
        <f>SUM(S43,S44,S45)-S15-S24-S31</f>
        <v>3100442</v>
      </c>
      <c r="AH7" s="210" t="s">
        <v>38</v>
      </c>
      <c r="AM7" s="207">
        <f t="shared" ref="AM7:AM35" si="4">AM6+1</f>
        <v>44868</v>
      </c>
      <c r="AN7" s="208" t="str">
        <f t="shared" si="0"/>
        <v>木</v>
      </c>
      <c r="AO7" s="56">
        <v>70000</v>
      </c>
      <c r="AP7" s="45">
        <f>'売上表 (5)'!V7</f>
        <v>153800</v>
      </c>
      <c r="AQ7" s="57">
        <f t="shared" si="1"/>
        <v>83800</v>
      </c>
      <c r="AR7" s="47">
        <f t="shared" si="2"/>
        <v>8.3800000000000008</v>
      </c>
      <c r="AT7" s="281"/>
      <c r="AU7" s="288"/>
      <c r="AV7" s="289"/>
      <c r="AW7" s="289"/>
      <c r="AX7" s="289"/>
      <c r="AY7" s="289"/>
      <c r="AZ7" s="289"/>
      <c r="BA7" s="289"/>
      <c r="BB7" s="290"/>
      <c r="BC7" s="291"/>
      <c r="BD7" s="290"/>
      <c r="BE7" s="291"/>
      <c r="BF7" s="290"/>
      <c r="BG7" s="291"/>
      <c r="BH7" s="290"/>
      <c r="BI7" s="290"/>
      <c r="BJ7" s="292"/>
      <c r="BK7" s="292"/>
      <c r="BL7" s="292"/>
      <c r="BM7" s="292"/>
      <c r="BN7" s="292"/>
      <c r="BO7" s="292"/>
      <c r="BP7" s="292"/>
      <c r="BQ7" s="292"/>
      <c r="BR7" s="292"/>
      <c r="BS7" s="292"/>
      <c r="BT7" s="292"/>
      <c r="BU7" s="292"/>
      <c r="BV7" s="292"/>
      <c r="BW7" s="292"/>
      <c r="BX7" s="292"/>
      <c r="BY7" s="292"/>
      <c r="BZ7" s="292"/>
      <c r="CA7" s="292"/>
      <c r="CB7" s="292"/>
      <c r="CC7" s="292"/>
      <c r="CD7" s="292"/>
      <c r="CE7" s="292"/>
      <c r="CF7" s="292"/>
      <c r="CG7" s="292"/>
      <c r="CH7" s="292"/>
      <c r="CI7" s="292"/>
      <c r="CJ7" s="292"/>
      <c r="CK7" s="292"/>
      <c r="CL7" s="292"/>
      <c r="CM7" s="292"/>
      <c r="CN7" s="293"/>
    </row>
    <row r="8" spans="1:92" ht="13.5" customHeight="1">
      <c r="A8" s="269" t="s">
        <v>103</v>
      </c>
      <c r="B8" s="266">
        <f>B7/B6</f>
        <v>75217.391304347839</v>
      </c>
      <c r="D8" s="265">
        <f>INT(MAX(B8:B9)*1.2)</f>
        <v>117600</v>
      </c>
      <c r="E8" s="265">
        <f>B5*D8+B7</f>
        <v>98104</v>
      </c>
      <c r="F8" s="265">
        <f>D8</f>
        <v>117600</v>
      </c>
      <c r="G8" s="265" t="e">
        <f>NA()</f>
        <v>#N/A</v>
      </c>
      <c r="H8" s="265" t="e">
        <f>NA()</f>
        <v>#N/A</v>
      </c>
      <c r="I8" s="265">
        <f>E8</f>
        <v>98104</v>
      </c>
      <c r="J8" s="265">
        <v>0</v>
      </c>
      <c r="K8" s="265">
        <f>F8-E8</f>
        <v>19496</v>
      </c>
      <c r="L8" s="265">
        <f>B7</f>
        <v>34600</v>
      </c>
      <c r="N8" s="48" t="s">
        <v>32</v>
      </c>
      <c r="O8" s="49">
        <v>0</v>
      </c>
      <c r="P8" s="50">
        <v>0</v>
      </c>
      <c r="Q8" s="51">
        <v>0</v>
      </c>
      <c r="R8" s="50">
        <v>0</v>
      </c>
      <c r="S8" s="51">
        <v>0</v>
      </c>
      <c r="T8" s="50">
        <v>0</v>
      </c>
      <c r="U8" s="52">
        <v>0</v>
      </c>
      <c r="V8" s="53">
        <v>0</v>
      </c>
      <c r="X8" s="40" t="s">
        <v>36</v>
      </c>
      <c r="Y8" s="64"/>
      <c r="Z8" s="43"/>
      <c r="AA8" s="43"/>
      <c r="AB8" s="8" t="e">
        <f t="shared" si="3"/>
        <v>#DIV/0!</v>
      </c>
      <c r="AE8" s="205" t="s">
        <v>41</v>
      </c>
      <c r="AF8" s="209">
        <f>S6</f>
        <v>7353129</v>
      </c>
      <c r="AH8" s="211">
        <v>2000000</v>
      </c>
      <c r="AM8" s="207">
        <f t="shared" si="4"/>
        <v>44869</v>
      </c>
      <c r="AN8" s="208" t="str">
        <f t="shared" si="0"/>
        <v>金</v>
      </c>
      <c r="AO8" s="56"/>
      <c r="AP8" s="45">
        <f>'売上表 (5)'!V8</f>
        <v>0</v>
      </c>
      <c r="AQ8" s="57">
        <f t="shared" si="1"/>
        <v>0</v>
      </c>
      <c r="AR8" s="47">
        <f t="shared" si="2"/>
        <v>0</v>
      </c>
      <c r="AT8" s="281"/>
      <c r="AU8" s="288"/>
      <c r="AV8" s="289"/>
      <c r="AW8" s="289"/>
      <c r="AX8" s="289"/>
      <c r="AY8" s="289"/>
      <c r="AZ8" s="289"/>
      <c r="BA8" s="289"/>
      <c r="BB8" s="290"/>
      <c r="BC8" s="291"/>
      <c r="BD8" s="290"/>
      <c r="BE8" s="291"/>
      <c r="BF8" s="290"/>
      <c r="BG8" s="291"/>
      <c r="BH8" s="290"/>
      <c r="BI8" s="290"/>
      <c r="BJ8" s="292"/>
      <c r="BK8" s="292"/>
      <c r="BL8" s="292"/>
      <c r="BM8" s="292"/>
      <c r="BN8" s="292"/>
      <c r="BO8" s="292"/>
      <c r="BP8" s="292"/>
      <c r="BQ8" s="292"/>
      <c r="BR8" s="292"/>
      <c r="BS8" s="292"/>
      <c r="BT8" s="292"/>
      <c r="BU8" s="292"/>
      <c r="BV8" s="292"/>
      <c r="BW8" s="292"/>
      <c r="BX8" s="292"/>
      <c r="BY8" s="292"/>
      <c r="BZ8" s="292"/>
      <c r="CA8" s="292"/>
      <c r="CB8" s="292"/>
      <c r="CC8" s="292"/>
      <c r="CD8" s="292"/>
      <c r="CE8" s="292"/>
      <c r="CF8" s="292"/>
      <c r="CG8" s="292"/>
      <c r="CH8" s="292"/>
      <c r="CI8" s="292"/>
      <c r="CJ8" s="292"/>
      <c r="CK8" s="292"/>
      <c r="CL8" s="292"/>
      <c r="CM8" s="292"/>
      <c r="CN8" s="293"/>
    </row>
    <row r="9" spans="1:92" ht="13.5" customHeight="1" thickBot="1">
      <c r="A9" s="270" t="s">
        <v>104</v>
      </c>
      <c r="B9" s="267">
        <v>98000</v>
      </c>
      <c r="D9" s="265">
        <f>B9</f>
        <v>98000</v>
      </c>
      <c r="E9" s="265" t="e">
        <f>NA()</f>
        <v>#N/A</v>
      </c>
      <c r="F9" s="265" t="e">
        <f>NA()</f>
        <v>#N/A</v>
      </c>
      <c r="G9" s="265" t="e">
        <f>NA()</f>
        <v>#N/A</v>
      </c>
      <c r="H9" s="265">
        <v>0</v>
      </c>
      <c r="I9" s="265">
        <f>D9*B5+B7</f>
        <v>87520</v>
      </c>
      <c r="J9" s="265">
        <v>0</v>
      </c>
      <c r="K9" s="265">
        <f>D9-I9</f>
        <v>10480</v>
      </c>
      <c r="L9" s="265" t="e">
        <f>NA()</f>
        <v>#N/A</v>
      </c>
      <c r="N9" s="58" t="s">
        <v>187</v>
      </c>
      <c r="O9" s="59">
        <v>0</v>
      </c>
      <c r="P9" s="60">
        <v>0</v>
      </c>
      <c r="Q9" s="61">
        <v>0</v>
      </c>
      <c r="R9" s="60">
        <v>0</v>
      </c>
      <c r="S9" s="61">
        <v>0</v>
      </c>
      <c r="T9" s="60">
        <v>0</v>
      </c>
      <c r="U9" s="62">
        <v>0</v>
      </c>
      <c r="V9" s="63">
        <v>0</v>
      </c>
      <c r="X9" s="40" t="s">
        <v>40</v>
      </c>
      <c r="Y9" s="65"/>
      <c r="Z9" s="66"/>
      <c r="AA9" s="43"/>
      <c r="AB9" s="8" t="e">
        <f t="shared" si="3"/>
        <v>#DIV/0!</v>
      </c>
      <c r="AE9" s="205" t="s">
        <v>3</v>
      </c>
      <c r="AF9" s="212">
        <f>1-AF6</f>
        <v>0.51477201066375966</v>
      </c>
      <c r="AM9" s="207">
        <f t="shared" si="4"/>
        <v>44870</v>
      </c>
      <c r="AN9" s="208" t="str">
        <f t="shared" si="0"/>
        <v>土</v>
      </c>
      <c r="AO9" s="56"/>
      <c r="AP9" s="45">
        <f>'売上表 (5)'!V9</f>
        <v>0</v>
      </c>
      <c r="AQ9" s="57">
        <f t="shared" si="1"/>
        <v>0</v>
      </c>
      <c r="AR9" s="47">
        <f t="shared" si="2"/>
        <v>0</v>
      </c>
      <c r="AT9" s="281"/>
      <c r="AU9" s="288"/>
      <c r="AV9" s="289"/>
      <c r="AW9" s="289"/>
      <c r="AX9" s="289"/>
      <c r="AY9" s="289"/>
      <c r="AZ9" s="289"/>
      <c r="BA9" s="289"/>
      <c r="BB9" s="290"/>
      <c r="BC9" s="291"/>
      <c r="BD9" s="290"/>
      <c r="BE9" s="291"/>
      <c r="BF9" s="290"/>
      <c r="BG9" s="291"/>
      <c r="BH9" s="290"/>
      <c r="BI9" s="290"/>
      <c r="BJ9" s="292"/>
      <c r="BK9" s="292"/>
      <c r="BL9" s="292"/>
      <c r="BM9" s="292"/>
      <c r="BN9" s="292"/>
      <c r="BO9" s="292"/>
      <c r="BP9" s="292"/>
      <c r="BQ9" s="292"/>
      <c r="BR9" s="292"/>
      <c r="BS9" s="292"/>
      <c r="BT9" s="292"/>
      <c r="BU9" s="292"/>
      <c r="BV9" s="292"/>
      <c r="BW9" s="292"/>
      <c r="BX9" s="292"/>
      <c r="BY9" s="292"/>
      <c r="BZ9" s="292"/>
      <c r="CA9" s="292"/>
      <c r="CB9" s="292"/>
      <c r="CC9" s="292"/>
      <c r="CD9" s="292"/>
      <c r="CE9" s="292"/>
      <c r="CF9" s="292"/>
      <c r="CG9" s="292"/>
      <c r="CH9" s="292"/>
      <c r="CI9" s="292"/>
      <c r="CJ9" s="292"/>
      <c r="CK9" s="292"/>
      <c r="CL9" s="292"/>
      <c r="CM9" s="292"/>
      <c r="CN9" s="293"/>
    </row>
    <row r="10" spans="1:92" ht="13.5" customHeight="1" thickBot="1">
      <c r="D10" s="265">
        <f>B9</f>
        <v>98000</v>
      </c>
      <c r="E10" s="265" t="e">
        <f>NA()</f>
        <v>#N/A</v>
      </c>
      <c r="F10" s="265" t="e">
        <f>NA()</f>
        <v>#N/A</v>
      </c>
      <c r="G10" s="265" t="e">
        <f>NA()</f>
        <v>#N/A</v>
      </c>
      <c r="H10" s="265">
        <f>D10</f>
        <v>98000</v>
      </c>
      <c r="I10" s="265">
        <f>I9</f>
        <v>87520</v>
      </c>
      <c r="J10" s="265">
        <v>0</v>
      </c>
      <c r="K10" s="265">
        <f>D10-I10</f>
        <v>10480</v>
      </c>
      <c r="L10" s="265" t="e">
        <f>NA()</f>
        <v>#N/A</v>
      </c>
      <c r="N10" s="58" t="s">
        <v>39</v>
      </c>
      <c r="O10" s="59">
        <v>0</v>
      </c>
      <c r="P10" s="60">
        <v>0</v>
      </c>
      <c r="Q10" s="61">
        <v>0</v>
      </c>
      <c r="R10" s="60">
        <v>0</v>
      </c>
      <c r="S10" s="61">
        <v>2921</v>
      </c>
      <c r="T10" s="60">
        <v>3.9724585275193732E-4</v>
      </c>
      <c r="U10" s="62">
        <v>2794</v>
      </c>
      <c r="V10" s="63">
        <v>3.8852475315676364E-4</v>
      </c>
      <c r="X10" s="40" t="s">
        <v>43</v>
      </c>
      <c r="Y10" s="65"/>
      <c r="Z10" s="66"/>
      <c r="AA10" s="43"/>
      <c r="AB10" s="8" t="e">
        <f t="shared" si="3"/>
        <v>#DIV/0!</v>
      </c>
      <c r="AE10" s="205" t="s">
        <v>46</v>
      </c>
      <c r="AF10" s="213">
        <f>AF7/AF9</f>
        <v>6022942.0709999641</v>
      </c>
      <c r="AH10" s="210" t="s">
        <v>47</v>
      </c>
      <c r="AI10" s="211">
        <f>SUM(AF7,AH8)/AF9</f>
        <v>9908157.1925858296</v>
      </c>
      <c r="AM10" s="207">
        <f t="shared" si="4"/>
        <v>44871</v>
      </c>
      <c r="AN10" s="208" t="str">
        <f t="shared" si="0"/>
        <v>日</v>
      </c>
      <c r="AO10" s="56"/>
      <c r="AP10" s="45">
        <f>'売上表 (5)'!V10</f>
        <v>0</v>
      </c>
      <c r="AQ10" s="57">
        <f t="shared" si="1"/>
        <v>0</v>
      </c>
      <c r="AR10" s="47">
        <f t="shared" si="2"/>
        <v>0</v>
      </c>
      <c r="AT10" s="281"/>
      <c r="AU10" s="294"/>
      <c r="AV10" s="295"/>
      <c r="AW10" s="295"/>
      <c r="AX10" s="295"/>
      <c r="AY10" s="295"/>
      <c r="AZ10" s="295"/>
      <c r="BA10" s="295"/>
      <c r="BB10" s="296"/>
      <c r="BC10" s="297"/>
      <c r="BD10" s="296"/>
      <c r="BE10" s="297"/>
      <c r="BF10" s="296"/>
      <c r="BG10" s="297"/>
      <c r="BH10" s="296"/>
      <c r="BI10" s="296"/>
      <c r="BJ10" s="298"/>
      <c r="BK10" s="298"/>
      <c r="BL10" s="298"/>
      <c r="BM10" s="298"/>
      <c r="BN10" s="298"/>
      <c r="BO10" s="298"/>
      <c r="BP10" s="298"/>
      <c r="BQ10" s="298"/>
      <c r="BR10" s="298"/>
      <c r="BS10" s="298"/>
      <c r="BT10" s="298"/>
      <c r="BU10" s="298"/>
      <c r="BV10" s="298"/>
      <c r="BW10" s="298"/>
      <c r="BX10" s="298"/>
      <c r="BY10" s="298"/>
      <c r="BZ10" s="298"/>
      <c r="CA10" s="298"/>
      <c r="CB10" s="298"/>
      <c r="CC10" s="298"/>
      <c r="CD10" s="298"/>
      <c r="CE10" s="298"/>
      <c r="CF10" s="298"/>
      <c r="CG10" s="298"/>
      <c r="CH10" s="298"/>
      <c r="CI10" s="298"/>
      <c r="CJ10" s="298"/>
      <c r="CK10" s="298"/>
      <c r="CL10" s="298"/>
      <c r="CM10" s="298"/>
      <c r="CN10" s="299"/>
    </row>
    <row r="11" spans="1:92" ht="13.5" customHeight="1">
      <c r="N11" s="67" t="s">
        <v>42</v>
      </c>
      <c r="O11" s="68">
        <v>56684</v>
      </c>
      <c r="P11" s="69">
        <v>7.2196979403915127E-3</v>
      </c>
      <c r="Q11" s="70">
        <v>75482.716004639035</v>
      </c>
      <c r="R11" s="69">
        <v>1.0000000000000002E-2</v>
      </c>
      <c r="S11" s="70">
        <v>60480</v>
      </c>
      <c r="T11" s="69">
        <v>8.2250698988145052E-3</v>
      </c>
      <c r="U11" s="71">
        <v>63050</v>
      </c>
      <c r="V11" s="72">
        <v>8.767532457599838E-3</v>
      </c>
      <c r="W11" s="28"/>
      <c r="X11" s="40" t="s">
        <v>45</v>
      </c>
      <c r="Y11" s="41"/>
      <c r="Z11" s="42"/>
      <c r="AA11" s="43"/>
      <c r="AB11" s="8" t="e">
        <f t="shared" si="3"/>
        <v>#DIV/0!</v>
      </c>
      <c r="AE11" s="205" t="s">
        <v>6</v>
      </c>
      <c r="AF11" s="213">
        <f>AF8-AF7-AF6*AF8</f>
        <v>684743</v>
      </c>
      <c r="AM11" s="207">
        <f t="shared" si="4"/>
        <v>44872</v>
      </c>
      <c r="AN11" s="208" t="str">
        <f t="shared" si="0"/>
        <v>月</v>
      </c>
      <c r="AO11" s="56"/>
      <c r="AP11" s="45">
        <f>'売上表 (5)'!V11</f>
        <v>0</v>
      </c>
      <c r="AQ11" s="57">
        <f t="shared" si="1"/>
        <v>0</v>
      </c>
      <c r="AR11" s="47">
        <f t="shared" si="2"/>
        <v>0</v>
      </c>
      <c r="AT11" s="281"/>
      <c r="AU11" s="282" t="s">
        <v>120</v>
      </c>
      <c r="AV11" s="283"/>
      <c r="AW11" s="283"/>
      <c r="AX11" s="283" t="s">
        <v>108</v>
      </c>
      <c r="AY11" s="283"/>
      <c r="AZ11" s="283" t="s">
        <v>190</v>
      </c>
      <c r="BA11" s="283"/>
      <c r="BB11" s="300"/>
      <c r="BC11" s="301"/>
      <c r="BD11" s="300"/>
      <c r="BE11" s="302"/>
      <c r="BF11" s="300"/>
      <c r="BG11" s="302"/>
      <c r="BH11" s="300"/>
      <c r="BI11" s="300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4"/>
    </row>
    <row r="12" spans="1:92" ht="13.5" customHeight="1">
      <c r="N12" s="73" t="s">
        <v>44</v>
      </c>
      <c r="O12" s="74">
        <v>2035211</v>
      </c>
      <c r="P12" s="75">
        <v>0.25921968571311393</v>
      </c>
      <c r="Q12" s="76">
        <v>1947454.0729196868</v>
      </c>
      <c r="R12" s="75">
        <v>0.25800000000000001</v>
      </c>
      <c r="S12" s="76">
        <v>1896922</v>
      </c>
      <c r="T12" s="75">
        <v>0.25797480229165026</v>
      </c>
      <c r="U12" s="77">
        <v>1805155</v>
      </c>
      <c r="V12" s="78">
        <v>0.25101911266453031</v>
      </c>
      <c r="W12" s="28"/>
      <c r="X12" s="40" t="s">
        <v>49</v>
      </c>
      <c r="Y12" s="65"/>
      <c r="Z12" s="66"/>
      <c r="AA12" s="43"/>
      <c r="AB12" s="8" t="e">
        <f t="shared" si="3"/>
        <v>#DIV/0!</v>
      </c>
      <c r="AE12" s="214" t="s">
        <v>52</v>
      </c>
      <c r="AF12" s="215">
        <f>(AF8-AF10)/AF8</f>
        <v>0.18090080141393355</v>
      </c>
      <c r="AM12" s="216">
        <f t="shared" si="4"/>
        <v>44873</v>
      </c>
      <c r="AN12" s="217" t="str">
        <f t="shared" si="0"/>
        <v>火</v>
      </c>
      <c r="AO12" s="94"/>
      <c r="AP12" s="45">
        <f>'売上表 (5)'!V12</f>
        <v>0</v>
      </c>
      <c r="AQ12" s="95">
        <f t="shared" si="1"/>
        <v>0</v>
      </c>
      <c r="AR12" s="47">
        <f t="shared" si="2"/>
        <v>0</v>
      </c>
      <c r="AT12" s="281"/>
      <c r="AU12" s="288"/>
      <c r="AV12" s="289"/>
      <c r="AW12" s="289"/>
      <c r="AX12" s="289"/>
      <c r="AY12" s="289"/>
      <c r="AZ12" s="289"/>
      <c r="BA12" s="289"/>
      <c r="BB12" s="290"/>
      <c r="BC12" s="305"/>
      <c r="BD12" s="290"/>
      <c r="BE12" s="291"/>
      <c r="BF12" s="290"/>
      <c r="BG12" s="291"/>
      <c r="BH12" s="290"/>
      <c r="BI12" s="290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3"/>
    </row>
    <row r="13" spans="1:92" ht="13.5" customHeight="1">
      <c r="N13" s="73" t="s">
        <v>48</v>
      </c>
      <c r="O13" s="79">
        <v>5816087</v>
      </c>
      <c r="P13" s="80">
        <v>0.74078031428688607</v>
      </c>
      <c r="Q13" s="81">
        <v>5600817.5275442153</v>
      </c>
      <c r="R13" s="80">
        <v>0.74199999999999999</v>
      </c>
      <c r="S13" s="81">
        <v>5456207</v>
      </c>
      <c r="T13" s="80">
        <v>0.74202519770834974</v>
      </c>
      <c r="U13" s="82">
        <v>5386150</v>
      </c>
      <c r="V13" s="83">
        <v>0.74898088733546975</v>
      </c>
      <c r="X13" s="90" t="s">
        <v>51</v>
      </c>
      <c r="Y13" s="91"/>
      <c r="Z13" s="92"/>
      <c r="AA13" s="93"/>
      <c r="AB13" s="8" t="e">
        <f t="shared" si="3"/>
        <v>#DIV/0!</v>
      </c>
      <c r="AE13" s="218" t="s">
        <v>54</v>
      </c>
      <c r="AF13" s="219">
        <f>AF10/AF8</f>
        <v>0.81909919858606639</v>
      </c>
      <c r="AM13" s="220">
        <f t="shared" si="4"/>
        <v>44874</v>
      </c>
      <c r="AN13" s="221" t="str">
        <f t="shared" si="0"/>
        <v>水</v>
      </c>
      <c r="AO13" s="102"/>
      <c r="AP13" s="45">
        <f>'売上表 (5)'!V13</f>
        <v>0</v>
      </c>
      <c r="AQ13" s="103">
        <f t="shared" si="1"/>
        <v>0</v>
      </c>
      <c r="AR13" s="47">
        <f t="shared" si="2"/>
        <v>0</v>
      </c>
      <c r="AT13" s="281"/>
      <c r="AU13" s="288"/>
      <c r="AV13" s="289"/>
      <c r="AW13" s="289"/>
      <c r="AX13" s="289"/>
      <c r="AY13" s="289"/>
      <c r="AZ13" s="289"/>
      <c r="BA13" s="289"/>
      <c r="BB13" s="290"/>
      <c r="BC13" s="305"/>
      <c r="BD13" s="290"/>
      <c r="BE13" s="291"/>
      <c r="BF13" s="290"/>
      <c r="BG13" s="291"/>
      <c r="BH13" s="290"/>
      <c r="BI13" s="290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3"/>
    </row>
    <row r="14" spans="1:92" ht="13.5" customHeight="1">
      <c r="N14" s="84" t="s">
        <v>50</v>
      </c>
      <c r="O14" s="85">
        <v>958524</v>
      </c>
      <c r="P14" s="86">
        <v>0.12208478139538201</v>
      </c>
      <c r="Q14" s="87">
        <v>994389.90282353084</v>
      </c>
      <c r="R14" s="86">
        <v>0.13173743016380299</v>
      </c>
      <c r="S14" s="87">
        <v>994421</v>
      </c>
      <c r="T14" s="86">
        <v>0.13523780148559886</v>
      </c>
      <c r="U14" s="88">
        <v>1196913</v>
      </c>
      <c r="V14" s="89">
        <v>0.16643891477277073</v>
      </c>
      <c r="W14" s="28"/>
      <c r="AE14" s="222" t="s">
        <v>56</v>
      </c>
      <c r="AF14" s="223">
        <f>AF10/AF8</f>
        <v>0.81909919858606639</v>
      </c>
      <c r="AG14" s="4" t="s">
        <v>57</v>
      </c>
      <c r="AM14" s="224">
        <f t="shared" si="4"/>
        <v>44875</v>
      </c>
      <c r="AN14" s="225" t="str">
        <f t="shared" si="0"/>
        <v>木</v>
      </c>
      <c r="AO14" s="110"/>
      <c r="AP14" s="45">
        <f>'売上表 (5)'!V14</f>
        <v>0</v>
      </c>
      <c r="AQ14" s="111">
        <f t="shared" si="1"/>
        <v>0</v>
      </c>
      <c r="AR14" s="47">
        <f t="shared" si="2"/>
        <v>0</v>
      </c>
      <c r="AT14" s="281"/>
      <c r="AU14" s="288"/>
      <c r="AV14" s="289"/>
      <c r="AW14" s="289"/>
      <c r="AX14" s="289"/>
      <c r="AY14" s="289"/>
      <c r="AZ14" s="289"/>
      <c r="BA14" s="289"/>
      <c r="BB14" s="290"/>
      <c r="BC14" s="305"/>
      <c r="BD14" s="290"/>
      <c r="BE14" s="291"/>
      <c r="BF14" s="290"/>
      <c r="BG14" s="291"/>
      <c r="BH14" s="290"/>
      <c r="BI14" s="290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  <c r="CN14" s="293"/>
    </row>
    <row r="15" spans="1:92" ht="13.5" customHeight="1" thickBot="1">
      <c r="E15" s="268"/>
      <c r="F15" s="268"/>
      <c r="G15" s="268"/>
      <c r="N15" s="96" t="s">
        <v>53</v>
      </c>
      <c r="O15" s="97">
        <v>1329894</v>
      </c>
      <c r="P15" s="98">
        <v>0.16938524050418161</v>
      </c>
      <c r="Q15" s="99">
        <v>1150068.5860635932</v>
      </c>
      <c r="R15" s="98">
        <v>0.15236184479542469</v>
      </c>
      <c r="S15" s="99">
        <v>1015797</v>
      </c>
      <c r="T15" s="98">
        <v>0.13814486322761371</v>
      </c>
      <c r="U15" s="100">
        <v>1084522</v>
      </c>
      <c r="V15" s="101">
        <v>0.15081017979351452</v>
      </c>
      <c r="W15" s="28"/>
      <c r="AE15" s="226" t="s">
        <v>59</v>
      </c>
      <c r="AF15" s="227">
        <f>S50</f>
        <v>880762</v>
      </c>
      <c r="AM15" s="228">
        <f t="shared" si="4"/>
        <v>44876</v>
      </c>
      <c r="AN15" s="229" t="str">
        <f t="shared" si="0"/>
        <v>金</v>
      </c>
      <c r="AO15" s="114"/>
      <c r="AP15" s="45">
        <f>'売上表 (5)'!V15</f>
        <v>0</v>
      </c>
      <c r="AQ15" s="115">
        <f t="shared" si="1"/>
        <v>0</v>
      </c>
      <c r="AR15" s="47">
        <f t="shared" si="2"/>
        <v>0</v>
      </c>
      <c r="AT15" s="281"/>
      <c r="AU15" s="306"/>
      <c r="AV15" s="307"/>
      <c r="AW15" s="307"/>
      <c r="AX15" s="307"/>
      <c r="AY15" s="307"/>
      <c r="AZ15" s="307"/>
      <c r="BA15" s="307"/>
      <c r="BB15" s="308"/>
      <c r="BC15" s="309"/>
      <c r="BD15" s="308"/>
      <c r="BE15" s="309"/>
      <c r="BF15" s="308"/>
      <c r="BG15" s="309"/>
      <c r="BH15" s="308"/>
      <c r="BI15" s="308"/>
      <c r="BJ15" s="310"/>
      <c r="BK15" s="310"/>
      <c r="BL15" s="310"/>
      <c r="BM15" s="310"/>
      <c r="BN15" s="310"/>
      <c r="BO15" s="310"/>
      <c r="BP15" s="310"/>
      <c r="BQ15" s="310"/>
      <c r="BR15" s="310"/>
      <c r="BS15" s="310"/>
      <c r="BT15" s="310"/>
      <c r="BU15" s="310"/>
      <c r="BV15" s="310"/>
      <c r="BW15" s="310"/>
      <c r="BX15" s="310"/>
      <c r="BY15" s="310"/>
      <c r="BZ15" s="310"/>
      <c r="CA15" s="310"/>
      <c r="CB15" s="310"/>
      <c r="CC15" s="310"/>
      <c r="CD15" s="310"/>
      <c r="CE15" s="310"/>
      <c r="CF15" s="310"/>
      <c r="CG15" s="310"/>
      <c r="CH15" s="310"/>
      <c r="CI15" s="310"/>
      <c r="CJ15" s="310"/>
      <c r="CK15" s="310"/>
      <c r="CL15" s="310"/>
      <c r="CM15" s="310"/>
      <c r="CN15" s="311"/>
    </row>
    <row r="16" spans="1:92" ht="13.5" customHeight="1">
      <c r="D16" s="268"/>
      <c r="E16" s="268"/>
      <c r="F16" s="268"/>
      <c r="G16" s="268"/>
      <c r="N16" s="104" t="s">
        <v>55</v>
      </c>
      <c r="O16" s="105">
        <v>168518</v>
      </c>
      <c r="P16" s="106">
        <v>2.1463712114863046E-2</v>
      </c>
      <c r="Q16" s="107">
        <v>174642.85289094385</v>
      </c>
      <c r="R16" s="106">
        <v>2.3136800334557468E-2</v>
      </c>
      <c r="S16" s="107">
        <v>171276</v>
      </c>
      <c r="T16" s="106">
        <v>2.3292941005114965E-2</v>
      </c>
      <c r="U16" s="108">
        <v>164928</v>
      </c>
      <c r="V16" s="109">
        <v>2.2934363095432609E-2</v>
      </c>
      <c r="W16" s="28"/>
      <c r="AE16" s="226" t="s">
        <v>61</v>
      </c>
      <c r="AF16" s="227">
        <f>S13/7</f>
        <v>779458.14285714284</v>
      </c>
      <c r="AM16" s="228">
        <f t="shared" si="4"/>
        <v>44877</v>
      </c>
      <c r="AN16" s="229" t="str">
        <f t="shared" si="0"/>
        <v>土</v>
      </c>
      <c r="AO16" s="114"/>
      <c r="AP16" s="45">
        <f>'売上表 (5)'!V16</f>
        <v>0</v>
      </c>
      <c r="AQ16" s="115">
        <f t="shared" si="1"/>
        <v>0</v>
      </c>
      <c r="AR16" s="47">
        <f t="shared" si="2"/>
        <v>0</v>
      </c>
      <c r="AT16" s="281"/>
      <c r="AU16" s="282" t="s">
        <v>121</v>
      </c>
      <c r="AV16" s="312"/>
      <c r="AW16" s="312"/>
      <c r="AX16" s="312" t="s">
        <v>108</v>
      </c>
      <c r="AY16" s="312"/>
      <c r="AZ16" s="313" t="s">
        <v>191</v>
      </c>
      <c r="BA16" s="312"/>
      <c r="BB16" s="284"/>
      <c r="BC16" s="285"/>
      <c r="BD16" s="284"/>
      <c r="BE16" s="285"/>
      <c r="BF16" s="284"/>
      <c r="BG16" s="285"/>
      <c r="BH16" s="284"/>
      <c r="BI16" s="284"/>
      <c r="BJ16" s="286"/>
      <c r="BK16" s="286"/>
      <c r="BL16" s="286"/>
      <c r="BM16" s="286"/>
      <c r="BN16" s="286"/>
      <c r="BO16" s="286"/>
      <c r="BP16" s="286"/>
      <c r="BQ16" s="286"/>
      <c r="BR16" s="286"/>
      <c r="BS16" s="286"/>
      <c r="BT16" s="286"/>
      <c r="BU16" s="286"/>
      <c r="BV16" s="286"/>
      <c r="BW16" s="286"/>
      <c r="BX16" s="286"/>
      <c r="BY16" s="286"/>
      <c r="BZ16" s="286"/>
      <c r="CA16" s="286"/>
      <c r="CB16" s="286"/>
      <c r="CC16" s="286"/>
      <c r="CD16" s="286"/>
      <c r="CE16" s="286"/>
      <c r="CF16" s="286"/>
      <c r="CG16" s="286"/>
      <c r="CH16" s="286"/>
      <c r="CI16" s="286"/>
      <c r="CJ16" s="286"/>
      <c r="CK16" s="286"/>
      <c r="CL16" s="286"/>
      <c r="CM16" s="286"/>
      <c r="CN16" s="287"/>
    </row>
    <row r="17" spans="14:92" ht="13.5" customHeight="1">
      <c r="N17" s="112" t="s">
        <v>58</v>
      </c>
      <c r="O17" s="59">
        <v>2808</v>
      </c>
      <c r="P17" s="60">
        <v>3.5764786918035719E-4</v>
      </c>
      <c r="Q17" s="113">
        <v>0</v>
      </c>
      <c r="R17" s="60">
        <v>0</v>
      </c>
      <c r="S17" s="113">
        <v>0</v>
      </c>
      <c r="T17" s="60">
        <v>0</v>
      </c>
      <c r="U17" s="62">
        <v>648</v>
      </c>
      <c r="V17" s="63">
        <v>9.0108818913952341E-5</v>
      </c>
      <c r="W17" s="28"/>
      <c r="AE17" s="226" t="s">
        <v>62</v>
      </c>
      <c r="AF17" s="230">
        <f>AF7/S6</f>
        <v>0.42164934138922355</v>
      </c>
      <c r="AM17" s="228">
        <f t="shared" si="4"/>
        <v>44878</v>
      </c>
      <c r="AN17" s="229" t="str">
        <f t="shared" si="0"/>
        <v>日</v>
      </c>
      <c r="AO17" s="114"/>
      <c r="AP17" s="45">
        <f>'売上表 (5)'!V17</f>
        <v>0</v>
      </c>
      <c r="AQ17" s="115">
        <f t="shared" si="1"/>
        <v>0</v>
      </c>
      <c r="AR17" s="47">
        <f t="shared" si="2"/>
        <v>0</v>
      </c>
      <c r="AT17" s="281"/>
      <c r="AU17" s="288"/>
      <c r="AV17" s="314"/>
      <c r="AW17" s="314"/>
      <c r="AX17" s="314"/>
      <c r="AY17" s="314"/>
      <c r="AZ17" s="315"/>
      <c r="BA17" s="314"/>
      <c r="BB17" s="290"/>
      <c r="BC17" s="291"/>
      <c r="BD17" s="290"/>
      <c r="BE17" s="291"/>
      <c r="BF17" s="290"/>
      <c r="BG17" s="291"/>
      <c r="BH17" s="290"/>
      <c r="BI17" s="290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3"/>
    </row>
    <row r="18" spans="14:92" ht="13.5" customHeight="1">
      <c r="N18" s="116" t="s">
        <v>60</v>
      </c>
      <c r="O18" s="117">
        <v>2459744</v>
      </c>
      <c r="P18" s="118">
        <v>0.313291381883607</v>
      </c>
      <c r="Q18" s="119">
        <v>2319101.3417780674</v>
      </c>
      <c r="R18" s="118">
        <v>0.3072360752937851</v>
      </c>
      <c r="S18" s="119">
        <v>2181494</v>
      </c>
      <c r="T18" s="118">
        <v>0.29667560571832752</v>
      </c>
      <c r="U18" s="120">
        <v>2447011</v>
      </c>
      <c r="V18" s="121">
        <v>0.34027356648063184</v>
      </c>
      <c r="W18" s="28"/>
      <c r="AE18" s="231" t="s">
        <v>64</v>
      </c>
      <c r="AF18" s="232">
        <f>S13</f>
        <v>5456207</v>
      </c>
      <c r="AM18" s="233">
        <f t="shared" si="4"/>
        <v>44879</v>
      </c>
      <c r="AN18" s="234" t="str">
        <f t="shared" si="0"/>
        <v>月</v>
      </c>
      <c r="AO18" s="129"/>
      <c r="AP18" s="45">
        <f>'売上表 (5)'!V18</f>
        <v>0</v>
      </c>
      <c r="AQ18" s="130">
        <f t="shared" si="1"/>
        <v>0</v>
      </c>
      <c r="AR18" s="47">
        <f t="shared" si="2"/>
        <v>0</v>
      </c>
      <c r="AT18" s="281"/>
      <c r="AU18" s="316"/>
      <c r="AV18" s="314"/>
      <c r="AW18" s="314"/>
      <c r="AX18" s="314"/>
      <c r="AY18" s="314"/>
      <c r="AZ18" s="315"/>
      <c r="BA18" s="314"/>
      <c r="BB18" s="290"/>
      <c r="BC18" s="291"/>
      <c r="BD18" s="290"/>
      <c r="BE18" s="291"/>
      <c r="BF18" s="290"/>
      <c r="BG18" s="291"/>
      <c r="BH18" s="290"/>
      <c r="BI18" s="290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3"/>
    </row>
    <row r="19" spans="14:92" ht="13.5" customHeight="1">
      <c r="N19" s="34" t="s">
        <v>45</v>
      </c>
      <c r="O19" s="35">
        <v>22302</v>
      </c>
      <c r="P19" s="36">
        <v>2.8405494225286062E-3</v>
      </c>
      <c r="Q19" s="122">
        <v>58000</v>
      </c>
      <c r="R19" s="36">
        <v>7.6838782531931452E-3</v>
      </c>
      <c r="S19" s="122">
        <v>94934</v>
      </c>
      <c r="T19" s="36">
        <v>1.291069420922712E-2</v>
      </c>
      <c r="U19" s="38">
        <v>58400</v>
      </c>
      <c r="V19" s="39">
        <v>8.1209182478006424E-3</v>
      </c>
      <c r="W19" s="28"/>
      <c r="AE19" s="235" t="s">
        <v>66</v>
      </c>
      <c r="AF19" s="236">
        <f>S18/S13</f>
        <v>0.39981877520409326</v>
      </c>
      <c r="AG19" s="4" t="s">
        <v>67</v>
      </c>
      <c r="AI19" s="418" t="s">
        <v>68</v>
      </c>
      <c r="AJ19" s="418"/>
      <c r="AK19" s="418"/>
      <c r="AL19" s="237"/>
      <c r="AM19" s="238">
        <f t="shared" si="4"/>
        <v>44880</v>
      </c>
      <c r="AN19" s="239" t="str">
        <f t="shared" si="0"/>
        <v>火</v>
      </c>
      <c r="AO19" s="137"/>
      <c r="AP19" s="45">
        <f>'売上表 (5)'!V19</f>
        <v>0</v>
      </c>
      <c r="AQ19" s="138">
        <f t="shared" si="1"/>
        <v>0</v>
      </c>
      <c r="AR19" s="47">
        <f t="shared" si="2"/>
        <v>0</v>
      </c>
      <c r="AT19" s="281"/>
      <c r="AU19" s="317"/>
      <c r="AV19" s="318"/>
      <c r="AW19" s="318"/>
      <c r="AX19" s="318"/>
      <c r="AY19" s="318"/>
      <c r="AZ19" s="318"/>
      <c r="BA19" s="318"/>
      <c r="BB19" s="290"/>
      <c r="BC19" s="291"/>
      <c r="BD19" s="290"/>
      <c r="BE19" s="291"/>
      <c r="BF19" s="290"/>
      <c r="BG19" s="291"/>
      <c r="BH19" s="290"/>
      <c r="BI19" s="290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3"/>
    </row>
    <row r="20" spans="14:92" ht="13.5" customHeight="1" thickBot="1">
      <c r="N20" s="123" t="s">
        <v>63</v>
      </c>
      <c r="O20" s="124">
        <v>63869</v>
      </c>
      <c r="P20" s="125">
        <v>8.1348332466809944E-3</v>
      </c>
      <c r="Q20" s="126">
        <v>81537.41695246278</v>
      </c>
      <c r="R20" s="125">
        <v>1.0802130774871911E-2</v>
      </c>
      <c r="S20" s="126">
        <v>81960</v>
      </c>
      <c r="T20" s="125">
        <v>1.114627527954426E-2</v>
      </c>
      <c r="U20" s="127">
        <v>49183</v>
      </c>
      <c r="V20" s="128">
        <v>6.8392315442051196E-3</v>
      </c>
      <c r="W20" s="28"/>
      <c r="AE20" s="240" t="s">
        <v>70</v>
      </c>
      <c r="AF20" s="241">
        <f>S13/T2</f>
        <v>902.8970709912295</v>
      </c>
      <c r="AI20" s="418"/>
      <c r="AJ20" s="418"/>
      <c r="AK20" s="418"/>
      <c r="AL20" s="237"/>
      <c r="AM20" s="242">
        <f t="shared" si="4"/>
        <v>44881</v>
      </c>
      <c r="AN20" s="243" t="str">
        <f t="shared" si="0"/>
        <v>水</v>
      </c>
      <c r="AO20" s="145"/>
      <c r="AP20" s="45">
        <f>'売上表 (5)'!V20</f>
        <v>0</v>
      </c>
      <c r="AQ20" s="146">
        <f t="shared" si="1"/>
        <v>0</v>
      </c>
      <c r="AR20" s="47">
        <f t="shared" si="2"/>
        <v>0</v>
      </c>
      <c r="AT20" s="281"/>
      <c r="AU20" s="319"/>
      <c r="AV20" s="320"/>
      <c r="AW20" s="320"/>
      <c r="AX20" s="320"/>
      <c r="AY20" s="320"/>
      <c r="AZ20" s="320"/>
      <c r="BA20" s="320"/>
      <c r="BB20" s="296"/>
      <c r="BC20" s="297"/>
      <c r="BD20" s="296"/>
      <c r="BE20" s="297"/>
      <c r="BF20" s="296"/>
      <c r="BG20" s="297"/>
      <c r="BH20" s="296"/>
      <c r="BI20" s="296"/>
      <c r="BJ20" s="298"/>
      <c r="BK20" s="321"/>
      <c r="BL20" s="321"/>
      <c r="BM20" s="298"/>
      <c r="BN20" s="298"/>
      <c r="BO20" s="298"/>
      <c r="BP20" s="298"/>
      <c r="BQ20" s="298"/>
      <c r="BR20" s="298"/>
      <c r="BS20" s="298"/>
      <c r="BT20" s="298"/>
      <c r="BU20" s="298"/>
      <c r="BV20" s="298"/>
      <c r="BW20" s="298"/>
      <c r="BX20" s="298"/>
      <c r="BY20" s="298"/>
      <c r="BZ20" s="298"/>
      <c r="CA20" s="298"/>
      <c r="CB20" s="298"/>
      <c r="CC20" s="298"/>
      <c r="CD20" s="298"/>
      <c r="CE20" s="298"/>
      <c r="CF20" s="298"/>
      <c r="CG20" s="298"/>
      <c r="CH20" s="298"/>
      <c r="CI20" s="298"/>
      <c r="CJ20" s="298"/>
      <c r="CK20" s="298"/>
      <c r="CL20" s="298"/>
      <c r="CM20" s="298"/>
      <c r="CN20" s="299"/>
    </row>
    <row r="21" spans="14:92" ht="13.5" customHeight="1" thickTop="1">
      <c r="N21" s="131" t="s">
        <v>65</v>
      </c>
      <c r="O21" s="132">
        <v>46000</v>
      </c>
      <c r="P21" s="133">
        <v>5.8589038398491559E-3</v>
      </c>
      <c r="Q21" s="134">
        <v>54347</v>
      </c>
      <c r="R21" s="133">
        <v>7.1999264039015153E-3</v>
      </c>
      <c r="S21" s="134">
        <v>84185</v>
      </c>
      <c r="T21" s="133">
        <v>1.1448867550127299E-2</v>
      </c>
      <c r="U21" s="135">
        <v>453728</v>
      </c>
      <c r="V21" s="136">
        <v>6.3093972512638527E-2</v>
      </c>
      <c r="W21" s="28"/>
      <c r="AE21" s="244" t="s">
        <v>72</v>
      </c>
      <c r="AF21" s="245">
        <f>S6/T2</f>
        <v>1216.8010921727619</v>
      </c>
      <c r="AI21" s="418"/>
      <c r="AJ21" s="418"/>
      <c r="AK21" s="418"/>
      <c r="AL21" s="237"/>
      <c r="AM21" s="246">
        <f t="shared" si="4"/>
        <v>44882</v>
      </c>
      <c r="AN21" s="247" t="str">
        <f t="shared" si="0"/>
        <v>木</v>
      </c>
      <c r="AO21" s="153"/>
      <c r="AP21" s="45">
        <f>'売上表 (5)'!V21</f>
        <v>0</v>
      </c>
      <c r="AQ21" s="154">
        <f t="shared" si="1"/>
        <v>0</v>
      </c>
      <c r="AR21" s="47">
        <f t="shared" si="2"/>
        <v>0</v>
      </c>
      <c r="AT21" s="322"/>
      <c r="AU21" s="419" t="s">
        <v>109</v>
      </c>
      <c r="AV21" s="420"/>
      <c r="AW21" s="420"/>
      <c r="AX21" s="420"/>
      <c r="AY21" s="420"/>
      <c r="AZ21" s="420"/>
      <c r="BA21" s="420"/>
      <c r="BB21" s="419" t="s">
        <v>110</v>
      </c>
      <c r="BC21" s="420"/>
      <c r="BD21" s="420"/>
      <c r="BE21" s="420"/>
      <c r="BF21" s="420"/>
      <c r="BG21" s="420"/>
      <c r="BH21" s="423"/>
      <c r="BI21" s="327" t="s">
        <v>111</v>
      </c>
      <c r="BJ21" s="323">
        <f>AT4</f>
        <v>41852</v>
      </c>
      <c r="BK21" s="324">
        <f t="shared" ref="BK21:CN21" si="5">BJ21+1</f>
        <v>41853</v>
      </c>
      <c r="BL21" s="324">
        <f t="shared" si="5"/>
        <v>41854</v>
      </c>
      <c r="BM21" s="324">
        <f t="shared" si="5"/>
        <v>41855</v>
      </c>
      <c r="BN21" s="324">
        <f t="shared" si="5"/>
        <v>41856</v>
      </c>
      <c r="BO21" s="324">
        <f t="shared" si="5"/>
        <v>41857</v>
      </c>
      <c r="BP21" s="324">
        <f t="shared" si="5"/>
        <v>41858</v>
      </c>
      <c r="BQ21" s="324">
        <f t="shared" si="5"/>
        <v>41859</v>
      </c>
      <c r="BR21" s="324">
        <f t="shared" si="5"/>
        <v>41860</v>
      </c>
      <c r="BS21" s="324">
        <f t="shared" si="5"/>
        <v>41861</v>
      </c>
      <c r="BT21" s="324">
        <f t="shared" si="5"/>
        <v>41862</v>
      </c>
      <c r="BU21" s="324">
        <f t="shared" si="5"/>
        <v>41863</v>
      </c>
      <c r="BV21" s="324">
        <f t="shared" si="5"/>
        <v>41864</v>
      </c>
      <c r="BW21" s="324">
        <f t="shared" si="5"/>
        <v>41865</v>
      </c>
      <c r="BX21" s="324">
        <f t="shared" si="5"/>
        <v>41866</v>
      </c>
      <c r="BY21" s="324">
        <f t="shared" si="5"/>
        <v>41867</v>
      </c>
      <c r="BZ21" s="324">
        <f t="shared" si="5"/>
        <v>41868</v>
      </c>
      <c r="CA21" s="324">
        <f t="shared" si="5"/>
        <v>41869</v>
      </c>
      <c r="CB21" s="324">
        <f t="shared" si="5"/>
        <v>41870</v>
      </c>
      <c r="CC21" s="324">
        <f t="shared" si="5"/>
        <v>41871</v>
      </c>
      <c r="CD21" s="324">
        <f t="shared" si="5"/>
        <v>41872</v>
      </c>
      <c r="CE21" s="324">
        <f t="shared" si="5"/>
        <v>41873</v>
      </c>
      <c r="CF21" s="324">
        <f t="shared" si="5"/>
        <v>41874</v>
      </c>
      <c r="CG21" s="324">
        <f t="shared" si="5"/>
        <v>41875</v>
      </c>
      <c r="CH21" s="324">
        <f t="shared" si="5"/>
        <v>41876</v>
      </c>
      <c r="CI21" s="324">
        <f t="shared" si="5"/>
        <v>41877</v>
      </c>
      <c r="CJ21" s="324">
        <f t="shared" si="5"/>
        <v>41878</v>
      </c>
      <c r="CK21" s="324">
        <f t="shared" si="5"/>
        <v>41879</v>
      </c>
      <c r="CL21" s="324">
        <f t="shared" si="5"/>
        <v>41880</v>
      </c>
      <c r="CM21" s="324">
        <f t="shared" si="5"/>
        <v>41881</v>
      </c>
      <c r="CN21" s="325">
        <f t="shared" si="5"/>
        <v>41882</v>
      </c>
    </row>
    <row r="22" spans="14:92" ht="13.5" customHeight="1" thickBot="1">
      <c r="N22" s="139" t="s">
        <v>69</v>
      </c>
      <c r="O22" s="140">
        <v>6314</v>
      </c>
      <c r="P22" s="141">
        <v>8.0419823575668631E-4</v>
      </c>
      <c r="Q22" s="142">
        <v>7068</v>
      </c>
      <c r="R22" s="141">
        <v>9.3637330161326128E-4</v>
      </c>
      <c r="S22" s="142">
        <v>7478</v>
      </c>
      <c r="T22" s="141">
        <v>1.0169820222112247E-3</v>
      </c>
      <c r="U22" s="143">
        <v>6075</v>
      </c>
      <c r="V22" s="144">
        <v>8.4477017731830317E-4</v>
      </c>
      <c r="W22" s="28"/>
      <c r="AE22" s="248" t="s">
        <v>74</v>
      </c>
      <c r="AF22" s="249">
        <f>T18</f>
        <v>0.29667560571832752</v>
      </c>
      <c r="AG22" s="4" t="s">
        <v>75</v>
      </c>
      <c r="AI22" s="418"/>
      <c r="AJ22" s="418"/>
      <c r="AK22" s="418"/>
      <c r="AL22" s="237"/>
      <c r="AM22" s="250">
        <f t="shared" si="4"/>
        <v>44883</v>
      </c>
      <c r="AN22" s="251" t="str">
        <f t="shared" si="0"/>
        <v>金</v>
      </c>
      <c r="AO22" s="161"/>
      <c r="AP22" s="45">
        <f>'売上表 (5)'!V22</f>
        <v>0</v>
      </c>
      <c r="AQ22" s="162">
        <f t="shared" si="1"/>
        <v>0</v>
      </c>
      <c r="AR22" s="47">
        <f t="shared" si="2"/>
        <v>0</v>
      </c>
      <c r="AT22" s="322"/>
      <c r="AU22" s="421"/>
      <c r="AV22" s="422"/>
      <c r="AW22" s="422"/>
      <c r="AX22" s="422"/>
      <c r="AY22" s="422"/>
      <c r="AZ22" s="422"/>
      <c r="BA22" s="422"/>
      <c r="BB22" s="421"/>
      <c r="BC22" s="422"/>
      <c r="BD22" s="422"/>
      <c r="BE22" s="422"/>
      <c r="BF22" s="422"/>
      <c r="BG22" s="422"/>
      <c r="BH22" s="424"/>
      <c r="BI22" s="345" t="s">
        <v>112</v>
      </c>
      <c r="BJ22" s="346">
        <f t="shared" ref="BJ22:CN22" si="6">BJ21</f>
        <v>41852</v>
      </c>
      <c r="BK22" s="347">
        <f t="shared" si="6"/>
        <v>41853</v>
      </c>
      <c r="BL22" s="347">
        <f t="shared" si="6"/>
        <v>41854</v>
      </c>
      <c r="BM22" s="347">
        <f t="shared" si="6"/>
        <v>41855</v>
      </c>
      <c r="BN22" s="347">
        <f t="shared" si="6"/>
        <v>41856</v>
      </c>
      <c r="BO22" s="347">
        <f t="shared" si="6"/>
        <v>41857</v>
      </c>
      <c r="BP22" s="347">
        <f t="shared" si="6"/>
        <v>41858</v>
      </c>
      <c r="BQ22" s="347">
        <f t="shared" si="6"/>
        <v>41859</v>
      </c>
      <c r="BR22" s="347">
        <f t="shared" si="6"/>
        <v>41860</v>
      </c>
      <c r="BS22" s="347">
        <f t="shared" si="6"/>
        <v>41861</v>
      </c>
      <c r="BT22" s="347">
        <f t="shared" si="6"/>
        <v>41862</v>
      </c>
      <c r="BU22" s="347">
        <f t="shared" si="6"/>
        <v>41863</v>
      </c>
      <c r="BV22" s="347">
        <f t="shared" si="6"/>
        <v>41864</v>
      </c>
      <c r="BW22" s="347">
        <f t="shared" si="6"/>
        <v>41865</v>
      </c>
      <c r="BX22" s="347">
        <f t="shared" si="6"/>
        <v>41866</v>
      </c>
      <c r="BY22" s="347">
        <f t="shared" si="6"/>
        <v>41867</v>
      </c>
      <c r="BZ22" s="347">
        <f t="shared" si="6"/>
        <v>41868</v>
      </c>
      <c r="CA22" s="347">
        <f t="shared" si="6"/>
        <v>41869</v>
      </c>
      <c r="CB22" s="347">
        <f t="shared" si="6"/>
        <v>41870</v>
      </c>
      <c r="CC22" s="347">
        <f t="shared" si="6"/>
        <v>41871</v>
      </c>
      <c r="CD22" s="347">
        <f t="shared" si="6"/>
        <v>41872</v>
      </c>
      <c r="CE22" s="347">
        <f t="shared" si="6"/>
        <v>41873</v>
      </c>
      <c r="CF22" s="347">
        <f t="shared" si="6"/>
        <v>41874</v>
      </c>
      <c r="CG22" s="347">
        <f t="shared" si="6"/>
        <v>41875</v>
      </c>
      <c r="CH22" s="347">
        <f t="shared" si="6"/>
        <v>41876</v>
      </c>
      <c r="CI22" s="347">
        <f t="shared" si="6"/>
        <v>41877</v>
      </c>
      <c r="CJ22" s="347">
        <f t="shared" si="6"/>
        <v>41878</v>
      </c>
      <c r="CK22" s="347">
        <f t="shared" si="6"/>
        <v>41879</v>
      </c>
      <c r="CL22" s="347">
        <f t="shared" si="6"/>
        <v>41880</v>
      </c>
      <c r="CM22" s="347">
        <f t="shared" si="6"/>
        <v>41881</v>
      </c>
      <c r="CN22" s="348">
        <f t="shared" si="6"/>
        <v>41882</v>
      </c>
    </row>
    <row r="23" spans="14:92" ht="13.5" customHeight="1" thickBot="1">
      <c r="N23" s="147" t="s">
        <v>71</v>
      </c>
      <c r="O23" s="148">
        <v>0</v>
      </c>
      <c r="P23" s="149">
        <v>0</v>
      </c>
      <c r="Q23" s="150">
        <v>0</v>
      </c>
      <c r="R23" s="149">
        <v>0</v>
      </c>
      <c r="S23" s="150">
        <v>0</v>
      </c>
      <c r="T23" s="149">
        <v>0</v>
      </c>
      <c r="U23" s="151">
        <v>0</v>
      </c>
      <c r="V23" s="152">
        <v>0</v>
      </c>
      <c r="W23" s="28"/>
      <c r="AE23" s="252" t="s">
        <v>77</v>
      </c>
      <c r="AF23" s="253">
        <f>T1/T2</f>
        <v>5.3834188317061065</v>
      </c>
      <c r="AI23" s="418"/>
      <c r="AJ23" s="418"/>
      <c r="AK23" s="418"/>
      <c r="AL23" s="237"/>
      <c r="AM23" s="254">
        <f t="shared" si="4"/>
        <v>44884</v>
      </c>
      <c r="AN23" s="255" t="str">
        <f t="shared" si="0"/>
        <v>土</v>
      </c>
      <c r="AO23" s="169"/>
      <c r="AP23" s="45">
        <f>'売上表 (5)'!V23</f>
        <v>0</v>
      </c>
      <c r="AQ23" s="170">
        <f t="shared" si="1"/>
        <v>0</v>
      </c>
      <c r="AR23" s="47">
        <f t="shared" si="2"/>
        <v>0</v>
      </c>
      <c r="AT23" s="357"/>
      <c r="AU23" s="358" t="s">
        <v>113</v>
      </c>
      <c r="AV23" s="359"/>
      <c r="AW23" s="359"/>
      <c r="AX23" s="359"/>
      <c r="AY23" s="359"/>
      <c r="AZ23" s="359"/>
      <c r="BA23" s="359"/>
      <c r="BB23" s="360"/>
      <c r="BC23" s="361"/>
      <c r="BD23" s="362"/>
      <c r="BE23" s="361"/>
      <c r="BF23" s="362"/>
      <c r="BG23" s="361"/>
      <c r="BH23" s="363"/>
      <c r="BI23" s="362"/>
      <c r="BJ23" s="364"/>
      <c r="BK23" s="365"/>
      <c r="BL23" s="365"/>
      <c r="BM23" s="366"/>
      <c r="BN23" s="365"/>
      <c r="BO23" s="365"/>
      <c r="BP23" s="365"/>
      <c r="BQ23" s="365"/>
      <c r="BR23" s="365"/>
      <c r="BS23" s="365"/>
      <c r="BT23" s="365"/>
      <c r="BU23" s="365"/>
      <c r="BV23" s="365"/>
      <c r="BW23" s="365"/>
      <c r="BX23" s="365"/>
      <c r="BY23" s="365"/>
      <c r="BZ23" s="365"/>
      <c r="CA23" s="366"/>
      <c r="CB23" s="365"/>
      <c r="CC23" s="365"/>
      <c r="CD23" s="365"/>
      <c r="CE23" s="365"/>
      <c r="CF23" s="365"/>
      <c r="CG23" s="365"/>
      <c r="CH23" s="365"/>
      <c r="CI23" s="365"/>
      <c r="CJ23" s="365"/>
      <c r="CK23" s="365"/>
      <c r="CL23" s="365"/>
      <c r="CM23" s="365"/>
      <c r="CN23" s="367"/>
    </row>
    <row r="24" spans="14:92" ht="13.5" customHeight="1" thickBot="1">
      <c r="N24" s="155" t="s">
        <v>73</v>
      </c>
      <c r="O24" s="156">
        <v>686553</v>
      </c>
      <c r="P24" s="157">
        <v>8.7444521912172987E-2</v>
      </c>
      <c r="Q24" s="158">
        <v>640000</v>
      </c>
      <c r="R24" s="157">
        <v>8.4787622104200225E-2</v>
      </c>
      <c r="S24" s="158">
        <v>641479</v>
      </c>
      <c r="T24" s="157">
        <v>8.7238915569140707E-2</v>
      </c>
      <c r="U24" s="159">
        <v>803887</v>
      </c>
      <c r="V24" s="160">
        <v>0.11178596930598828</v>
      </c>
      <c r="W24" s="28"/>
      <c r="AI24" s="237"/>
      <c r="AJ24" s="237"/>
      <c r="AK24" s="237"/>
      <c r="AL24" s="237"/>
      <c r="AM24" s="254">
        <f t="shared" si="4"/>
        <v>44885</v>
      </c>
      <c r="AN24" s="255" t="str">
        <f t="shared" si="0"/>
        <v>日</v>
      </c>
      <c r="AO24" s="169"/>
      <c r="AP24" s="45">
        <f>'売上表 (5)'!V24</f>
        <v>0</v>
      </c>
      <c r="AQ24" s="170">
        <f t="shared" si="1"/>
        <v>0</v>
      </c>
      <c r="AR24" s="47">
        <f t="shared" si="2"/>
        <v>0</v>
      </c>
      <c r="AT24" s="281"/>
      <c r="AU24" s="288" t="s">
        <v>114</v>
      </c>
      <c r="AV24" s="289"/>
      <c r="AW24" s="289"/>
      <c r="AX24" s="289"/>
      <c r="AY24" s="289"/>
      <c r="AZ24" s="289"/>
      <c r="BA24" s="289"/>
      <c r="BB24" s="328"/>
      <c r="BC24" s="291"/>
      <c r="BD24" s="290"/>
      <c r="BE24" s="291"/>
      <c r="BF24" s="290"/>
      <c r="BG24" s="291"/>
      <c r="BH24" s="329"/>
      <c r="BI24" s="333"/>
      <c r="BJ24" s="330"/>
      <c r="BK24" s="331"/>
      <c r="BL24" s="331"/>
      <c r="BM24" s="331"/>
      <c r="BN24" s="331"/>
      <c r="BO24" s="331"/>
      <c r="BP24" s="331"/>
      <c r="BQ24" s="331"/>
      <c r="BR24" s="331"/>
      <c r="BS24" s="331"/>
      <c r="BT24" s="331"/>
      <c r="BU24" s="331"/>
      <c r="BV24" s="331"/>
      <c r="BW24" s="331"/>
      <c r="BX24" s="331"/>
      <c r="BY24" s="331"/>
      <c r="BZ24" s="331"/>
      <c r="CA24" s="331"/>
      <c r="CB24" s="331"/>
      <c r="CC24" s="331"/>
      <c r="CD24" s="331"/>
      <c r="CE24" s="331"/>
      <c r="CF24" s="331"/>
      <c r="CG24" s="331"/>
      <c r="CH24" s="331"/>
      <c r="CI24" s="331"/>
      <c r="CJ24" s="331"/>
      <c r="CK24" s="331"/>
      <c r="CL24" s="331"/>
      <c r="CM24" s="331"/>
      <c r="CN24" s="332"/>
    </row>
    <row r="25" spans="14:92" ht="13.5" customHeight="1">
      <c r="N25" s="163" t="s">
        <v>76</v>
      </c>
      <c r="O25" s="164">
        <v>5157</v>
      </c>
      <c r="P25" s="165">
        <v>6.5683406743700218E-4</v>
      </c>
      <c r="Q25" s="166">
        <v>1193</v>
      </c>
      <c r="R25" s="165">
        <v>1.5804942682861074E-4</v>
      </c>
      <c r="S25" s="166">
        <v>0</v>
      </c>
      <c r="T25" s="165">
        <v>0</v>
      </c>
      <c r="U25" s="167">
        <v>18415</v>
      </c>
      <c r="V25" s="168">
        <v>2.5607313276241237E-3</v>
      </c>
      <c r="W25" s="28"/>
      <c r="AE25" s="377" t="s">
        <v>125</v>
      </c>
      <c r="AF25" s="378"/>
      <c r="AI25" s="237"/>
      <c r="AJ25" s="237"/>
      <c r="AK25" s="237"/>
      <c r="AL25" s="237"/>
      <c r="AM25" s="254">
        <f t="shared" si="4"/>
        <v>44886</v>
      </c>
      <c r="AN25" s="255" t="str">
        <f t="shared" si="0"/>
        <v>月</v>
      </c>
      <c r="AO25" s="169"/>
      <c r="AP25" s="45">
        <f>'売上表 (5)'!V25</f>
        <v>0</v>
      </c>
      <c r="AQ25" s="170">
        <f t="shared" si="1"/>
        <v>0</v>
      </c>
      <c r="AR25" s="47">
        <f t="shared" si="2"/>
        <v>0</v>
      </c>
      <c r="AT25" s="281"/>
      <c r="AU25" s="288"/>
      <c r="AV25" s="289" t="s">
        <v>115</v>
      </c>
      <c r="AW25" s="289"/>
      <c r="AX25" s="289"/>
      <c r="AY25" s="425"/>
      <c r="AZ25" s="426"/>
      <c r="BA25" s="427"/>
      <c r="BB25" s="328"/>
      <c r="BC25" s="291"/>
      <c r="BD25" s="290"/>
      <c r="BE25" s="291"/>
      <c r="BF25" s="290"/>
      <c r="BG25" s="291"/>
      <c r="BH25" s="329"/>
      <c r="BI25" s="333"/>
      <c r="BJ25" s="330"/>
      <c r="BK25" s="331"/>
      <c r="BL25" s="331"/>
      <c r="BM25" s="331"/>
      <c r="BN25" s="331"/>
      <c r="BO25" s="331"/>
      <c r="BP25" s="331"/>
      <c r="BQ25" s="331"/>
      <c r="BR25" s="331"/>
      <c r="BS25" s="331"/>
      <c r="BT25" s="331"/>
      <c r="BU25" s="331"/>
      <c r="BV25" s="331"/>
      <c r="BW25" s="331"/>
      <c r="BX25" s="331"/>
      <c r="BY25" s="331"/>
      <c r="BZ25" s="331"/>
      <c r="CA25" s="331"/>
      <c r="CB25" s="331"/>
      <c r="CC25" s="331"/>
      <c r="CD25" s="331"/>
      <c r="CE25" s="331"/>
      <c r="CF25" s="331"/>
      <c r="CG25" s="331"/>
      <c r="CH25" s="331"/>
      <c r="CI25" s="331"/>
      <c r="CJ25" s="331"/>
      <c r="CK25" s="331"/>
      <c r="CL25" s="331"/>
      <c r="CM25" s="331"/>
      <c r="CN25" s="332"/>
    </row>
    <row r="26" spans="14:92" ht="13.5" customHeight="1">
      <c r="N26" s="171" t="s">
        <v>78</v>
      </c>
      <c r="O26" s="172">
        <v>0</v>
      </c>
      <c r="P26" s="173">
        <v>0</v>
      </c>
      <c r="Q26" s="174">
        <v>0</v>
      </c>
      <c r="R26" s="173">
        <v>0</v>
      </c>
      <c r="S26" s="174">
        <v>0</v>
      </c>
      <c r="T26" s="173">
        <v>0</v>
      </c>
      <c r="U26" s="175">
        <v>0</v>
      </c>
      <c r="V26" s="176">
        <v>0</v>
      </c>
      <c r="W26" s="28"/>
      <c r="AD26" s="4" t="s">
        <v>126</v>
      </c>
      <c r="AE26" s="379"/>
      <c r="AF26" s="380"/>
      <c r="AM26" s="254">
        <f t="shared" si="4"/>
        <v>44887</v>
      </c>
      <c r="AN26" s="255" t="str">
        <f t="shared" si="0"/>
        <v>火</v>
      </c>
      <c r="AO26" s="169"/>
      <c r="AP26" s="45">
        <f>'売上表 (5)'!V26</f>
        <v>0</v>
      </c>
      <c r="AQ26" s="170">
        <f t="shared" si="1"/>
        <v>0</v>
      </c>
      <c r="AR26" s="47">
        <f t="shared" si="2"/>
        <v>0</v>
      </c>
      <c r="AT26" s="281"/>
      <c r="AU26" s="288"/>
      <c r="AV26" s="289" t="s">
        <v>116</v>
      </c>
      <c r="AW26" s="289"/>
      <c r="AX26" s="289"/>
      <c r="AY26" s="425"/>
      <c r="AZ26" s="426"/>
      <c r="BA26" s="427"/>
      <c r="BB26" s="328"/>
      <c r="BC26" s="291"/>
      <c r="BD26" s="290"/>
      <c r="BE26" s="291"/>
      <c r="BF26" s="290"/>
      <c r="BG26" s="291"/>
      <c r="BH26" s="329"/>
      <c r="BI26" s="290"/>
      <c r="BJ26" s="330"/>
      <c r="BK26" s="331"/>
      <c r="BL26" s="331"/>
      <c r="BM26" s="331"/>
      <c r="BN26" s="331"/>
      <c r="BO26" s="331"/>
      <c r="BP26" s="331"/>
      <c r="BQ26" s="331"/>
      <c r="BR26" s="331"/>
      <c r="BS26" s="331"/>
      <c r="BT26" s="331"/>
      <c r="BU26" s="331"/>
      <c r="BV26" s="331"/>
      <c r="BW26" s="331"/>
      <c r="BX26" s="331"/>
      <c r="BY26" s="331"/>
      <c r="BZ26" s="331"/>
      <c r="CA26" s="331"/>
      <c r="CB26" s="331"/>
      <c r="CC26" s="331"/>
      <c r="CD26" s="331"/>
      <c r="CE26" s="331"/>
      <c r="CF26" s="331"/>
      <c r="CG26" s="331"/>
      <c r="CH26" s="331"/>
      <c r="CI26" s="331"/>
      <c r="CJ26" s="331"/>
      <c r="CK26" s="331"/>
      <c r="CL26" s="331"/>
      <c r="CM26" s="331"/>
      <c r="CN26" s="332"/>
    </row>
    <row r="27" spans="14:92" ht="13.5" customHeight="1">
      <c r="N27" s="73" t="s">
        <v>79</v>
      </c>
      <c r="O27" s="74">
        <v>830195</v>
      </c>
      <c r="P27" s="75">
        <v>0.10573984072442544</v>
      </c>
      <c r="Q27" s="76">
        <v>842145.41695246275</v>
      </c>
      <c r="R27" s="75">
        <v>0.11156798026460867</v>
      </c>
      <c r="S27" s="76">
        <v>910036</v>
      </c>
      <c r="T27" s="75">
        <v>0.1237617346302506</v>
      </c>
      <c r="U27" s="77">
        <v>1389688</v>
      </c>
      <c r="V27" s="78">
        <v>0.19324559311557499</v>
      </c>
      <c r="W27" s="28"/>
      <c r="AE27" s="371"/>
      <c r="AF27" s="372"/>
      <c r="AM27" s="254">
        <f t="shared" si="4"/>
        <v>44888</v>
      </c>
      <c r="AN27" s="255" t="str">
        <f t="shared" si="0"/>
        <v>水</v>
      </c>
      <c r="AO27" s="169"/>
      <c r="AP27" s="45">
        <f>'売上表 (5)'!V27</f>
        <v>0</v>
      </c>
      <c r="AQ27" s="170">
        <f t="shared" si="1"/>
        <v>0</v>
      </c>
      <c r="AR27" s="47">
        <f t="shared" si="2"/>
        <v>0</v>
      </c>
      <c r="AT27" s="281"/>
      <c r="AU27" s="288"/>
      <c r="AV27" s="289" t="s">
        <v>117</v>
      </c>
      <c r="AW27" s="289"/>
      <c r="AX27" s="289"/>
      <c r="AY27" s="426"/>
      <c r="AZ27" s="426"/>
      <c r="BA27" s="427"/>
      <c r="BB27" s="328"/>
      <c r="BC27" s="291"/>
      <c r="BD27" s="290"/>
      <c r="BE27" s="291"/>
      <c r="BF27" s="290"/>
      <c r="BG27" s="291"/>
      <c r="BH27" s="329"/>
      <c r="BI27" s="290"/>
      <c r="BJ27" s="330"/>
      <c r="BK27" s="331"/>
      <c r="BL27" s="331"/>
      <c r="BM27" s="331"/>
      <c r="BN27" s="331"/>
      <c r="BO27" s="331"/>
      <c r="BP27" s="331"/>
      <c r="BQ27" s="331"/>
      <c r="BR27" s="334"/>
      <c r="BS27" s="331"/>
      <c r="BT27" s="331"/>
      <c r="BU27" s="331"/>
      <c r="BV27" s="331"/>
      <c r="BW27" s="331"/>
      <c r="BX27" s="331"/>
      <c r="BY27" s="331"/>
      <c r="BZ27" s="331"/>
      <c r="CA27" s="331"/>
      <c r="CB27" s="331"/>
      <c r="CC27" s="331"/>
      <c r="CD27" s="331"/>
      <c r="CE27" s="331"/>
      <c r="CF27" s="331"/>
      <c r="CG27" s="331"/>
      <c r="CH27" s="331"/>
      <c r="CI27" s="331"/>
      <c r="CJ27" s="331"/>
      <c r="CK27" s="331"/>
      <c r="CL27" s="331"/>
      <c r="CM27" s="331"/>
      <c r="CN27" s="332"/>
    </row>
    <row r="28" spans="14:92" ht="13.5" customHeight="1">
      <c r="N28" s="84" t="s">
        <v>80</v>
      </c>
      <c r="O28" s="85">
        <v>0</v>
      </c>
      <c r="P28" s="86">
        <v>0</v>
      </c>
      <c r="Q28" s="87">
        <v>0</v>
      </c>
      <c r="R28" s="86">
        <v>0</v>
      </c>
      <c r="S28" s="87">
        <v>0</v>
      </c>
      <c r="T28" s="86">
        <v>0</v>
      </c>
      <c r="U28" s="88">
        <v>0</v>
      </c>
      <c r="V28" s="89">
        <v>0</v>
      </c>
      <c r="W28" s="28"/>
      <c r="AE28" s="371"/>
      <c r="AF28" s="372"/>
      <c r="AM28" s="254">
        <f>AM27+1</f>
        <v>44889</v>
      </c>
      <c r="AN28" s="255" t="str">
        <f t="shared" si="0"/>
        <v>木</v>
      </c>
      <c r="AO28" s="169"/>
      <c r="AP28" s="45">
        <f>'売上表 (5)'!V28</f>
        <v>0</v>
      </c>
      <c r="AQ28" s="170">
        <f t="shared" si="1"/>
        <v>0</v>
      </c>
      <c r="AR28" s="47">
        <f t="shared" si="2"/>
        <v>0</v>
      </c>
      <c r="AT28" s="281"/>
      <c r="AU28" s="288"/>
      <c r="AV28" s="289"/>
      <c r="AW28" s="289"/>
      <c r="AX28" s="289"/>
      <c r="AY28" s="289"/>
      <c r="AZ28" s="289"/>
      <c r="BA28" s="289"/>
      <c r="BB28" s="328"/>
      <c r="BC28" s="291"/>
      <c r="BD28" s="290"/>
      <c r="BE28" s="291"/>
      <c r="BF28" s="290"/>
      <c r="BG28" s="291"/>
      <c r="BH28" s="329"/>
      <c r="BI28" s="335"/>
      <c r="BJ28" s="330"/>
      <c r="BK28" s="331"/>
      <c r="BL28" s="331"/>
      <c r="BM28" s="331"/>
      <c r="BN28" s="331"/>
      <c r="BO28" s="331"/>
      <c r="BP28" s="331"/>
      <c r="BQ28" s="331"/>
      <c r="BR28" s="331"/>
      <c r="BS28" s="331"/>
      <c r="BT28" s="331"/>
      <c r="BU28" s="331"/>
      <c r="BV28" s="331"/>
      <c r="BW28" s="331"/>
      <c r="BX28" s="331"/>
      <c r="BY28" s="331"/>
      <c r="BZ28" s="331"/>
      <c r="CA28" s="331"/>
      <c r="CB28" s="331"/>
      <c r="CC28" s="331"/>
      <c r="CD28" s="331"/>
      <c r="CE28" s="331"/>
      <c r="CF28" s="331"/>
      <c r="CG28" s="331"/>
      <c r="CH28" s="331"/>
      <c r="CI28" s="331"/>
      <c r="CJ28" s="331"/>
      <c r="CK28" s="331"/>
      <c r="CL28" s="331"/>
      <c r="CM28" s="331"/>
      <c r="CN28" s="332"/>
    </row>
    <row r="29" spans="14:92" ht="13.5" customHeight="1">
      <c r="N29" s="177" t="s">
        <v>81</v>
      </c>
      <c r="O29" s="178">
        <v>340000</v>
      </c>
      <c r="P29" s="179">
        <v>4.3304941424972022E-2</v>
      </c>
      <c r="Q29" s="180">
        <v>340000</v>
      </c>
      <c r="R29" s="179">
        <v>4.5043424242856372E-2</v>
      </c>
      <c r="S29" s="180">
        <v>340000</v>
      </c>
      <c r="T29" s="179">
        <v>4.6238818875610641E-2</v>
      </c>
      <c r="U29" s="181">
        <v>340000</v>
      </c>
      <c r="V29" s="182">
        <v>4.7279318565962646E-2</v>
      </c>
      <c r="W29" s="28"/>
      <c r="AE29" s="371"/>
      <c r="AF29" s="372"/>
      <c r="AM29" s="254">
        <f t="shared" si="4"/>
        <v>44890</v>
      </c>
      <c r="AN29" s="255" t="str">
        <f t="shared" si="0"/>
        <v>金</v>
      </c>
      <c r="AO29" s="169"/>
      <c r="AP29" s="45">
        <f>'売上表 (5)'!V29</f>
        <v>0</v>
      </c>
      <c r="AQ29" s="170">
        <f t="shared" si="1"/>
        <v>0</v>
      </c>
      <c r="AR29" s="47">
        <f t="shared" si="2"/>
        <v>0</v>
      </c>
      <c r="AT29" s="281"/>
      <c r="AU29" s="288"/>
      <c r="AV29" s="289"/>
      <c r="AW29" s="289"/>
      <c r="AX29" s="289"/>
      <c r="AY29" s="289"/>
      <c r="AZ29" s="289"/>
      <c r="BA29" s="289"/>
      <c r="BB29" s="328"/>
      <c r="BC29" s="291"/>
      <c r="BD29" s="290"/>
      <c r="BE29" s="291"/>
      <c r="BF29" s="290"/>
      <c r="BG29" s="291"/>
      <c r="BH29" s="329"/>
      <c r="BI29" s="290"/>
      <c r="BJ29" s="330"/>
      <c r="BK29" s="331"/>
      <c r="BL29" s="331"/>
      <c r="BM29" s="331"/>
      <c r="BN29" s="331"/>
      <c r="BO29" s="331"/>
      <c r="BP29" s="331"/>
      <c r="BQ29" s="331"/>
      <c r="BR29" s="331"/>
      <c r="BS29" s="331"/>
      <c r="BT29" s="331"/>
      <c r="BU29" s="331"/>
      <c r="BV29" s="331"/>
      <c r="BW29" s="331"/>
      <c r="BX29" s="331"/>
      <c r="BY29" s="331"/>
      <c r="BZ29" s="331"/>
      <c r="CA29" s="331"/>
      <c r="CB29" s="331"/>
      <c r="CC29" s="331"/>
      <c r="CD29" s="331"/>
      <c r="CE29" s="331"/>
      <c r="CF29" s="331"/>
      <c r="CG29" s="331"/>
      <c r="CH29" s="331"/>
      <c r="CI29" s="331"/>
      <c r="CJ29" s="331"/>
      <c r="CK29" s="331"/>
      <c r="CL29" s="331"/>
      <c r="CM29" s="331"/>
      <c r="CN29" s="332"/>
    </row>
    <row r="30" spans="14:92" ht="13.5" customHeight="1">
      <c r="N30" s="177" t="s">
        <v>82</v>
      </c>
      <c r="O30" s="178">
        <v>84111</v>
      </c>
      <c r="P30" s="179">
        <v>1.0713005671164183E-2</v>
      </c>
      <c r="Q30" s="180">
        <v>83603</v>
      </c>
      <c r="R30" s="179">
        <v>1.1075780579339767E-2</v>
      </c>
      <c r="S30" s="180">
        <v>85987</v>
      </c>
      <c r="T30" s="179">
        <v>1.1693933290168036E-2</v>
      </c>
      <c r="U30" s="181">
        <v>64972</v>
      </c>
      <c r="V30" s="182">
        <v>9.034799664316839E-3</v>
      </c>
      <c r="W30" s="28"/>
      <c r="AE30" s="371"/>
      <c r="AF30" s="372"/>
      <c r="AM30" s="254">
        <f t="shared" si="4"/>
        <v>44891</v>
      </c>
      <c r="AN30" s="255" t="str">
        <f t="shared" si="0"/>
        <v>土</v>
      </c>
      <c r="AO30" s="169"/>
      <c r="AP30" s="45">
        <f>'売上表 (5)'!V30</f>
        <v>0</v>
      </c>
      <c r="AQ30" s="170">
        <f t="shared" si="1"/>
        <v>0</v>
      </c>
      <c r="AR30" s="47">
        <f t="shared" si="2"/>
        <v>0</v>
      </c>
      <c r="AT30" s="281"/>
      <c r="AU30" s="288"/>
      <c r="AV30" s="289"/>
      <c r="AW30" s="289"/>
      <c r="AX30" s="289"/>
      <c r="AY30" s="289"/>
      <c r="AZ30" s="289"/>
      <c r="BA30" s="289"/>
      <c r="BB30" s="328"/>
      <c r="BC30" s="291"/>
      <c r="BD30" s="290"/>
      <c r="BE30" s="291"/>
      <c r="BF30" s="290"/>
      <c r="BG30" s="291"/>
      <c r="BH30" s="329"/>
      <c r="BI30" s="290"/>
      <c r="BJ30" s="330"/>
      <c r="BK30" s="331"/>
      <c r="BL30" s="331"/>
      <c r="BM30" s="331"/>
      <c r="BN30" s="331"/>
      <c r="BO30" s="331"/>
      <c r="BP30" s="331"/>
      <c r="BQ30" s="331"/>
      <c r="BR30" s="331"/>
      <c r="BS30" s="331"/>
      <c r="BT30" s="331"/>
      <c r="BU30" s="331"/>
      <c r="BV30" s="331"/>
      <c r="BW30" s="331"/>
      <c r="BX30" s="331"/>
      <c r="BY30" s="331"/>
      <c r="BZ30" s="331"/>
      <c r="CA30" s="331"/>
      <c r="CB30" s="331"/>
      <c r="CC30" s="331"/>
      <c r="CD30" s="331"/>
      <c r="CE30" s="331"/>
      <c r="CF30" s="331"/>
      <c r="CG30" s="331"/>
      <c r="CH30" s="331"/>
      <c r="CI30" s="331"/>
      <c r="CJ30" s="331"/>
      <c r="CK30" s="331"/>
      <c r="CL30" s="331"/>
      <c r="CM30" s="331"/>
      <c r="CN30" s="332"/>
    </row>
    <row r="31" spans="14:92" ht="13.5" customHeight="1">
      <c r="N31" s="177" t="s">
        <v>49</v>
      </c>
      <c r="O31" s="178">
        <v>92425</v>
      </c>
      <c r="P31" s="179">
        <v>1.1771938856479527E-2</v>
      </c>
      <c r="Q31" s="180">
        <v>72000</v>
      </c>
      <c r="R31" s="179">
        <v>9.5386074867225262E-3</v>
      </c>
      <c r="S31" s="180">
        <v>77147</v>
      </c>
      <c r="T31" s="179">
        <v>1.049172399940216E-2</v>
      </c>
      <c r="U31" s="181">
        <v>93324</v>
      </c>
      <c r="V31" s="182">
        <v>1.2977338605440876E-2</v>
      </c>
      <c r="W31" s="28"/>
      <c r="AE31" s="375"/>
      <c r="AF31" s="376"/>
      <c r="AM31" s="254">
        <f t="shared" si="4"/>
        <v>44892</v>
      </c>
      <c r="AN31" s="255" t="str">
        <f t="shared" si="0"/>
        <v>日</v>
      </c>
      <c r="AO31" s="169"/>
      <c r="AP31" s="45">
        <f>'売上表 (5)'!V31</f>
        <v>0</v>
      </c>
      <c r="AQ31" s="170">
        <f t="shared" si="1"/>
        <v>0</v>
      </c>
      <c r="AR31" s="47">
        <f t="shared" si="2"/>
        <v>0</v>
      </c>
      <c r="AT31" s="281"/>
      <c r="AU31" s="288"/>
      <c r="AV31" s="289"/>
      <c r="AW31" s="289"/>
      <c r="AX31" s="289"/>
      <c r="AY31" s="289"/>
      <c r="AZ31" s="289"/>
      <c r="BA31" s="289"/>
      <c r="BB31" s="328"/>
      <c r="BC31" s="291"/>
      <c r="BD31" s="290"/>
      <c r="BE31" s="291"/>
      <c r="BF31" s="290"/>
      <c r="BG31" s="291"/>
      <c r="BH31" s="329"/>
      <c r="BI31" s="290"/>
      <c r="BJ31" s="330"/>
      <c r="BK31" s="331"/>
      <c r="BL31" s="331"/>
      <c r="BM31" s="331"/>
      <c r="BN31" s="331"/>
      <c r="BO31" s="331"/>
      <c r="BP31" s="331"/>
      <c r="BQ31" s="331"/>
      <c r="BR31" s="331"/>
      <c r="BS31" s="331"/>
      <c r="BT31" s="331"/>
      <c r="BU31" s="331"/>
      <c r="BV31" s="331"/>
      <c r="BW31" s="331"/>
      <c r="BX31" s="331"/>
      <c r="BY31" s="331"/>
      <c r="BZ31" s="331"/>
      <c r="CA31" s="331"/>
      <c r="CB31" s="331"/>
      <c r="CC31" s="331"/>
      <c r="CD31" s="331"/>
      <c r="CE31" s="331"/>
      <c r="CF31" s="331"/>
      <c r="CG31" s="331"/>
      <c r="CH31" s="331"/>
      <c r="CI31" s="331"/>
      <c r="CJ31" s="331"/>
      <c r="CK31" s="331"/>
      <c r="CL31" s="331"/>
      <c r="CM31" s="331"/>
      <c r="CN31" s="332"/>
    </row>
    <row r="32" spans="14:92" ht="13.5" customHeight="1">
      <c r="N32" s="177" t="s">
        <v>83</v>
      </c>
      <c r="O32" s="178">
        <v>19491</v>
      </c>
      <c r="P32" s="179">
        <v>2.4825194509239109E-3</v>
      </c>
      <c r="Q32" s="180">
        <v>19491</v>
      </c>
      <c r="R32" s="179">
        <v>2.5821805350515104E-3</v>
      </c>
      <c r="S32" s="180">
        <v>19491</v>
      </c>
      <c r="T32" s="179">
        <v>2.6507082903074325E-3</v>
      </c>
      <c r="U32" s="181">
        <v>21532</v>
      </c>
      <c r="V32" s="182">
        <v>2.9941714334185518E-3</v>
      </c>
      <c r="W32" s="28"/>
      <c r="AD32" s="4" t="s">
        <v>127</v>
      </c>
      <c r="AE32" s="379"/>
      <c r="AF32" s="380"/>
      <c r="AM32" s="254">
        <f t="shared" si="4"/>
        <v>44893</v>
      </c>
      <c r="AN32" s="255" t="str">
        <f t="shared" si="0"/>
        <v>月</v>
      </c>
      <c r="AO32" s="169"/>
      <c r="AP32" s="45">
        <f>'売上表 (5)'!V32</f>
        <v>0</v>
      </c>
      <c r="AQ32" s="170">
        <f t="shared" si="1"/>
        <v>0</v>
      </c>
      <c r="AR32" s="47">
        <f t="shared" si="2"/>
        <v>0</v>
      </c>
      <c r="AT32" s="281"/>
      <c r="AU32" s="288"/>
      <c r="AV32" s="289"/>
      <c r="AW32" s="289"/>
      <c r="AX32" s="289"/>
      <c r="AY32" s="289"/>
      <c r="AZ32" s="289"/>
      <c r="BA32" s="289"/>
      <c r="BB32" s="328"/>
      <c r="BC32" s="291"/>
      <c r="BD32" s="290"/>
      <c r="BE32" s="291"/>
      <c r="BF32" s="290"/>
      <c r="BG32" s="291"/>
      <c r="BH32" s="329"/>
      <c r="BI32" s="290"/>
      <c r="BJ32" s="330"/>
      <c r="BK32" s="331"/>
      <c r="BL32" s="331"/>
      <c r="BM32" s="331"/>
      <c r="BN32" s="331"/>
      <c r="BO32" s="331"/>
      <c r="BP32" s="331"/>
      <c r="BQ32" s="331"/>
      <c r="BR32" s="331"/>
      <c r="BS32" s="331"/>
      <c r="BT32" s="331"/>
      <c r="BU32" s="331"/>
      <c r="BV32" s="331"/>
      <c r="BW32" s="331"/>
      <c r="BX32" s="331"/>
      <c r="BY32" s="331"/>
      <c r="BZ32" s="331"/>
      <c r="CA32" s="331"/>
      <c r="CB32" s="331"/>
      <c r="CC32" s="331"/>
      <c r="CD32" s="331"/>
      <c r="CE32" s="331"/>
      <c r="CF32" s="331"/>
      <c r="CG32" s="331"/>
      <c r="CH32" s="331"/>
      <c r="CI32" s="331"/>
      <c r="CJ32" s="331"/>
      <c r="CK32" s="331"/>
      <c r="CL32" s="331"/>
      <c r="CM32" s="331"/>
      <c r="CN32" s="332"/>
    </row>
    <row r="33" spans="14:92" ht="13.5" customHeight="1">
      <c r="N33" s="177" t="s">
        <v>84</v>
      </c>
      <c r="O33" s="178">
        <v>34938</v>
      </c>
      <c r="P33" s="179">
        <v>4.4499648338402137E-3</v>
      </c>
      <c r="Q33" s="180">
        <v>30000</v>
      </c>
      <c r="R33" s="179">
        <v>3.9744197861343858E-3</v>
      </c>
      <c r="S33" s="180">
        <v>31066</v>
      </c>
      <c r="T33" s="179">
        <v>4.2248680799697649E-3</v>
      </c>
      <c r="U33" s="181">
        <v>0</v>
      </c>
      <c r="V33" s="182">
        <v>0</v>
      </c>
      <c r="W33" s="28"/>
      <c r="AE33" s="371"/>
      <c r="AF33" s="372"/>
      <c r="AM33" s="254">
        <f>AM32+1</f>
        <v>44894</v>
      </c>
      <c r="AN33" s="255" t="str">
        <f t="shared" si="0"/>
        <v>火</v>
      </c>
      <c r="AO33" s="169"/>
      <c r="AP33" s="45">
        <f>'売上表 (5)'!V33</f>
        <v>0</v>
      </c>
      <c r="AQ33" s="170">
        <f t="shared" si="1"/>
        <v>0</v>
      </c>
      <c r="AR33" s="47">
        <f t="shared" si="2"/>
        <v>0</v>
      </c>
      <c r="AT33" s="281"/>
      <c r="AU33" s="288"/>
      <c r="AV33" s="314"/>
      <c r="AW33" s="314"/>
      <c r="AX33" s="314"/>
      <c r="AY33" s="314"/>
      <c r="AZ33" s="314"/>
      <c r="BA33" s="314"/>
      <c r="BB33" s="328"/>
      <c r="BC33" s="291"/>
      <c r="BD33" s="290"/>
      <c r="BE33" s="291"/>
      <c r="BF33" s="290"/>
      <c r="BG33" s="291"/>
      <c r="BH33" s="329"/>
      <c r="BI33" s="290"/>
      <c r="BJ33" s="330"/>
      <c r="BK33" s="331"/>
      <c r="BL33" s="331"/>
      <c r="BM33" s="331"/>
      <c r="BN33" s="331"/>
      <c r="BO33" s="331"/>
      <c r="BP33" s="331"/>
      <c r="BQ33" s="331"/>
      <c r="BR33" s="331"/>
      <c r="BS33" s="331"/>
      <c r="BT33" s="331"/>
      <c r="BU33" s="331"/>
      <c r="BV33" s="331"/>
      <c r="BW33" s="331"/>
      <c r="BX33" s="331"/>
      <c r="BY33" s="331"/>
      <c r="BZ33" s="331"/>
      <c r="CA33" s="331"/>
      <c r="CB33" s="331"/>
      <c r="CC33" s="331"/>
      <c r="CD33" s="331"/>
      <c r="CE33" s="331"/>
      <c r="CF33" s="331"/>
      <c r="CG33" s="331"/>
      <c r="CH33" s="331"/>
      <c r="CI33" s="331"/>
      <c r="CJ33" s="331"/>
      <c r="CK33" s="331"/>
      <c r="CL33" s="331"/>
      <c r="CM33" s="331"/>
      <c r="CN33" s="332"/>
    </row>
    <row r="34" spans="14:92" ht="13.5" customHeight="1">
      <c r="N34" s="177" t="s">
        <v>85</v>
      </c>
      <c r="O34" s="178">
        <v>5367</v>
      </c>
      <c r="P34" s="179">
        <v>6.8358123714066133E-4</v>
      </c>
      <c r="Q34" s="180">
        <v>5963</v>
      </c>
      <c r="R34" s="179">
        <v>7.8998217282397806E-4</v>
      </c>
      <c r="S34" s="180">
        <v>5963</v>
      </c>
      <c r="T34" s="179">
        <v>8.1094728516254778E-4</v>
      </c>
      <c r="U34" s="181">
        <v>5963</v>
      </c>
      <c r="V34" s="182">
        <v>8.2919581355539776E-4</v>
      </c>
      <c r="W34" s="28"/>
      <c r="AE34" s="371"/>
      <c r="AF34" s="372"/>
      <c r="AM34" s="254">
        <f t="shared" si="4"/>
        <v>44895</v>
      </c>
      <c r="AN34" s="255" t="str">
        <f t="shared" si="0"/>
        <v>水</v>
      </c>
      <c r="AO34" s="169"/>
      <c r="AP34" s="45">
        <f>'売上表 (5)'!V34</f>
        <v>0</v>
      </c>
      <c r="AQ34" s="170">
        <f t="shared" si="1"/>
        <v>0</v>
      </c>
      <c r="AR34" s="47">
        <f t="shared" si="2"/>
        <v>0</v>
      </c>
      <c r="AT34" s="281"/>
      <c r="AU34" s="288" t="s">
        <v>123</v>
      </c>
      <c r="AV34" s="314"/>
      <c r="AW34" s="314"/>
      <c r="AX34" s="314"/>
      <c r="AY34" s="314"/>
      <c r="AZ34" s="314"/>
      <c r="BA34" s="314"/>
      <c r="BB34" s="328"/>
      <c r="BC34" s="291"/>
      <c r="BD34" s="290"/>
      <c r="BE34" s="291"/>
      <c r="BF34" s="290"/>
      <c r="BG34" s="291"/>
      <c r="BH34" s="329"/>
      <c r="BI34" s="290"/>
      <c r="BJ34" s="330"/>
      <c r="BK34" s="331"/>
      <c r="BL34" s="331"/>
      <c r="BM34" s="331"/>
      <c r="BN34" s="331"/>
      <c r="BO34" s="331"/>
      <c r="BP34" s="331"/>
      <c r="BQ34" s="331"/>
      <c r="BR34" s="331"/>
      <c r="BS34" s="331"/>
      <c r="BT34" s="331"/>
      <c r="BU34" s="331"/>
      <c r="BV34" s="331"/>
      <c r="BW34" s="331"/>
      <c r="BX34" s="331"/>
      <c r="BY34" s="331"/>
      <c r="BZ34" s="331"/>
      <c r="CA34" s="331"/>
      <c r="CB34" s="331"/>
      <c r="CC34" s="331"/>
      <c r="CD34" s="331"/>
      <c r="CE34" s="331"/>
      <c r="CF34" s="331"/>
      <c r="CG34" s="331"/>
      <c r="CH34" s="331"/>
      <c r="CI34" s="331"/>
      <c r="CJ34" s="331"/>
      <c r="CK34" s="331"/>
      <c r="CL34" s="331"/>
      <c r="CM34" s="331"/>
      <c r="CN34" s="332"/>
    </row>
    <row r="35" spans="14:92" ht="13.5" customHeight="1">
      <c r="N35" s="177" t="s">
        <v>86</v>
      </c>
      <c r="O35" s="178">
        <v>114024</v>
      </c>
      <c r="P35" s="179">
        <v>1.4522948944238265E-2</v>
      </c>
      <c r="Q35" s="180">
        <v>67719.741191705471</v>
      </c>
      <c r="R35" s="179">
        <v>8.9715559768071326E-3</v>
      </c>
      <c r="S35" s="180">
        <v>149618</v>
      </c>
      <c r="T35" s="179">
        <v>2.0347528242738569E-2</v>
      </c>
      <c r="U35" s="181">
        <v>41582</v>
      </c>
      <c r="V35" s="182">
        <v>5.7822606606172319E-3</v>
      </c>
      <c r="W35" s="28"/>
      <c r="AE35" s="371"/>
      <c r="AF35" s="372"/>
      <c r="AM35" s="254">
        <f t="shared" si="4"/>
        <v>44896</v>
      </c>
      <c r="AN35" s="255" t="str">
        <f t="shared" si="0"/>
        <v>木</v>
      </c>
      <c r="AO35" s="169"/>
      <c r="AP35" s="45">
        <f>'売上表 (5)'!V35</f>
        <v>0</v>
      </c>
      <c r="AQ35" s="170">
        <f t="shared" si="1"/>
        <v>0</v>
      </c>
      <c r="AR35" s="47">
        <f t="shared" si="2"/>
        <v>0</v>
      </c>
      <c r="AT35" s="281"/>
      <c r="AU35" s="288"/>
      <c r="AV35" s="289"/>
      <c r="AW35" s="289"/>
      <c r="AX35" s="289"/>
      <c r="AY35" s="289"/>
      <c r="AZ35" s="289"/>
      <c r="BA35" s="289"/>
      <c r="BB35" s="328"/>
      <c r="BC35" s="291"/>
      <c r="BD35" s="290"/>
      <c r="BE35" s="291"/>
      <c r="BF35" s="290"/>
      <c r="BG35" s="291"/>
      <c r="BH35" s="329"/>
      <c r="BI35" s="290"/>
      <c r="BJ35" s="330"/>
      <c r="BK35" s="331"/>
      <c r="BL35" s="331"/>
      <c r="BM35" s="331"/>
      <c r="BN35" s="331"/>
      <c r="BO35" s="331"/>
      <c r="BP35" s="331"/>
      <c r="BQ35" s="331"/>
      <c r="BR35" s="331"/>
      <c r="BS35" s="331"/>
      <c r="BT35" s="331"/>
      <c r="BU35" s="331"/>
      <c r="BV35" s="331"/>
      <c r="BW35" s="331"/>
      <c r="BX35" s="331"/>
      <c r="BY35" s="331"/>
      <c r="BZ35" s="331"/>
      <c r="CA35" s="331"/>
      <c r="CB35" s="331"/>
      <c r="CC35" s="331"/>
      <c r="CD35" s="331"/>
      <c r="CE35" s="331"/>
      <c r="CF35" s="331"/>
      <c r="CG35" s="331"/>
      <c r="CH35" s="331"/>
      <c r="CI35" s="331"/>
      <c r="CJ35" s="331"/>
      <c r="CK35" s="331"/>
      <c r="CL35" s="331"/>
      <c r="CM35" s="331"/>
      <c r="CN35" s="332"/>
    </row>
    <row r="36" spans="14:92" ht="13.5" customHeight="1" thickBot="1">
      <c r="N36" s="177" t="s">
        <v>87</v>
      </c>
      <c r="O36" s="178">
        <v>115</v>
      </c>
      <c r="P36" s="179">
        <v>1.4647259599622891E-5</v>
      </c>
      <c r="Q36" s="180">
        <v>60.500066579844074</v>
      </c>
      <c r="R36" s="179">
        <v>8.0150887225793325E-6</v>
      </c>
      <c r="S36" s="180">
        <v>0</v>
      </c>
      <c r="T36" s="179">
        <v>0</v>
      </c>
      <c r="U36" s="181">
        <v>0</v>
      </c>
      <c r="V36" s="182">
        <v>0</v>
      </c>
      <c r="W36" s="28"/>
      <c r="AE36" s="373"/>
      <c r="AF36" s="374"/>
      <c r="AM36" s="256"/>
      <c r="AN36" s="256"/>
      <c r="AO36" s="183">
        <f t="shared" ref="AO36:AQ36" si="7">SUM(AO5:AO35)</f>
        <v>210000</v>
      </c>
      <c r="AP36" s="183">
        <f t="shared" si="7"/>
        <v>299980</v>
      </c>
      <c r="AQ36" s="184">
        <f t="shared" si="7"/>
        <v>89980</v>
      </c>
      <c r="AR36" s="184">
        <f>SUM(AR5:AR35)</f>
        <v>8.9980000000000011</v>
      </c>
      <c r="AT36" s="281"/>
      <c r="AU36" s="288"/>
      <c r="AV36" s="289"/>
      <c r="AW36" s="289"/>
      <c r="AX36" s="289"/>
      <c r="AY36" s="289"/>
      <c r="AZ36" s="289"/>
      <c r="BA36" s="289"/>
      <c r="BB36" s="328"/>
      <c r="BC36" s="291"/>
      <c r="BD36" s="290"/>
      <c r="BE36" s="291"/>
      <c r="BF36" s="290"/>
      <c r="BG36" s="291"/>
      <c r="BH36" s="329"/>
      <c r="BI36" s="290"/>
      <c r="BJ36" s="330"/>
      <c r="BK36" s="331"/>
      <c r="BL36" s="331"/>
      <c r="BM36" s="331"/>
      <c r="BN36" s="331"/>
      <c r="BO36" s="331"/>
      <c r="BP36" s="331"/>
      <c r="BQ36" s="331"/>
      <c r="BR36" s="331"/>
      <c r="BS36" s="331"/>
      <c r="BT36" s="331"/>
      <c r="BU36" s="331"/>
      <c r="BV36" s="331"/>
      <c r="BW36" s="331"/>
      <c r="BX36" s="331"/>
      <c r="BY36" s="331"/>
      <c r="BZ36" s="331"/>
      <c r="CA36" s="331"/>
      <c r="CB36" s="331"/>
      <c r="CC36" s="331"/>
      <c r="CD36" s="331"/>
      <c r="CE36" s="331"/>
      <c r="CF36" s="331"/>
      <c r="CG36" s="331"/>
      <c r="CH36" s="331"/>
      <c r="CI36" s="331"/>
      <c r="CJ36" s="331"/>
      <c r="CK36" s="331"/>
      <c r="CL36" s="331"/>
      <c r="CM36" s="331"/>
      <c r="CN36" s="332"/>
    </row>
    <row r="37" spans="14:92" ht="13.5" customHeight="1">
      <c r="N37" s="177" t="s">
        <v>88</v>
      </c>
      <c r="O37" s="178">
        <v>17367</v>
      </c>
      <c r="P37" s="179">
        <v>2.2119909344926153E-3</v>
      </c>
      <c r="Q37" s="180">
        <v>17367</v>
      </c>
      <c r="R37" s="179">
        <v>2.3007916141931958E-3</v>
      </c>
      <c r="S37" s="180">
        <v>17367</v>
      </c>
      <c r="T37" s="179">
        <v>2.3618516688609708E-3</v>
      </c>
      <c r="U37" s="181">
        <v>18708</v>
      </c>
      <c r="V37" s="182">
        <v>2.6014749756824388E-3</v>
      </c>
      <c r="W37" s="28"/>
      <c r="AT37" s="281"/>
      <c r="AU37" s="288"/>
      <c r="AV37" s="289"/>
      <c r="AW37" s="289"/>
      <c r="AX37" s="289"/>
      <c r="AY37" s="289"/>
      <c r="AZ37" s="289"/>
      <c r="BA37" s="289"/>
      <c r="BB37" s="328"/>
      <c r="BC37" s="305"/>
      <c r="BD37" s="290"/>
      <c r="BE37" s="291"/>
      <c r="BF37" s="290"/>
      <c r="BG37" s="291"/>
      <c r="BH37" s="329"/>
      <c r="BI37" s="290"/>
      <c r="BJ37" s="330"/>
      <c r="BK37" s="331"/>
      <c r="BL37" s="331"/>
      <c r="BM37" s="331"/>
      <c r="BN37" s="331"/>
      <c r="BO37" s="331"/>
      <c r="BP37" s="331"/>
      <c r="BQ37" s="331"/>
      <c r="BR37" s="331"/>
      <c r="BS37" s="331"/>
      <c r="BT37" s="331"/>
      <c r="BU37" s="331"/>
      <c r="BV37" s="331"/>
      <c r="BW37" s="331"/>
      <c r="BX37" s="331"/>
      <c r="BY37" s="331"/>
      <c r="BZ37" s="331"/>
      <c r="CA37" s="331"/>
      <c r="CB37" s="331"/>
      <c r="CC37" s="331"/>
      <c r="CD37" s="331"/>
      <c r="CE37" s="331"/>
      <c r="CF37" s="331"/>
      <c r="CG37" s="331"/>
      <c r="CH37" s="331"/>
      <c r="CI37" s="331"/>
      <c r="CJ37" s="331"/>
      <c r="CK37" s="331"/>
      <c r="CL37" s="331"/>
      <c r="CM37" s="331"/>
      <c r="CN37" s="332"/>
    </row>
    <row r="38" spans="14:92" ht="13.5" customHeight="1">
      <c r="N38" s="177" t="s">
        <v>89</v>
      </c>
      <c r="O38" s="178">
        <v>77170</v>
      </c>
      <c r="P38" s="179">
        <v>9.8289480287208561E-3</v>
      </c>
      <c r="Q38" s="180">
        <v>102420</v>
      </c>
      <c r="R38" s="179">
        <v>1.3568669149862793E-2</v>
      </c>
      <c r="S38" s="180">
        <v>91420</v>
      </c>
      <c r="T38" s="179">
        <v>1.2432802416495073E-2</v>
      </c>
      <c r="U38" s="181">
        <v>73920</v>
      </c>
      <c r="V38" s="182">
        <v>1.0279080083517526E-2</v>
      </c>
      <c r="W38" s="28"/>
      <c r="AT38" s="281"/>
      <c r="AU38" s="288"/>
      <c r="AV38" s="289"/>
      <c r="AW38" s="289"/>
      <c r="AX38" s="289"/>
      <c r="AY38" s="289"/>
      <c r="AZ38" s="289"/>
      <c r="BA38" s="289"/>
      <c r="BB38" s="328"/>
      <c r="BC38" s="305"/>
      <c r="BD38" s="290"/>
      <c r="BE38" s="291"/>
      <c r="BF38" s="290"/>
      <c r="BG38" s="291"/>
      <c r="BH38" s="329"/>
      <c r="BI38" s="290"/>
      <c r="BJ38" s="330"/>
      <c r="BK38" s="331"/>
      <c r="BL38" s="331"/>
      <c r="BM38" s="331"/>
      <c r="BN38" s="331"/>
      <c r="BO38" s="331"/>
      <c r="BP38" s="331"/>
      <c r="BQ38" s="331"/>
      <c r="BR38" s="331"/>
      <c r="BS38" s="331"/>
      <c r="BT38" s="331"/>
      <c r="BU38" s="331"/>
      <c r="BV38" s="331"/>
      <c r="BW38" s="331"/>
      <c r="BX38" s="331"/>
      <c r="BY38" s="331"/>
      <c r="BZ38" s="331"/>
      <c r="CA38" s="331"/>
      <c r="CB38" s="331"/>
      <c r="CC38" s="331"/>
      <c r="CD38" s="331"/>
      <c r="CE38" s="331"/>
      <c r="CF38" s="331"/>
      <c r="CG38" s="331"/>
      <c r="CH38" s="331"/>
      <c r="CI38" s="331"/>
      <c r="CJ38" s="331"/>
      <c r="CK38" s="331"/>
      <c r="CL38" s="331"/>
      <c r="CM38" s="331"/>
      <c r="CN38" s="332"/>
    </row>
    <row r="39" spans="14:92" ht="13.5" customHeight="1">
      <c r="N39" s="177" t="s">
        <v>90</v>
      </c>
      <c r="O39" s="178">
        <v>11302</v>
      </c>
      <c r="P39" s="179">
        <v>1.4395071999559817E-3</v>
      </c>
      <c r="Q39" s="180">
        <v>12304</v>
      </c>
      <c r="R39" s="179">
        <v>1.6300420349532494E-3</v>
      </c>
      <c r="S39" s="180">
        <v>25603</v>
      </c>
      <c r="T39" s="179">
        <v>3.481919057859586E-3</v>
      </c>
      <c r="U39" s="181">
        <v>25503</v>
      </c>
      <c r="V39" s="182">
        <v>3.5463660629051334E-3</v>
      </c>
      <c r="W39" s="28"/>
      <c r="AT39" s="281"/>
      <c r="AU39" s="316"/>
      <c r="AV39" s="314"/>
      <c r="AW39" s="314"/>
      <c r="AX39" s="314"/>
      <c r="AY39" s="314"/>
      <c r="AZ39" s="314"/>
      <c r="BA39" s="314"/>
      <c r="BB39" s="328"/>
      <c r="BC39" s="305"/>
      <c r="BD39" s="290"/>
      <c r="BE39" s="291"/>
      <c r="BF39" s="290"/>
      <c r="BG39" s="291"/>
      <c r="BH39" s="329"/>
      <c r="BI39" s="290"/>
      <c r="BJ39" s="330"/>
      <c r="BK39" s="331"/>
      <c r="BL39" s="331"/>
      <c r="BM39" s="331"/>
      <c r="BN39" s="331"/>
      <c r="BO39" s="331"/>
      <c r="BP39" s="331"/>
      <c r="BQ39" s="331"/>
      <c r="BR39" s="331"/>
      <c r="BS39" s="331"/>
      <c r="BT39" s="331"/>
      <c r="BU39" s="331"/>
      <c r="BV39" s="331"/>
      <c r="BW39" s="331"/>
      <c r="BX39" s="331"/>
      <c r="BY39" s="331"/>
      <c r="BZ39" s="331"/>
      <c r="CA39" s="331"/>
      <c r="CB39" s="331"/>
      <c r="CC39" s="331"/>
      <c r="CD39" s="331"/>
      <c r="CE39" s="331"/>
      <c r="CF39" s="331"/>
      <c r="CG39" s="331"/>
      <c r="CH39" s="331"/>
      <c r="CI39" s="331"/>
      <c r="CJ39" s="331"/>
      <c r="CK39" s="331"/>
      <c r="CL39" s="331"/>
      <c r="CM39" s="331"/>
      <c r="CN39" s="332"/>
    </row>
    <row r="40" spans="14:92" ht="13.5" customHeight="1" thickBot="1">
      <c r="N40" s="177" t="s">
        <v>91</v>
      </c>
      <c r="O40" s="178">
        <v>246912</v>
      </c>
      <c r="P40" s="179">
        <v>3.1448557932713804E-2</v>
      </c>
      <c r="Q40" s="180">
        <v>314689</v>
      </c>
      <c r="R40" s="179">
        <v>4.1690206269294788E-2</v>
      </c>
      <c r="S40" s="180">
        <v>259420</v>
      </c>
      <c r="T40" s="179">
        <v>3.5280218802090917E-2</v>
      </c>
      <c r="U40" s="181">
        <v>246340</v>
      </c>
      <c r="V40" s="182">
        <v>3.4255256869233051E-2</v>
      </c>
      <c r="AT40" s="326"/>
      <c r="AU40" s="337"/>
      <c r="AV40" s="338"/>
      <c r="AW40" s="338"/>
      <c r="AX40" s="338"/>
      <c r="AY40" s="338"/>
      <c r="AZ40" s="338"/>
      <c r="BA40" s="338"/>
      <c r="BB40" s="368"/>
      <c r="BC40" s="309"/>
      <c r="BD40" s="308"/>
      <c r="BE40" s="309"/>
      <c r="BF40" s="308"/>
      <c r="BG40" s="309"/>
      <c r="BH40" s="341"/>
      <c r="BI40" s="308"/>
      <c r="BJ40" s="342"/>
      <c r="BK40" s="343"/>
      <c r="BL40" s="343"/>
      <c r="BM40" s="343"/>
      <c r="BN40" s="343"/>
      <c r="BO40" s="343"/>
      <c r="BP40" s="343"/>
      <c r="BQ40" s="343"/>
      <c r="BR40" s="343"/>
      <c r="BS40" s="343"/>
      <c r="BT40" s="343"/>
      <c r="BU40" s="343"/>
      <c r="BV40" s="343"/>
      <c r="BW40" s="343"/>
      <c r="BX40" s="343"/>
      <c r="BY40" s="343"/>
      <c r="BZ40" s="343"/>
      <c r="CA40" s="343"/>
      <c r="CB40" s="343"/>
      <c r="CC40" s="343"/>
      <c r="CD40" s="343"/>
      <c r="CE40" s="343"/>
      <c r="CF40" s="343"/>
      <c r="CG40" s="343"/>
      <c r="CH40" s="343"/>
      <c r="CI40" s="343"/>
      <c r="CJ40" s="343"/>
      <c r="CK40" s="343"/>
      <c r="CL40" s="343"/>
      <c r="CM40" s="343"/>
      <c r="CN40" s="344"/>
    </row>
    <row r="41" spans="14:92" ht="13.5" customHeight="1">
      <c r="N41" s="171" t="s">
        <v>92</v>
      </c>
      <c r="O41" s="172">
        <v>7437</v>
      </c>
      <c r="P41" s="173">
        <v>9.4723190993387335E-4</v>
      </c>
      <c r="Q41" s="174">
        <v>7715.1989667058297</v>
      </c>
      <c r="R41" s="173">
        <v>1.0221146475746406E-3</v>
      </c>
      <c r="S41" s="174">
        <v>9784</v>
      </c>
      <c r="T41" s="173">
        <v>1.3305900114087485E-3</v>
      </c>
      <c r="U41" s="175">
        <v>6560</v>
      </c>
      <c r="V41" s="176">
        <v>9.1221273468445577E-4</v>
      </c>
      <c r="W41" s="28"/>
      <c r="AT41" s="322"/>
      <c r="AU41" s="412" t="s">
        <v>122</v>
      </c>
      <c r="AV41" s="413"/>
      <c r="AW41" s="413"/>
      <c r="AX41" s="413"/>
      <c r="AY41" s="413"/>
      <c r="AZ41" s="413"/>
      <c r="BA41" s="413"/>
      <c r="BB41" s="412" t="s">
        <v>110</v>
      </c>
      <c r="BC41" s="413"/>
      <c r="BD41" s="413"/>
      <c r="BE41" s="413"/>
      <c r="BF41" s="413"/>
      <c r="BG41" s="413"/>
      <c r="BH41" s="416"/>
      <c r="BI41" s="353"/>
      <c r="BJ41" s="354">
        <f>AT4</f>
        <v>41852</v>
      </c>
      <c r="BK41" s="355">
        <f t="shared" ref="BK41:CN41" si="8">BJ41+1</f>
        <v>41853</v>
      </c>
      <c r="BL41" s="355">
        <f t="shared" si="8"/>
        <v>41854</v>
      </c>
      <c r="BM41" s="355">
        <f t="shared" si="8"/>
        <v>41855</v>
      </c>
      <c r="BN41" s="355">
        <f t="shared" si="8"/>
        <v>41856</v>
      </c>
      <c r="BO41" s="355">
        <f t="shared" si="8"/>
        <v>41857</v>
      </c>
      <c r="BP41" s="355">
        <f t="shared" si="8"/>
        <v>41858</v>
      </c>
      <c r="BQ41" s="355">
        <f t="shared" si="8"/>
        <v>41859</v>
      </c>
      <c r="BR41" s="355">
        <f t="shared" si="8"/>
        <v>41860</v>
      </c>
      <c r="BS41" s="355">
        <f t="shared" si="8"/>
        <v>41861</v>
      </c>
      <c r="BT41" s="355">
        <f t="shared" si="8"/>
        <v>41862</v>
      </c>
      <c r="BU41" s="355">
        <f t="shared" si="8"/>
        <v>41863</v>
      </c>
      <c r="BV41" s="355">
        <f t="shared" si="8"/>
        <v>41864</v>
      </c>
      <c r="BW41" s="355">
        <f t="shared" si="8"/>
        <v>41865</v>
      </c>
      <c r="BX41" s="355">
        <f t="shared" si="8"/>
        <v>41866</v>
      </c>
      <c r="BY41" s="355">
        <f t="shared" si="8"/>
        <v>41867</v>
      </c>
      <c r="BZ41" s="355">
        <f t="shared" si="8"/>
        <v>41868</v>
      </c>
      <c r="CA41" s="355">
        <f t="shared" si="8"/>
        <v>41869</v>
      </c>
      <c r="CB41" s="355">
        <f t="shared" si="8"/>
        <v>41870</v>
      </c>
      <c r="CC41" s="355">
        <f t="shared" si="8"/>
        <v>41871</v>
      </c>
      <c r="CD41" s="355">
        <f t="shared" si="8"/>
        <v>41872</v>
      </c>
      <c r="CE41" s="355">
        <f t="shared" si="8"/>
        <v>41873</v>
      </c>
      <c r="CF41" s="355">
        <f t="shared" si="8"/>
        <v>41874</v>
      </c>
      <c r="CG41" s="355">
        <f t="shared" si="8"/>
        <v>41875</v>
      </c>
      <c r="CH41" s="355">
        <f t="shared" si="8"/>
        <v>41876</v>
      </c>
      <c r="CI41" s="355">
        <f t="shared" si="8"/>
        <v>41877</v>
      </c>
      <c r="CJ41" s="355">
        <f t="shared" si="8"/>
        <v>41878</v>
      </c>
      <c r="CK41" s="355">
        <f t="shared" si="8"/>
        <v>41879</v>
      </c>
      <c r="CL41" s="355">
        <f t="shared" si="8"/>
        <v>41880</v>
      </c>
      <c r="CM41" s="355">
        <f t="shared" si="8"/>
        <v>41881</v>
      </c>
      <c r="CN41" s="356">
        <f t="shared" si="8"/>
        <v>41882</v>
      </c>
    </row>
    <row r="42" spans="14:92" ht="13.5" customHeight="1" thickBot="1">
      <c r="N42" s="116" t="s">
        <v>93</v>
      </c>
      <c r="O42" s="117">
        <v>1050659</v>
      </c>
      <c r="P42" s="118">
        <v>0.13381978368417555</v>
      </c>
      <c r="Q42" s="119">
        <v>1073332.4402249914</v>
      </c>
      <c r="R42" s="118">
        <v>0.14219578958433696</v>
      </c>
      <c r="S42" s="119">
        <v>1112866</v>
      </c>
      <c r="T42" s="118">
        <v>0.15134591002007444</v>
      </c>
      <c r="U42" s="120">
        <v>938404</v>
      </c>
      <c r="V42" s="121">
        <v>0.13049147546933415</v>
      </c>
      <c r="W42" s="28"/>
      <c r="AT42" s="322"/>
      <c r="AU42" s="414"/>
      <c r="AV42" s="415"/>
      <c r="AW42" s="415"/>
      <c r="AX42" s="415"/>
      <c r="AY42" s="415"/>
      <c r="AZ42" s="415"/>
      <c r="BA42" s="415"/>
      <c r="BB42" s="414"/>
      <c r="BC42" s="415"/>
      <c r="BD42" s="415"/>
      <c r="BE42" s="415"/>
      <c r="BF42" s="415"/>
      <c r="BG42" s="415"/>
      <c r="BH42" s="417"/>
      <c r="BI42" s="349"/>
      <c r="BJ42" s="350">
        <f t="shared" ref="BJ42:CN42" si="9">BJ41</f>
        <v>41852</v>
      </c>
      <c r="BK42" s="351">
        <f t="shared" si="9"/>
        <v>41853</v>
      </c>
      <c r="BL42" s="351">
        <f t="shared" si="9"/>
        <v>41854</v>
      </c>
      <c r="BM42" s="351">
        <f t="shared" si="9"/>
        <v>41855</v>
      </c>
      <c r="BN42" s="351">
        <f t="shared" si="9"/>
        <v>41856</v>
      </c>
      <c r="BO42" s="351">
        <f t="shared" si="9"/>
        <v>41857</v>
      </c>
      <c r="BP42" s="351">
        <f t="shared" si="9"/>
        <v>41858</v>
      </c>
      <c r="BQ42" s="351">
        <f t="shared" si="9"/>
        <v>41859</v>
      </c>
      <c r="BR42" s="351">
        <f t="shared" si="9"/>
        <v>41860</v>
      </c>
      <c r="BS42" s="351">
        <f t="shared" si="9"/>
        <v>41861</v>
      </c>
      <c r="BT42" s="351">
        <f t="shared" si="9"/>
        <v>41862</v>
      </c>
      <c r="BU42" s="351">
        <f t="shared" si="9"/>
        <v>41863</v>
      </c>
      <c r="BV42" s="351">
        <f t="shared" si="9"/>
        <v>41864</v>
      </c>
      <c r="BW42" s="351">
        <f t="shared" si="9"/>
        <v>41865</v>
      </c>
      <c r="BX42" s="351">
        <f t="shared" si="9"/>
        <v>41866</v>
      </c>
      <c r="BY42" s="351">
        <f t="shared" si="9"/>
        <v>41867</v>
      </c>
      <c r="BZ42" s="351">
        <f t="shared" si="9"/>
        <v>41868</v>
      </c>
      <c r="CA42" s="351">
        <f t="shared" si="9"/>
        <v>41869</v>
      </c>
      <c r="CB42" s="351">
        <f t="shared" si="9"/>
        <v>41870</v>
      </c>
      <c r="CC42" s="351">
        <f t="shared" si="9"/>
        <v>41871</v>
      </c>
      <c r="CD42" s="351">
        <f t="shared" si="9"/>
        <v>41872</v>
      </c>
      <c r="CE42" s="351">
        <f t="shared" si="9"/>
        <v>41873</v>
      </c>
      <c r="CF42" s="351">
        <f t="shared" si="9"/>
        <v>41874</v>
      </c>
      <c r="CG42" s="351">
        <f t="shared" si="9"/>
        <v>41875</v>
      </c>
      <c r="CH42" s="351">
        <f t="shared" si="9"/>
        <v>41876</v>
      </c>
      <c r="CI42" s="351">
        <f t="shared" si="9"/>
        <v>41877</v>
      </c>
      <c r="CJ42" s="351">
        <f t="shared" si="9"/>
        <v>41878</v>
      </c>
      <c r="CK42" s="351">
        <f t="shared" si="9"/>
        <v>41879</v>
      </c>
      <c r="CL42" s="351">
        <f t="shared" si="9"/>
        <v>41880</v>
      </c>
      <c r="CM42" s="351">
        <f t="shared" si="9"/>
        <v>41881</v>
      </c>
      <c r="CN42" s="352">
        <f t="shared" si="9"/>
        <v>41882</v>
      </c>
    </row>
    <row r="43" spans="14:92" ht="13.5" customHeight="1">
      <c r="N43" s="185" t="s">
        <v>94</v>
      </c>
      <c r="O43" s="74">
        <v>4340598</v>
      </c>
      <c r="P43" s="75">
        <v>0.55285100629220796</v>
      </c>
      <c r="Q43" s="76">
        <v>4234579.1989555219</v>
      </c>
      <c r="R43" s="75">
        <v>0.56099984514273082</v>
      </c>
      <c r="S43" s="76">
        <v>4204396</v>
      </c>
      <c r="T43" s="75">
        <v>0.57178325036865263</v>
      </c>
      <c r="U43" s="77">
        <v>4775103</v>
      </c>
      <c r="V43" s="78">
        <v>0.66401063506554092</v>
      </c>
      <c r="AE43" s="3"/>
      <c r="AT43" s="357"/>
      <c r="AU43" s="358"/>
      <c r="AV43" s="359"/>
      <c r="AW43" s="359"/>
      <c r="AX43" s="359"/>
      <c r="AY43" s="359"/>
      <c r="AZ43" s="359"/>
      <c r="BA43" s="359"/>
      <c r="BB43" s="369"/>
      <c r="BC43" s="361"/>
      <c r="BD43" s="362"/>
      <c r="BE43" s="361"/>
      <c r="BF43" s="362"/>
      <c r="BG43" s="361"/>
      <c r="BH43" s="363"/>
      <c r="BI43" s="362"/>
      <c r="BJ43" s="364"/>
      <c r="BK43" s="365"/>
      <c r="BL43" s="365"/>
      <c r="BM43" s="365"/>
      <c r="BN43" s="365"/>
      <c r="BO43" s="365"/>
      <c r="BP43" s="365"/>
      <c r="BQ43" s="365"/>
      <c r="BR43" s="365"/>
      <c r="BS43" s="365"/>
      <c r="BT43" s="365"/>
      <c r="BU43" s="365"/>
      <c r="BV43" s="365"/>
      <c r="BW43" s="365"/>
      <c r="BX43" s="365"/>
      <c r="BY43" s="365"/>
      <c r="BZ43" s="365"/>
      <c r="CA43" s="365"/>
      <c r="CB43" s="365"/>
      <c r="CC43" s="365"/>
      <c r="CD43" s="365"/>
      <c r="CE43" s="365"/>
      <c r="CF43" s="365"/>
      <c r="CG43" s="365"/>
      <c r="CH43" s="365"/>
      <c r="CI43" s="365"/>
      <c r="CJ43" s="365"/>
      <c r="CK43" s="365"/>
      <c r="CL43" s="365"/>
      <c r="CM43" s="365"/>
      <c r="CN43" s="367"/>
    </row>
    <row r="44" spans="14:92" ht="13.5" customHeight="1">
      <c r="N44" s="84" t="s">
        <v>95</v>
      </c>
      <c r="O44" s="85">
        <v>146227</v>
      </c>
      <c r="P44" s="86">
        <v>1.8624563734557013E-2</v>
      </c>
      <c r="Q44" s="87">
        <v>118926.82599494694</v>
      </c>
      <c r="R44" s="86">
        <v>1.5755504344549275E-2</v>
      </c>
      <c r="S44" s="87">
        <v>109603</v>
      </c>
      <c r="T44" s="86">
        <v>1.490562725065751E-2</v>
      </c>
      <c r="U44" s="88">
        <v>207403</v>
      </c>
      <c r="V44" s="89">
        <v>2.8840801495695147E-2</v>
      </c>
      <c r="W44" s="186"/>
      <c r="AT44" s="281"/>
      <c r="AU44" s="288"/>
      <c r="AV44" s="289"/>
      <c r="AW44" s="289"/>
      <c r="AX44" s="289"/>
      <c r="AY44" s="289"/>
      <c r="AZ44" s="289"/>
      <c r="BA44" s="289"/>
      <c r="BB44" s="336"/>
      <c r="BC44" s="305"/>
      <c r="BD44" s="290"/>
      <c r="BE44" s="291"/>
      <c r="BF44" s="290"/>
      <c r="BG44" s="291"/>
      <c r="BH44" s="329"/>
      <c r="BI44" s="290"/>
      <c r="BJ44" s="330"/>
      <c r="BK44" s="331"/>
      <c r="BL44" s="331"/>
      <c r="BM44" s="331"/>
      <c r="BN44" s="331"/>
      <c r="BO44" s="331"/>
      <c r="BP44" s="331"/>
      <c r="BQ44" s="331"/>
      <c r="BR44" s="331"/>
      <c r="BS44" s="331"/>
      <c r="BT44" s="331"/>
      <c r="BU44" s="331"/>
      <c r="BV44" s="331"/>
      <c r="BW44" s="331"/>
      <c r="BX44" s="331"/>
      <c r="BY44" s="331"/>
      <c r="BZ44" s="331"/>
      <c r="CA44" s="331"/>
      <c r="CB44" s="331"/>
      <c r="CC44" s="331"/>
      <c r="CD44" s="331"/>
      <c r="CE44" s="331"/>
      <c r="CF44" s="331"/>
      <c r="CG44" s="331"/>
      <c r="CH44" s="331"/>
      <c r="CI44" s="331"/>
      <c r="CJ44" s="331"/>
      <c r="CK44" s="331"/>
      <c r="CL44" s="331"/>
      <c r="CM44" s="331"/>
      <c r="CN44" s="332"/>
    </row>
    <row r="45" spans="14:92" ht="13.5" customHeight="1">
      <c r="N45" s="187" t="s">
        <v>96</v>
      </c>
      <c r="O45" s="172">
        <v>576325</v>
      </c>
      <c r="P45" s="173">
        <v>7.3405059902197062E-2</v>
      </c>
      <c r="Q45" s="174">
        <v>503215.16003017174</v>
      </c>
      <c r="R45" s="173">
        <v>6.6666276290223189E-2</v>
      </c>
      <c r="S45" s="174">
        <v>520866</v>
      </c>
      <c r="T45" s="173">
        <v>7.0835966566070038E-2</v>
      </c>
      <c r="U45" s="175">
        <v>415908</v>
      </c>
      <c r="V45" s="176">
        <v>5.7834843606271738E-2</v>
      </c>
      <c r="W45" s="186"/>
      <c r="AE45" s="256" t="s">
        <v>26</v>
      </c>
      <c r="AF45" s="256" t="s">
        <v>33</v>
      </c>
      <c r="AT45" s="281"/>
      <c r="AU45" s="288"/>
      <c r="AV45" s="289"/>
      <c r="AW45" s="289"/>
      <c r="AX45" s="289"/>
      <c r="AY45" s="289"/>
      <c r="AZ45" s="289"/>
      <c r="BA45" s="289"/>
      <c r="BB45" s="336"/>
      <c r="BC45" s="305"/>
      <c r="BD45" s="290"/>
      <c r="BE45" s="291"/>
      <c r="BF45" s="290"/>
      <c r="BG45" s="291"/>
      <c r="BH45" s="329"/>
      <c r="BI45" s="290"/>
      <c r="BJ45" s="330"/>
      <c r="BK45" s="331"/>
      <c r="BL45" s="331"/>
      <c r="BM45" s="331"/>
      <c r="BN45" s="331"/>
      <c r="BO45" s="331"/>
      <c r="BP45" s="331"/>
      <c r="BQ45" s="331"/>
      <c r="BR45" s="331"/>
      <c r="BS45" s="331"/>
      <c r="BT45" s="331"/>
      <c r="BU45" s="331"/>
      <c r="BV45" s="331"/>
      <c r="BW45" s="331"/>
      <c r="BX45" s="331"/>
      <c r="BY45" s="331"/>
      <c r="BZ45" s="331"/>
      <c r="CA45" s="331"/>
      <c r="CB45" s="331"/>
      <c r="CC45" s="331"/>
      <c r="CD45" s="331"/>
      <c r="CE45" s="331"/>
      <c r="CF45" s="331"/>
      <c r="CG45" s="331"/>
      <c r="CH45" s="331"/>
      <c r="CI45" s="331"/>
      <c r="CJ45" s="331"/>
      <c r="CK45" s="331"/>
      <c r="CL45" s="331"/>
      <c r="CM45" s="331"/>
      <c r="CN45" s="332"/>
    </row>
    <row r="46" spans="14:92" ht="13.5" customHeight="1">
      <c r="N46" s="177" t="s">
        <v>97</v>
      </c>
      <c r="O46" s="178">
        <v>0</v>
      </c>
      <c r="P46" s="179">
        <v>0</v>
      </c>
      <c r="Q46" s="180">
        <v>0</v>
      </c>
      <c r="R46" s="179">
        <v>0</v>
      </c>
      <c r="S46" s="180">
        <v>0</v>
      </c>
      <c r="T46" s="179">
        <v>0</v>
      </c>
      <c r="U46" s="181">
        <v>0</v>
      </c>
      <c r="V46" s="182">
        <v>0</v>
      </c>
      <c r="W46" s="186"/>
      <c r="AE46" s="256"/>
      <c r="AF46" s="256"/>
      <c r="AT46" s="281"/>
      <c r="AU46" s="288"/>
      <c r="AV46" s="289"/>
      <c r="AW46" s="289"/>
      <c r="AX46" s="289"/>
      <c r="AY46" s="289"/>
      <c r="AZ46" s="289"/>
      <c r="BA46" s="289"/>
      <c r="BB46" s="336"/>
      <c r="BC46" s="305"/>
      <c r="BD46" s="290"/>
      <c r="BE46" s="291"/>
      <c r="BF46" s="290"/>
      <c r="BG46" s="291"/>
      <c r="BH46" s="329"/>
      <c r="BI46" s="290"/>
      <c r="BJ46" s="330"/>
      <c r="BK46" s="331"/>
      <c r="BL46" s="331"/>
      <c r="BM46" s="331"/>
      <c r="BN46" s="331"/>
      <c r="BO46" s="331"/>
      <c r="BP46" s="331"/>
      <c r="BQ46" s="331"/>
      <c r="BR46" s="331"/>
      <c r="BS46" s="331"/>
      <c r="BT46" s="331"/>
      <c r="BU46" s="331"/>
      <c r="BV46" s="331"/>
      <c r="BW46" s="331"/>
      <c r="BX46" s="331"/>
      <c r="BY46" s="331"/>
      <c r="BZ46" s="331"/>
      <c r="CA46" s="331"/>
      <c r="CB46" s="331"/>
      <c r="CC46" s="331"/>
      <c r="CD46" s="331"/>
      <c r="CE46" s="331"/>
      <c r="CF46" s="331"/>
      <c r="CG46" s="331"/>
      <c r="CH46" s="331"/>
      <c r="CI46" s="331"/>
      <c r="CJ46" s="331"/>
      <c r="CK46" s="331"/>
      <c r="CL46" s="331"/>
      <c r="CM46" s="331"/>
      <c r="CN46" s="332"/>
    </row>
    <row r="47" spans="14:92" ht="13.5" customHeight="1">
      <c r="N47" s="187" t="s">
        <v>98</v>
      </c>
      <c r="O47" s="172">
        <v>0</v>
      </c>
      <c r="P47" s="173">
        <v>0</v>
      </c>
      <c r="Q47" s="174">
        <v>0</v>
      </c>
      <c r="R47" s="173">
        <v>0</v>
      </c>
      <c r="S47" s="174">
        <v>0</v>
      </c>
      <c r="T47" s="173">
        <v>0</v>
      </c>
      <c r="U47" s="175">
        <v>0</v>
      </c>
      <c r="V47" s="176">
        <v>0</v>
      </c>
      <c r="W47" s="186"/>
      <c r="AF47" s="256" t="s">
        <v>142</v>
      </c>
      <c r="AT47" s="281"/>
      <c r="AU47" s="288" t="s">
        <v>118</v>
      </c>
      <c r="AV47" s="289"/>
      <c r="AW47" s="289"/>
      <c r="AX47" s="289"/>
      <c r="AY47" s="289"/>
      <c r="AZ47" s="289"/>
      <c r="BA47" s="289"/>
      <c r="BB47" s="336"/>
      <c r="BC47" s="305"/>
      <c r="BD47" s="290"/>
      <c r="BE47" s="291"/>
      <c r="BF47" s="290"/>
      <c r="BG47" s="291"/>
      <c r="BH47" s="329"/>
      <c r="BI47" s="290"/>
      <c r="BJ47" s="330"/>
      <c r="BK47" s="331"/>
      <c r="BL47" s="331"/>
      <c r="BM47" s="331"/>
      <c r="BN47" s="331"/>
      <c r="BO47" s="331"/>
      <c r="BP47" s="331"/>
      <c r="BQ47" s="331"/>
      <c r="BR47" s="331"/>
      <c r="BS47" s="331"/>
      <c r="BT47" s="331"/>
      <c r="BU47" s="331"/>
      <c r="BV47" s="331"/>
      <c r="BW47" s="331"/>
      <c r="BX47" s="331"/>
      <c r="BY47" s="331"/>
      <c r="BZ47" s="331"/>
      <c r="CA47" s="331"/>
      <c r="CB47" s="331"/>
      <c r="CC47" s="331"/>
      <c r="CD47" s="331"/>
      <c r="CE47" s="331"/>
      <c r="CF47" s="331"/>
      <c r="CG47" s="331"/>
      <c r="CH47" s="331"/>
      <c r="CI47" s="331"/>
      <c r="CJ47" s="331"/>
      <c r="CK47" s="331"/>
      <c r="CL47" s="331"/>
      <c r="CM47" s="331"/>
      <c r="CN47" s="332"/>
    </row>
    <row r="48" spans="14:92" ht="13.5" customHeight="1">
      <c r="N48" s="171" t="s">
        <v>99</v>
      </c>
      <c r="O48" s="188">
        <v>0</v>
      </c>
      <c r="P48" s="189">
        <v>0</v>
      </c>
      <c r="Q48" s="190">
        <v>0</v>
      </c>
      <c r="R48" s="189">
        <v>0</v>
      </c>
      <c r="S48" s="190">
        <v>0</v>
      </c>
      <c r="T48" s="189">
        <v>0</v>
      </c>
      <c r="U48" s="191">
        <v>0</v>
      </c>
      <c r="V48" s="192">
        <v>0</v>
      </c>
      <c r="W48" s="186"/>
      <c r="AF48" s="256"/>
      <c r="AT48" s="281"/>
      <c r="AU48" s="288"/>
      <c r="AV48" s="289"/>
      <c r="AW48" s="289"/>
      <c r="AX48" s="289"/>
      <c r="AY48" s="289"/>
      <c r="AZ48" s="289"/>
      <c r="BA48" s="289"/>
      <c r="BB48" s="336"/>
      <c r="BC48" s="305"/>
      <c r="BD48" s="290"/>
      <c r="BE48" s="291"/>
      <c r="BF48" s="290"/>
      <c r="BG48" s="291"/>
      <c r="BH48" s="329"/>
      <c r="BI48" s="290"/>
      <c r="BJ48" s="330"/>
      <c r="BK48" s="331"/>
      <c r="BL48" s="331"/>
      <c r="BM48" s="331"/>
      <c r="BN48" s="331"/>
      <c r="BO48" s="331"/>
      <c r="BP48" s="331"/>
      <c r="BQ48" s="331"/>
      <c r="BR48" s="331"/>
      <c r="BS48" s="331"/>
      <c r="BT48" s="331"/>
      <c r="BU48" s="331"/>
      <c r="BV48" s="331"/>
      <c r="BW48" s="331"/>
      <c r="BX48" s="331"/>
      <c r="BY48" s="331"/>
      <c r="BZ48" s="331"/>
      <c r="CA48" s="331"/>
      <c r="CB48" s="331"/>
      <c r="CC48" s="331"/>
      <c r="CD48" s="331"/>
      <c r="CE48" s="331"/>
      <c r="CF48" s="331"/>
      <c r="CG48" s="331"/>
      <c r="CH48" s="331"/>
      <c r="CI48" s="331"/>
      <c r="CJ48" s="331"/>
      <c r="CK48" s="331"/>
      <c r="CL48" s="331"/>
      <c r="CM48" s="331"/>
      <c r="CN48" s="332"/>
    </row>
    <row r="49" spans="14:92" ht="13.5" customHeight="1" thickBot="1">
      <c r="N49" s="193" t="s">
        <v>100</v>
      </c>
      <c r="O49" s="194">
        <v>752937</v>
      </c>
      <c r="P49" s="195">
        <v>9.5899684357924009E-2</v>
      </c>
      <c r="Q49" s="196">
        <v>744096.34256357467</v>
      </c>
      <c r="R49" s="195">
        <v>9.8578374222496698E-2</v>
      </c>
      <c r="S49" s="196">
        <v>621342</v>
      </c>
      <c r="T49" s="195">
        <v>8.4500353522969612E-2</v>
      </c>
      <c r="U49" s="197">
        <v>-12264</v>
      </c>
      <c r="V49" s="198">
        <v>-1.705392832038135E-3</v>
      </c>
      <c r="W49" s="186"/>
      <c r="AT49" s="281"/>
      <c r="AU49" s="316"/>
      <c r="AV49" s="289"/>
      <c r="AW49" s="314"/>
      <c r="AX49" s="314"/>
      <c r="AY49" s="314"/>
      <c r="AZ49" s="314"/>
      <c r="BA49" s="314"/>
      <c r="BB49" s="336"/>
      <c r="BC49" s="305"/>
      <c r="BD49" s="290"/>
      <c r="BE49" s="291"/>
      <c r="BF49" s="290"/>
      <c r="BG49" s="291"/>
      <c r="BH49" s="329"/>
      <c r="BI49" s="290"/>
      <c r="BJ49" s="330"/>
      <c r="BK49" s="331"/>
      <c r="BL49" s="331"/>
      <c r="BM49" s="331"/>
      <c r="BN49" s="331"/>
      <c r="BO49" s="331"/>
      <c r="BP49" s="331"/>
      <c r="BQ49" s="331"/>
      <c r="BR49" s="331"/>
      <c r="BS49" s="331"/>
      <c r="BT49" s="331"/>
      <c r="BU49" s="331"/>
      <c r="BV49" s="331"/>
      <c r="BW49" s="331"/>
      <c r="BX49" s="331"/>
      <c r="BY49" s="331"/>
      <c r="BZ49" s="331"/>
      <c r="CA49" s="331"/>
      <c r="CB49" s="331"/>
      <c r="CC49" s="331"/>
      <c r="CD49" s="331"/>
      <c r="CE49" s="331"/>
      <c r="CF49" s="331"/>
      <c r="CG49" s="331"/>
      <c r="CH49" s="331"/>
      <c r="CI49" s="331"/>
      <c r="CJ49" s="331"/>
      <c r="CK49" s="331"/>
      <c r="CL49" s="331"/>
      <c r="CM49" s="331"/>
      <c r="CN49" s="332"/>
    </row>
    <row r="50" spans="14:92" ht="13.5" customHeight="1" thickBot="1">
      <c r="N50" s="8" t="s">
        <v>59</v>
      </c>
      <c r="O50" s="28">
        <f>SUM(O49,O40)</f>
        <v>999849</v>
      </c>
      <c r="Q50" s="28">
        <f>SUM(Q49,Q40)</f>
        <v>1058785.3425635747</v>
      </c>
      <c r="S50" s="28">
        <f>SUM(S49,S40)</f>
        <v>880762</v>
      </c>
      <c r="U50" s="28">
        <f>SUM(U49,U40)</f>
        <v>234076</v>
      </c>
      <c r="AT50" s="326"/>
      <c r="AU50" s="337"/>
      <c r="AV50" s="307"/>
      <c r="AW50" s="338"/>
      <c r="AX50" s="338"/>
      <c r="AY50" s="338"/>
      <c r="AZ50" s="338"/>
      <c r="BA50" s="338"/>
      <c r="BB50" s="339"/>
      <c r="BC50" s="340"/>
      <c r="BD50" s="308"/>
      <c r="BE50" s="309"/>
      <c r="BF50" s="308"/>
      <c r="BG50" s="309"/>
      <c r="BH50" s="341"/>
      <c r="BI50" s="308"/>
      <c r="BJ50" s="342"/>
      <c r="BK50" s="343"/>
      <c r="BL50" s="343"/>
      <c r="BM50" s="343"/>
      <c r="BN50" s="343"/>
      <c r="BO50" s="343"/>
      <c r="BP50" s="343"/>
      <c r="BQ50" s="343"/>
      <c r="BR50" s="343"/>
      <c r="BS50" s="343"/>
      <c r="BT50" s="343"/>
      <c r="BU50" s="343"/>
      <c r="BV50" s="343"/>
      <c r="BW50" s="343"/>
      <c r="BX50" s="343"/>
      <c r="BY50" s="343"/>
      <c r="BZ50" s="343"/>
      <c r="CA50" s="343"/>
      <c r="CB50" s="343"/>
      <c r="CC50" s="343"/>
      <c r="CD50" s="343"/>
      <c r="CE50" s="343"/>
      <c r="CF50" s="343"/>
      <c r="CG50" s="343"/>
      <c r="CH50" s="343"/>
      <c r="CI50" s="343"/>
      <c r="CJ50" s="343"/>
      <c r="CK50" s="343"/>
      <c r="CL50" s="343"/>
      <c r="CM50" s="343"/>
      <c r="CN50" s="344"/>
    </row>
    <row r="51" spans="14:92" ht="13.5" customHeight="1">
      <c r="N51" s="8" t="s">
        <v>101</v>
      </c>
      <c r="O51" s="28">
        <f>SUM(O49,O44:O45,O40)</f>
        <v>1722401</v>
      </c>
      <c r="Q51" s="28">
        <f>SUM(Q49,Q44:Q45,Q40)</f>
        <v>1680927.3285886934</v>
      </c>
      <c r="S51" s="28">
        <f>SUM(S49,S44:S45,S40)</f>
        <v>1511231</v>
      </c>
      <c r="U51" s="28">
        <f>SUM(U49,U44:U45,U40)</f>
        <v>857387</v>
      </c>
      <c r="AE51" s="256" t="s">
        <v>6</v>
      </c>
      <c r="AF51" s="256" t="s">
        <v>40</v>
      </c>
    </row>
    <row r="52" spans="14:92" ht="13.5" customHeight="1">
      <c r="AE52" s="256"/>
      <c r="AF52" s="256"/>
    </row>
    <row r="53" spans="14:92" ht="13.5" customHeight="1">
      <c r="AF53" s="256" t="s">
        <v>43</v>
      </c>
    </row>
    <row r="54" spans="14:92" ht="13.5" customHeight="1">
      <c r="AF54" s="256"/>
    </row>
    <row r="55" spans="14:92" ht="13.5" customHeight="1">
      <c r="AF55" s="256" t="s">
        <v>51</v>
      </c>
    </row>
    <row r="56" spans="14:92" ht="13.5" customHeight="1">
      <c r="AF56" s="256"/>
    </row>
    <row r="57" spans="14:92" ht="13.5" customHeight="1">
      <c r="AF57" s="256" t="s">
        <v>49</v>
      </c>
    </row>
    <row r="58" spans="14:92" ht="13.5" customHeight="1">
      <c r="AF58" s="256"/>
    </row>
  </sheetData>
  <mergeCells count="18">
    <mergeCell ref="AU41:BA42"/>
    <mergeCell ref="BB41:BH42"/>
    <mergeCell ref="AI19:AK23"/>
    <mergeCell ref="AU21:BA22"/>
    <mergeCell ref="BB21:BH22"/>
    <mergeCell ref="AY25:BA25"/>
    <mergeCell ref="AY26:BA26"/>
    <mergeCell ref="AY27:BA27"/>
    <mergeCell ref="A2:B2"/>
    <mergeCell ref="D2:J2"/>
    <mergeCell ref="N4:N5"/>
    <mergeCell ref="AT4:CN4"/>
    <mergeCell ref="BB5:BE5"/>
    <mergeCell ref="BF5:BJ5"/>
    <mergeCell ref="BK5:BN5"/>
    <mergeCell ref="BO5:BR5"/>
    <mergeCell ref="BS5:BV5"/>
    <mergeCell ref="BW5:BZ5"/>
  </mergeCells>
  <phoneticPr fontId="2"/>
  <conditionalFormatting sqref="AN5:AN35">
    <cfRule type="expression" dxfId="3" priority="2">
      <formula>TEXT(AM5,"aaa")="日"</formula>
    </cfRule>
    <cfRule type="expression" priority="3">
      <formula>"TEXT(A６,""aaa"")"</formula>
    </cfRule>
  </conditionalFormatting>
  <conditionalFormatting sqref="AN5:AN35">
    <cfRule type="expression" dxfId="2" priority="1">
      <formula>TEXT(AM5,"aaa")="土"</formula>
    </cfRule>
  </conditionalFormatting>
  <dataValidations count="1">
    <dataValidation imeMode="off" allowBlank="1" showInputMessage="1" showErrorMessage="1" sqref="U4" xr:uid="{00000000-0002-0000-0400-000000000000}"/>
  </dataValidations>
  <printOptions horizontalCentered="1"/>
  <pageMargins left="0.19685039370078741" right="0.19685039370078741" top="0.19685039370078741" bottom="0.19685039370078741" header="0.11811023622047245" footer="0.11811023622047245"/>
  <pageSetup paperSize="8" scale="92" orientation="landscape" horizontalDpi="4294967293" r:id="rId1"/>
  <headerFooter alignWithMargins="0"/>
  <colBreaks count="2" manualBreakCount="2">
    <brk id="28" max="61" man="1"/>
    <brk id="45" max="61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設定!$B$3:$B$16</xm:f>
          </x14:formula1>
          <xm:sqref>O4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7</vt:i4>
      </vt:variant>
    </vt:vector>
  </HeadingPairs>
  <TitlesOfParts>
    <vt:vector size="22" baseType="lpstr">
      <vt:lpstr>8月</vt:lpstr>
      <vt:lpstr>売上表</vt:lpstr>
      <vt:lpstr>9月</vt:lpstr>
      <vt:lpstr>売上表 (2)</vt:lpstr>
      <vt:lpstr>10月</vt:lpstr>
      <vt:lpstr>売上表 (3)</vt:lpstr>
      <vt:lpstr>11月</vt:lpstr>
      <vt:lpstr>売上表 (4)</vt:lpstr>
      <vt:lpstr>12月</vt:lpstr>
      <vt:lpstr>売上表 (5)</vt:lpstr>
      <vt:lpstr>1月</vt:lpstr>
      <vt:lpstr>売上表 (6)</vt:lpstr>
      <vt:lpstr>累計</vt:lpstr>
      <vt:lpstr>設定</vt:lpstr>
      <vt:lpstr>金額設定</vt:lpstr>
      <vt:lpstr>'10月'!Print_Area</vt:lpstr>
      <vt:lpstr>'11月'!Print_Area</vt:lpstr>
      <vt:lpstr>'12月'!Print_Area</vt:lpstr>
      <vt:lpstr>'1月'!Print_Area</vt:lpstr>
      <vt:lpstr>'8月'!Print_Area</vt:lpstr>
      <vt:lpstr>'9月'!Print_Area</vt:lpstr>
      <vt:lpstr>累計!Print_Area</vt:lpstr>
    </vt:vector>
  </TitlesOfParts>
  <Company>e-Brain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寺田裕司</dc:creator>
  <cp:lastModifiedBy>Microsoft Office User</cp:lastModifiedBy>
  <cp:lastPrinted>2016-07-06T14:43:27Z</cp:lastPrinted>
  <dcterms:created xsi:type="dcterms:W3CDTF">2000-02-23T01:12:41Z</dcterms:created>
  <dcterms:modified xsi:type="dcterms:W3CDTF">2022-10-06T12:48:25Z</dcterms:modified>
</cp:coreProperties>
</file>