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ZUYOSHI KIMURA\Desktop\経費管理\"/>
    </mc:Choice>
  </mc:AlternateContent>
  <bookViews>
    <workbookView xWindow="0" yWindow="0" windowWidth="23040" windowHeight="8556" tabRatio="718" firstSheet="1" activeTab="3"/>
  </bookViews>
  <sheets>
    <sheet name="R3.2" sheetId="1" r:id="rId1"/>
    <sheet name="R3.3" sheetId="2" r:id="rId2"/>
    <sheet name="R3.4" sheetId="3" r:id="rId3"/>
    <sheet name="R3.5" sheetId="10" r:id="rId4"/>
    <sheet name="(R3.6)" sheetId="7" r:id="rId5"/>
    <sheet name="R3.6" sheetId="11" r:id="rId6"/>
  </sheets>
  <definedNames>
    <definedName name="_xlnm.Print_Area" localSheetId="4">'(R3.6)'!$A$1:$AO$43</definedName>
    <definedName name="_xlnm.Print_Area" localSheetId="0">'R3.2'!$A$1:$AO$43</definedName>
    <definedName name="_xlnm.Print_Area" localSheetId="1">'R3.3'!$A$1:$AN$43</definedName>
    <definedName name="_xlnm.Print_Area" localSheetId="2">'R3.4'!$A$1:$AN$43</definedName>
    <definedName name="_xlnm.Print_Area" localSheetId="3">'R3.5'!$A$1:$AN$47</definedName>
    <definedName name="_xlnm.Print_Area" localSheetId="5">'R3.6'!$A$1:$AN$49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4" i="10" l="1"/>
  <c r="M25" i="10"/>
  <c r="M49" i="11" l="1"/>
  <c r="AR7" i="11"/>
  <c r="AT7" i="11"/>
  <c r="AR8" i="11"/>
  <c r="BG8" i="11"/>
  <c r="BF8" i="11"/>
  <c r="BE8" i="11"/>
  <c r="BD8" i="11"/>
  <c r="BC8" i="11"/>
  <c r="BB8" i="11"/>
  <c r="BA8" i="11"/>
  <c r="AZ8" i="11"/>
  <c r="AY8" i="11"/>
  <c r="AX8" i="11"/>
  <c r="AW8" i="11"/>
  <c r="AV8" i="11"/>
  <c r="AU8" i="11"/>
  <c r="AT8" i="11"/>
  <c r="AS8" i="11"/>
  <c r="AR6" i="11"/>
  <c r="AQ6" i="10"/>
  <c r="AR5" i="11"/>
  <c r="BC6" i="11" l="1"/>
  <c r="M47" i="10" l="1"/>
  <c r="M40" i="10" l="1"/>
  <c r="BB98" i="10" l="1"/>
  <c r="BI6" i="11"/>
  <c r="M39" i="11" s="1"/>
  <c r="BH8" i="11"/>
  <c r="BI7" i="11"/>
  <c r="BI8" i="11" l="1"/>
  <c r="BI5" i="11"/>
  <c r="M40" i="11" s="1"/>
  <c r="AF36" i="11" l="1"/>
  <c r="M38" i="11" l="1"/>
  <c r="M37" i="11"/>
  <c r="M34" i="11"/>
  <c r="BL14" i="11"/>
  <c r="BM10" i="11"/>
  <c r="BL10" i="11"/>
  <c r="BG7" i="11"/>
  <c r="BF7" i="11"/>
  <c r="BE7" i="11"/>
  <c r="BD7" i="11"/>
  <c r="BC7" i="11"/>
  <c r="BB7" i="11"/>
  <c r="BA7" i="11"/>
  <c r="AZ7" i="11"/>
  <c r="AY7" i="11"/>
  <c r="AX7" i="11"/>
  <c r="AW7" i="11"/>
  <c r="AV7" i="11"/>
  <c r="AU7" i="11"/>
  <c r="AS7" i="11"/>
  <c r="BG6" i="11"/>
  <c r="BF6" i="11"/>
  <c r="BE6" i="11"/>
  <c r="BD6" i="11"/>
  <c r="BB6" i="11"/>
  <c r="BA6" i="11"/>
  <c r="AZ6" i="11"/>
  <c r="AY6" i="11"/>
  <c r="AX6" i="11"/>
  <c r="AW6" i="11"/>
  <c r="AV6" i="11"/>
  <c r="AU6" i="11"/>
  <c r="AT6" i="11"/>
  <c r="AS6" i="11"/>
  <c r="BG5" i="11"/>
  <c r="BF5" i="11"/>
  <c r="BE5" i="11"/>
  <c r="BD5" i="11"/>
  <c r="BC5" i="11"/>
  <c r="BB5" i="11"/>
  <c r="BA5" i="11"/>
  <c r="AZ5" i="11"/>
  <c r="AY5" i="11"/>
  <c r="AX5" i="11"/>
  <c r="AW5" i="11"/>
  <c r="AV5" i="11"/>
  <c r="AU5" i="11"/>
  <c r="AT5" i="11"/>
  <c r="AS5" i="11"/>
  <c r="BG4" i="11"/>
  <c r="BF4" i="11"/>
  <c r="AF35" i="11" s="1"/>
  <c r="BE4" i="11"/>
  <c r="BD4" i="11"/>
  <c r="AF29" i="11" s="1"/>
  <c r="BC4" i="11"/>
  <c r="AF28" i="11" s="1"/>
  <c r="BB4" i="11"/>
  <c r="BA4" i="11"/>
  <c r="AZ4" i="11"/>
  <c r="AF21" i="11" s="1"/>
  <c r="AY4" i="11"/>
  <c r="AF20" i="11" s="1"/>
  <c r="AX4" i="11"/>
  <c r="AF19" i="11" s="1"/>
  <c r="AW4" i="11"/>
  <c r="AF18" i="11" s="1"/>
  <c r="AV4" i="11"/>
  <c r="AF17" i="11" s="1"/>
  <c r="AU4" i="11"/>
  <c r="AF16" i="11" s="1"/>
  <c r="AT4" i="11"/>
  <c r="AF15" i="11" s="1"/>
  <c r="AS4" i="11"/>
  <c r="AF14" i="11" s="1"/>
  <c r="AR4" i="11"/>
  <c r="M45" i="10"/>
  <c r="M44" i="10"/>
  <c r="M43" i="10"/>
  <c r="M42" i="10"/>
  <c r="AF42" i="10" s="1"/>
  <c r="M43" i="11" s="1"/>
  <c r="M37" i="10"/>
  <c r="M36" i="10"/>
  <c r="AF20" i="10"/>
  <c r="BK14" i="10"/>
  <c r="BL10" i="10"/>
  <c r="M38" i="10" s="1"/>
  <c r="BK10" i="10"/>
  <c r="M39" i="10" s="1"/>
  <c r="BF7" i="10"/>
  <c r="BE7" i="10"/>
  <c r="BD7" i="10"/>
  <c r="BC7" i="10"/>
  <c r="BB7" i="10"/>
  <c r="BA7" i="10"/>
  <c r="AZ7" i="10"/>
  <c r="AY7" i="10"/>
  <c r="AX7" i="10"/>
  <c r="AW7" i="10"/>
  <c r="AV7" i="10"/>
  <c r="AU7" i="10"/>
  <c r="AT7" i="10"/>
  <c r="AS7" i="10"/>
  <c r="AR7" i="10"/>
  <c r="AQ7" i="10"/>
  <c r="BH6" i="10"/>
  <c r="BF6" i="10"/>
  <c r="BE6" i="10"/>
  <c r="BD6" i="10"/>
  <c r="BC6" i="10"/>
  <c r="BB6" i="10"/>
  <c r="BA6" i="10"/>
  <c r="AZ6" i="10"/>
  <c r="AY6" i="10"/>
  <c r="AX6" i="10"/>
  <c r="AW6" i="10"/>
  <c r="AV6" i="10"/>
  <c r="AU6" i="10"/>
  <c r="AT6" i="10"/>
  <c r="AS6" i="10"/>
  <c r="AR6" i="10"/>
  <c r="BH5" i="10"/>
  <c r="BF5" i="10"/>
  <c r="BE5" i="10"/>
  <c r="BD5" i="10"/>
  <c r="BC5" i="10"/>
  <c r="BB5" i="10"/>
  <c r="BA5" i="10"/>
  <c r="AZ5" i="10"/>
  <c r="AY5" i="10"/>
  <c r="AX5" i="10"/>
  <c r="AW5" i="10"/>
  <c r="AV5" i="10"/>
  <c r="AU5" i="10"/>
  <c r="AT5" i="10"/>
  <c r="AS5" i="10"/>
  <c r="AR5" i="10"/>
  <c r="AQ5" i="10"/>
  <c r="BF4" i="10"/>
  <c r="BE4" i="10"/>
  <c r="AF35" i="10" s="1"/>
  <c r="BD4" i="10"/>
  <c r="BC4" i="10"/>
  <c r="AF29" i="10" s="1"/>
  <c r="BB4" i="10"/>
  <c r="AF28" i="10" s="1"/>
  <c r="BA4" i="10"/>
  <c r="AZ4" i="10"/>
  <c r="AY4" i="10"/>
  <c r="AF21" i="10" s="1"/>
  <c r="AX4" i="10"/>
  <c r="AW4" i="10"/>
  <c r="AF19" i="10" s="1"/>
  <c r="AV4" i="10"/>
  <c r="AF18" i="10" s="1"/>
  <c r="AU4" i="10"/>
  <c r="AF17" i="10" s="1"/>
  <c r="AT4" i="10"/>
  <c r="AF16" i="10" s="1"/>
  <c r="AS4" i="10"/>
  <c r="AF15" i="10" s="1"/>
  <c r="AR4" i="10"/>
  <c r="AF14" i="10" s="1"/>
  <c r="AQ4" i="10"/>
  <c r="AF13" i="10" s="1"/>
  <c r="M41" i="11" l="1"/>
  <c r="AF27" i="10"/>
  <c r="BG6" i="10"/>
  <c r="BG7" i="10"/>
  <c r="BG5" i="10"/>
  <c r="AF43" i="11"/>
  <c r="AF41" i="11"/>
  <c r="AF27" i="11"/>
  <c r="BH6" i="11"/>
  <c r="BH4" i="11"/>
  <c r="BH7" i="11"/>
  <c r="BH5" i="11"/>
  <c r="AF13" i="11"/>
  <c r="AF44" i="10"/>
  <c r="M45" i="11" s="1"/>
  <c r="AF43" i="10"/>
  <c r="M44" i="11" s="1"/>
  <c r="AF45" i="10"/>
  <c r="M46" i="11" s="1"/>
  <c r="BG4" i="10"/>
  <c r="AF40" i="10"/>
  <c r="AF44" i="11" l="1"/>
  <c r="AF45" i="11"/>
  <c r="AF46" i="11"/>
  <c r="M41" i="7"/>
  <c r="M40" i="7"/>
  <c r="M39" i="7"/>
  <c r="M32" i="7"/>
  <c r="BN12" i="7"/>
  <c r="BO8" i="7"/>
  <c r="M35" i="7" s="1"/>
  <c r="BN8" i="7"/>
  <c r="M34" i="7" s="1"/>
  <c r="BI6" i="7"/>
  <c r="BH6" i="7"/>
  <c r="BG6" i="7"/>
  <c r="BF6" i="7"/>
  <c r="BE6" i="7"/>
  <c r="BD6" i="7"/>
  <c r="BC6" i="7"/>
  <c r="BB6" i="7"/>
  <c r="BA6" i="7"/>
  <c r="AZ6" i="7"/>
  <c r="AY6" i="7"/>
  <c r="AX6" i="7"/>
  <c r="AW6" i="7"/>
  <c r="AV6" i="7"/>
  <c r="AU6" i="7"/>
  <c r="AT6" i="7"/>
  <c r="BI5" i="7"/>
  <c r="BH5" i="7"/>
  <c r="BG5" i="7"/>
  <c r="BF5" i="7"/>
  <c r="BE5" i="7"/>
  <c r="BD5" i="7"/>
  <c r="BC5" i="7"/>
  <c r="BB5" i="7"/>
  <c r="BA5" i="7"/>
  <c r="AZ5" i="7"/>
  <c r="AY5" i="7"/>
  <c r="AX5" i="7"/>
  <c r="AW5" i="7"/>
  <c r="AV5" i="7"/>
  <c r="AU5" i="7"/>
  <c r="AT5" i="7"/>
  <c r="BI4" i="7"/>
  <c r="BH4" i="7"/>
  <c r="BG4" i="7"/>
  <c r="BF4" i="7"/>
  <c r="BE4" i="7"/>
  <c r="BD4" i="7"/>
  <c r="BC4" i="7"/>
  <c r="BB4" i="7"/>
  <c r="BA4" i="7"/>
  <c r="AZ4" i="7"/>
  <c r="AY4" i="7"/>
  <c r="AX4" i="7"/>
  <c r="AW4" i="7"/>
  <c r="AV4" i="7"/>
  <c r="AU4" i="7"/>
  <c r="AT4" i="7"/>
  <c r="BI3" i="7"/>
  <c r="BH3" i="7"/>
  <c r="BG3" i="7"/>
  <c r="BF3" i="7"/>
  <c r="AF27" i="7" s="1"/>
  <c r="BE3" i="7"/>
  <c r="AF26" i="7" s="1"/>
  <c r="BD3" i="7"/>
  <c r="BC3" i="7"/>
  <c r="AF25" i="7" s="1"/>
  <c r="BB3" i="7"/>
  <c r="AF19" i="7" s="1"/>
  <c r="BA3" i="7"/>
  <c r="AF18" i="7" s="1"/>
  <c r="AZ3" i="7"/>
  <c r="AF17" i="7" s="1"/>
  <c r="AY3" i="7"/>
  <c r="AF16" i="7" s="1"/>
  <c r="AX3" i="7"/>
  <c r="AF15" i="7" s="1"/>
  <c r="AW3" i="7"/>
  <c r="AF14" i="7" s="1"/>
  <c r="AV3" i="7"/>
  <c r="AF13" i="7" s="1"/>
  <c r="AU3" i="7"/>
  <c r="AF12" i="7" s="1"/>
  <c r="AT3" i="7"/>
  <c r="AF11" i="7" s="1"/>
  <c r="AF47" i="11" l="1"/>
  <c r="AN47" i="11" s="1"/>
  <c r="M43" i="7"/>
  <c r="AF42" i="7" s="1"/>
  <c r="AN40" i="7" s="1"/>
  <c r="BJ4" i="7"/>
  <c r="BJ5" i="7"/>
  <c r="BJ6" i="7"/>
  <c r="BJ3" i="7"/>
  <c r="BI6" i="3"/>
  <c r="BH6" i="3"/>
  <c r="BG6" i="3"/>
  <c r="BF6" i="3"/>
  <c r="BE6" i="3"/>
  <c r="BD6" i="3"/>
  <c r="BC6" i="3"/>
  <c r="BB6" i="3"/>
  <c r="BA6" i="3"/>
  <c r="AZ6" i="3"/>
  <c r="AY6" i="3"/>
  <c r="AX6" i="3"/>
  <c r="AW6" i="3"/>
  <c r="AV6" i="3"/>
  <c r="AU6" i="3"/>
  <c r="BI5" i="3"/>
  <c r="BH5" i="3"/>
  <c r="BG5" i="3"/>
  <c r="BF5" i="3"/>
  <c r="BE5" i="3"/>
  <c r="BD5" i="3"/>
  <c r="BC5" i="3"/>
  <c r="BB5" i="3"/>
  <c r="BA5" i="3"/>
  <c r="AZ5" i="3"/>
  <c r="AY5" i="3"/>
  <c r="AX5" i="3"/>
  <c r="AW5" i="3"/>
  <c r="AV5" i="3"/>
  <c r="AU5" i="3"/>
  <c r="AT6" i="3"/>
  <c r="AT5" i="3"/>
  <c r="AF49" i="11" l="1"/>
  <c r="AF43" i="7"/>
  <c r="BJ5" i="3"/>
  <c r="BJ6" i="3"/>
  <c r="AV4" i="3"/>
  <c r="BN12" i="3"/>
  <c r="AW4" i="3"/>
  <c r="AX4" i="3"/>
  <c r="AY4" i="3"/>
  <c r="AZ4" i="3"/>
  <c r="BA4" i="3"/>
  <c r="BB4" i="3"/>
  <c r="BC4" i="3"/>
  <c r="BD4" i="3"/>
  <c r="BE4" i="3"/>
  <c r="BF4" i="3"/>
  <c r="BG4" i="3"/>
  <c r="BH4" i="3"/>
  <c r="BI4" i="3"/>
  <c r="AT4" i="3"/>
  <c r="AU4" i="3"/>
  <c r="BN8" i="3"/>
  <c r="M34" i="3" s="1"/>
  <c r="BJ4" i="3" l="1"/>
  <c r="BO8" i="3"/>
  <c r="M35" i="3" s="1"/>
  <c r="BD3" i="3" l="1"/>
  <c r="AT3" i="3"/>
  <c r="AF11" i="3" s="1"/>
  <c r="M11" i="3"/>
  <c r="M31" i="3"/>
  <c r="M32" i="3" l="1"/>
  <c r="BI3" i="3"/>
  <c r="BG3" i="3" l="1"/>
  <c r="BH3" i="3"/>
  <c r="AZ3" i="3"/>
  <c r="AF17" i="3" s="1"/>
  <c r="BA3" i="3"/>
  <c r="AF18" i="3" s="1"/>
  <c r="BB3" i="3"/>
  <c r="AF19" i="3" s="1"/>
  <c r="BC3" i="3"/>
  <c r="AF25" i="3" s="1"/>
  <c r="BE3" i="3"/>
  <c r="AF26" i="3" s="1"/>
  <c r="BF3" i="3"/>
  <c r="AF27" i="3" s="1"/>
  <c r="AU3" i="3"/>
  <c r="AF12" i="3" s="1"/>
  <c r="AV3" i="3"/>
  <c r="AF13" i="3" s="1"/>
  <c r="AW3" i="3"/>
  <c r="AF14" i="3" s="1"/>
  <c r="AX3" i="3"/>
  <c r="AF15" i="3" s="1"/>
  <c r="AY3" i="3"/>
  <c r="AF16" i="3" s="1"/>
  <c r="AV19" i="2"/>
  <c r="AV17" i="2"/>
  <c r="AV15" i="2"/>
  <c r="AV14" i="2"/>
  <c r="BJ3" i="3" l="1"/>
  <c r="AV23" i="2"/>
  <c r="M41" i="1"/>
  <c r="AT29" i="1"/>
  <c r="AF12" i="1"/>
  <c r="AF40" i="1" l="1"/>
  <c r="AF41" i="1" l="1"/>
  <c r="M40" i="2"/>
  <c r="M41" i="2" s="1"/>
  <c r="AF40" i="2" s="1"/>
  <c r="AN41" i="2" s="1"/>
  <c r="M42" i="3" l="1"/>
  <c r="M43" i="3" s="1"/>
  <c r="AF42" i="3" s="1"/>
  <c r="AF41" i="2"/>
  <c r="AN43" i="3" l="1"/>
  <c r="M46" i="10"/>
  <c r="AF43" i="3"/>
  <c r="AF46" i="10" l="1"/>
  <c r="AF47" i="10" s="1"/>
  <c r="AN46" i="10" l="1"/>
</calcChain>
</file>

<file path=xl/comments1.xml><?xml version="1.0" encoding="utf-8"?>
<comments xmlns="http://schemas.openxmlformats.org/spreadsheetml/2006/main">
  <authors>
    <author>KAZUYOSHI KIMURA</author>
  </authors>
  <commentList>
    <comment ref="BJ5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睡眠を促す目的
ハーブ</t>
        </r>
      </text>
    </comment>
  </commentList>
</comments>
</file>

<file path=xl/comments2.xml><?xml version="1.0" encoding="utf-8"?>
<comments xmlns="http://schemas.openxmlformats.org/spreadsheetml/2006/main">
  <authors>
    <author>KAZUYOSHI KIMURA</author>
  </authors>
  <commentList>
    <comment ref="M4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棚卸し（金額固定）</t>
        </r>
      </text>
    </comment>
  </commentList>
</comments>
</file>

<file path=xl/comments3.xml><?xml version="1.0" encoding="utf-8"?>
<comments xmlns="http://schemas.openxmlformats.org/spreadsheetml/2006/main">
  <authors>
    <author>KAZUYOSHI KIMURA</author>
  </authors>
  <commentList>
    <comment ref="M4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棚卸し（金額固定）</t>
        </r>
      </text>
    </comment>
  </commentList>
</comments>
</file>

<file path=xl/sharedStrings.xml><?xml version="1.0" encoding="utf-8"?>
<sst xmlns="http://schemas.openxmlformats.org/spreadsheetml/2006/main" count="1269" uniqueCount="375">
  <si>
    <t>家 計 全 体 の 状 況 ① （令和３年２月分 ）</t>
    <rPh sb="0" eb="1">
      <t>イエ</t>
    </rPh>
    <rPh sb="2" eb="3">
      <t>ケイ</t>
    </rPh>
    <rPh sb="4" eb="5">
      <t>ゼン</t>
    </rPh>
    <rPh sb="6" eb="7">
      <t>カラダ</t>
    </rPh>
    <rPh sb="10" eb="11">
      <t>ジョウ</t>
    </rPh>
    <rPh sb="12" eb="13">
      <t>キョウ</t>
    </rPh>
    <rPh sb="17" eb="19">
      <t>レイワ</t>
    </rPh>
    <rPh sb="20" eb="21">
      <t>トシ</t>
    </rPh>
    <rPh sb="22" eb="23">
      <t>ガツ</t>
    </rPh>
    <rPh sb="23" eb="24">
      <t>ブン</t>
    </rPh>
    <phoneticPr fontId="2"/>
  </si>
  <si>
    <t>（１）　申立て前２ヶ月分について各月ごとに記入してください。</t>
    <rPh sb="4" eb="6">
      <t>モウシタテ</t>
    </rPh>
    <rPh sb="7" eb="8">
      <t>マエ</t>
    </rPh>
    <rPh sb="10" eb="11">
      <t>ゲツ</t>
    </rPh>
    <rPh sb="11" eb="12">
      <t>ブン</t>
    </rPh>
    <rPh sb="16" eb="18">
      <t>カクツキ</t>
    </rPh>
    <rPh sb="21" eb="23">
      <t>キニュウ</t>
    </rPh>
    <phoneticPr fontId="2"/>
  </si>
  <si>
    <t>（２）　あなた自身の収入，支出だけでなく，生計を同じくしている人の収入，支出についてもあわ</t>
    <rPh sb="7" eb="9">
      <t>ジシン</t>
    </rPh>
    <rPh sb="10" eb="12">
      <t>シュウニュウ</t>
    </rPh>
    <rPh sb="13" eb="15">
      <t>シシュツ</t>
    </rPh>
    <rPh sb="21" eb="23">
      <t>セイケイ</t>
    </rPh>
    <rPh sb="24" eb="25">
      <t>オナ</t>
    </rPh>
    <rPh sb="31" eb="32">
      <t>ヒト</t>
    </rPh>
    <rPh sb="33" eb="35">
      <t>シュウニュウ</t>
    </rPh>
    <rPh sb="36" eb="38">
      <t>シシュツ</t>
    </rPh>
    <phoneticPr fontId="2"/>
  </si>
  <si>
    <t>せて記入してください。誰の収入で，どのように生活しているのかが分かるように記入してくだ</t>
    <rPh sb="2" eb="4">
      <t>キニュウ</t>
    </rPh>
    <rPh sb="11" eb="12">
      <t>ダレ</t>
    </rPh>
    <rPh sb="13" eb="15">
      <t>シュウニュウ</t>
    </rPh>
    <rPh sb="22" eb="24">
      <t>セイカツ</t>
    </rPh>
    <rPh sb="31" eb="32">
      <t>ワ</t>
    </rPh>
    <rPh sb="37" eb="39">
      <t>キニュウ</t>
    </rPh>
    <phoneticPr fontId="2"/>
  </si>
  <si>
    <t>さい。</t>
    <phoneticPr fontId="2"/>
  </si>
  <si>
    <t>収　　　　　　　　　　入</t>
    <rPh sb="0" eb="1">
      <t>オサム</t>
    </rPh>
    <rPh sb="11" eb="12">
      <t>イリ</t>
    </rPh>
    <phoneticPr fontId="2"/>
  </si>
  <si>
    <t>支　　　　　　　　　　出</t>
    <rPh sb="0" eb="1">
      <t>ササ</t>
    </rPh>
    <rPh sb="11" eb="12">
      <t>デ</t>
    </rPh>
    <phoneticPr fontId="2"/>
  </si>
  <si>
    <t>費　　　　　目</t>
    <rPh sb="0" eb="1">
      <t>ヒ</t>
    </rPh>
    <rPh sb="6" eb="7">
      <t>メ</t>
    </rPh>
    <phoneticPr fontId="2"/>
  </si>
  <si>
    <t>金　　　　額</t>
    <rPh sb="0" eb="1">
      <t>キン</t>
    </rPh>
    <rPh sb="5" eb="6">
      <t>ガク</t>
    </rPh>
    <phoneticPr fontId="2"/>
  </si>
  <si>
    <t>　給 与 （ 申 立 人 ）</t>
    <rPh sb="1" eb="2">
      <t>キュウ</t>
    </rPh>
    <rPh sb="3" eb="4">
      <t>アタエ</t>
    </rPh>
    <rPh sb="7" eb="8">
      <t>サル</t>
    </rPh>
    <rPh sb="9" eb="10">
      <t>リツ</t>
    </rPh>
    <rPh sb="11" eb="12">
      <t>ニン</t>
    </rPh>
    <phoneticPr fontId="2"/>
  </si>
  <si>
    <t>円</t>
    <rPh sb="0" eb="1">
      <t>エン</t>
    </rPh>
    <phoneticPr fontId="2"/>
  </si>
  <si>
    <r>
      <t>　家 賃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（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管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理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費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を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含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）</t>
    </r>
    <rPh sb="1" eb="2">
      <t>イエ</t>
    </rPh>
    <rPh sb="3" eb="4">
      <t>チン</t>
    </rPh>
    <rPh sb="7" eb="8">
      <t>カン</t>
    </rPh>
    <rPh sb="9" eb="10">
      <t>リ</t>
    </rPh>
    <rPh sb="11" eb="12">
      <t>ヒ</t>
    </rPh>
    <rPh sb="15" eb="16">
      <t>フク</t>
    </rPh>
    <phoneticPr fontId="2"/>
  </si>
  <si>
    <r>
      <t>　給 与 （　　　　　　　　　　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）</t>
    </r>
    <rPh sb="1" eb="2">
      <t>キュウ</t>
    </rPh>
    <rPh sb="3" eb="4">
      <t>アタエ</t>
    </rPh>
    <phoneticPr fontId="2"/>
  </si>
  <si>
    <t>　雑費</t>
    <rPh sb="1" eb="3">
      <t>ザッピ</t>
    </rPh>
    <phoneticPr fontId="2"/>
  </si>
  <si>
    <t>　給 与 （　　　　　　　　　　　　）</t>
    <rPh sb="1" eb="2">
      <t>キュウ</t>
    </rPh>
    <rPh sb="3" eb="4">
      <t>アタエ</t>
    </rPh>
    <phoneticPr fontId="2"/>
  </si>
  <si>
    <t>　食 費</t>
    <rPh sb="1" eb="2">
      <t>ショク</t>
    </rPh>
    <rPh sb="3" eb="4">
      <t>ヒ</t>
    </rPh>
    <phoneticPr fontId="2"/>
  </si>
  <si>
    <t>　自 営 収 入 （ 申 立 人 ）</t>
    <rPh sb="1" eb="2">
      <t>ジ</t>
    </rPh>
    <rPh sb="3" eb="4">
      <t>エイ</t>
    </rPh>
    <rPh sb="5" eb="6">
      <t>オサム</t>
    </rPh>
    <rPh sb="7" eb="8">
      <t>イリ</t>
    </rPh>
    <rPh sb="11" eb="12">
      <t>サル</t>
    </rPh>
    <rPh sb="13" eb="14">
      <t>リツ</t>
    </rPh>
    <rPh sb="15" eb="16">
      <t>ニン</t>
    </rPh>
    <phoneticPr fontId="2"/>
  </si>
  <si>
    <r>
      <t>　電 気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代</t>
    </r>
    <rPh sb="1" eb="2">
      <t>デン</t>
    </rPh>
    <rPh sb="3" eb="4">
      <t>キ</t>
    </rPh>
    <rPh sb="5" eb="6">
      <t>ダイ</t>
    </rPh>
    <phoneticPr fontId="2"/>
  </si>
  <si>
    <r>
      <t>　自 営 収 入 （</t>
    </r>
    <r>
      <rPr>
        <sz val="11"/>
        <rFont val="ＭＳ Ｐゴシック"/>
        <family val="3"/>
        <charset val="128"/>
      </rPr>
      <t xml:space="preserve">                </t>
    </r>
    <r>
      <rPr>
        <sz val="11"/>
        <rFont val="ＭＳ Ｐゴシック"/>
        <family val="3"/>
        <charset val="128"/>
      </rPr>
      <t xml:space="preserve"> ）</t>
    </r>
    <rPh sb="1" eb="2">
      <t>ジ</t>
    </rPh>
    <rPh sb="3" eb="4">
      <t>エイ</t>
    </rPh>
    <rPh sb="5" eb="6">
      <t>オサム</t>
    </rPh>
    <rPh sb="7" eb="8">
      <t>イリ</t>
    </rPh>
    <phoneticPr fontId="2"/>
  </si>
  <si>
    <r>
      <t>　ガ ス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代</t>
    </r>
    <rPh sb="5" eb="6">
      <t>ダイ</t>
    </rPh>
    <phoneticPr fontId="2"/>
  </si>
  <si>
    <t>　自 営 収 入 (                 )</t>
    <rPh sb="1" eb="2">
      <t>ジ</t>
    </rPh>
    <rPh sb="3" eb="4">
      <t>エイ</t>
    </rPh>
    <rPh sb="5" eb="6">
      <t>オサム</t>
    </rPh>
    <rPh sb="7" eb="8">
      <t>イリ</t>
    </rPh>
    <phoneticPr fontId="2"/>
  </si>
  <si>
    <r>
      <t>　水 道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代</t>
    </r>
    <rPh sb="1" eb="2">
      <t>ミズ</t>
    </rPh>
    <rPh sb="3" eb="4">
      <t>ミチ</t>
    </rPh>
    <rPh sb="5" eb="6">
      <t>ダイ</t>
    </rPh>
    <phoneticPr fontId="2"/>
  </si>
  <si>
    <t>　年 金 （ 申 立 人 ）</t>
    <rPh sb="1" eb="2">
      <t>トシ</t>
    </rPh>
    <rPh sb="3" eb="4">
      <t>キン</t>
    </rPh>
    <rPh sb="7" eb="8">
      <t>サル</t>
    </rPh>
    <rPh sb="9" eb="10">
      <t>リツ</t>
    </rPh>
    <rPh sb="11" eb="12">
      <t>ニン</t>
    </rPh>
    <phoneticPr fontId="2"/>
  </si>
  <si>
    <r>
      <t>　電 話</t>
    </r>
    <r>
      <rPr>
        <sz val="11"/>
        <rFont val="ＭＳ Ｐゴシック"/>
        <family val="3"/>
        <charset val="128"/>
      </rPr>
      <t xml:space="preserve"> 代（プロバイダー含む）</t>
    </r>
    <rPh sb="1" eb="2">
      <t>デン</t>
    </rPh>
    <rPh sb="3" eb="4">
      <t>ハナシ</t>
    </rPh>
    <rPh sb="5" eb="6">
      <t>ダイ</t>
    </rPh>
    <rPh sb="13" eb="14">
      <t>フク</t>
    </rPh>
    <phoneticPr fontId="2"/>
  </si>
  <si>
    <t>雑費2728，プロバイダ2728含む</t>
    <rPh sb="0" eb="2">
      <t>ザッピ</t>
    </rPh>
    <rPh sb="16" eb="17">
      <t>フク</t>
    </rPh>
    <phoneticPr fontId="2"/>
  </si>
  <si>
    <r>
      <t>　年 金 （ 申立人</t>
    </r>
    <r>
      <rPr>
        <sz val="11"/>
        <rFont val="ＭＳ Ｐゴシック"/>
        <family val="3"/>
        <charset val="128"/>
      </rPr>
      <t xml:space="preserve">  ）</t>
    </r>
    <rPh sb="1" eb="2">
      <t>トシ</t>
    </rPh>
    <rPh sb="3" eb="4">
      <t>キン</t>
    </rPh>
    <rPh sb="7" eb="10">
      <t>モウシタテニン</t>
    </rPh>
    <phoneticPr fontId="2"/>
  </si>
  <si>
    <r>
      <t>　新 聞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代</t>
    </r>
    <rPh sb="1" eb="2">
      <t>シン</t>
    </rPh>
    <rPh sb="3" eb="4">
      <t>ブン</t>
    </rPh>
    <rPh sb="5" eb="6">
      <t>ダイ</t>
    </rPh>
    <phoneticPr fontId="2"/>
  </si>
  <si>
    <r>
      <t>　年 金  （　　　　</t>
    </r>
    <r>
      <rPr>
        <sz val="11"/>
        <rFont val="ＭＳ Ｐゴシック"/>
        <family val="3"/>
        <charset val="128"/>
      </rPr>
      <t xml:space="preserve">     </t>
    </r>
    <r>
      <rPr>
        <sz val="11"/>
        <rFont val="ＭＳ Ｐゴシック"/>
        <family val="3"/>
        <charset val="128"/>
      </rPr>
      <t>　　　　　）</t>
    </r>
    <rPh sb="1" eb="2">
      <t>トシ</t>
    </rPh>
    <rPh sb="3" eb="4">
      <t>キン</t>
    </rPh>
    <phoneticPr fontId="2"/>
  </si>
  <si>
    <t>保　　険　　料</t>
    <rPh sb="0" eb="1">
      <t>タモツ</t>
    </rPh>
    <rPh sb="3" eb="4">
      <t>ケン</t>
    </rPh>
    <rPh sb="6" eb="7">
      <t>リョウ</t>
    </rPh>
    <phoneticPr fontId="2"/>
  </si>
  <si>
    <r>
      <t>　契 約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者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（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申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立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人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）</t>
    </r>
    <rPh sb="1" eb="2">
      <t>チギリ</t>
    </rPh>
    <rPh sb="3" eb="4">
      <t>ヤク</t>
    </rPh>
    <rPh sb="5" eb="6">
      <t>シャ</t>
    </rPh>
    <rPh sb="9" eb="10">
      <t>サル</t>
    </rPh>
    <rPh sb="11" eb="12">
      <t>リツ</t>
    </rPh>
    <rPh sb="13" eb="14">
      <t>ニン</t>
    </rPh>
    <phoneticPr fontId="2"/>
  </si>
  <si>
    <t>アフラック</t>
    <phoneticPr fontId="2"/>
  </si>
  <si>
    <r>
      <t>　雇 用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保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険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（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申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立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人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）</t>
    </r>
    <rPh sb="1" eb="2">
      <t>ヤトイ</t>
    </rPh>
    <rPh sb="3" eb="4">
      <t>ヨウ</t>
    </rPh>
    <rPh sb="5" eb="6">
      <t>ホ</t>
    </rPh>
    <rPh sb="7" eb="8">
      <t>ケン</t>
    </rPh>
    <rPh sb="11" eb="12">
      <t>サル</t>
    </rPh>
    <rPh sb="13" eb="14">
      <t>リツ</t>
    </rPh>
    <rPh sb="15" eb="16">
      <t>ニン</t>
    </rPh>
    <phoneticPr fontId="2"/>
  </si>
  <si>
    <r>
      <t>　契 約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者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（</t>
    </r>
    <r>
      <rPr>
        <sz val="11"/>
        <rFont val="ＭＳ Ｐゴシック"/>
        <family val="3"/>
        <charset val="128"/>
      </rPr>
      <t xml:space="preserve">             </t>
    </r>
    <r>
      <rPr>
        <sz val="11"/>
        <rFont val="ＭＳ Ｐゴシック"/>
        <family val="3"/>
        <charset val="128"/>
      </rPr>
      <t>）</t>
    </r>
    <phoneticPr fontId="2"/>
  </si>
  <si>
    <r>
      <t>　雇 用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保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険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（</t>
    </r>
    <r>
      <rPr>
        <sz val="11"/>
        <rFont val="ＭＳ Ｐゴシック"/>
        <family val="3"/>
        <charset val="128"/>
      </rPr>
      <t xml:space="preserve">                </t>
    </r>
    <r>
      <rPr>
        <sz val="11"/>
        <rFont val="ＭＳ Ｐゴシック"/>
        <family val="3"/>
        <charset val="128"/>
      </rPr>
      <t>）</t>
    </r>
    <rPh sb="1" eb="2">
      <t>ヤトイ</t>
    </rPh>
    <rPh sb="3" eb="4">
      <t>ヨウ</t>
    </rPh>
    <rPh sb="5" eb="6">
      <t>ホ</t>
    </rPh>
    <rPh sb="7" eb="8">
      <t>ケン</t>
    </rPh>
    <phoneticPr fontId="2"/>
  </si>
  <si>
    <r>
      <t>　契 約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者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（　　　　　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）</t>
    </r>
    <rPh sb="1" eb="2">
      <t>チギリ</t>
    </rPh>
    <rPh sb="3" eb="4">
      <t>ヤク</t>
    </rPh>
    <rPh sb="5" eb="6">
      <t>シャ</t>
    </rPh>
    <phoneticPr fontId="2"/>
  </si>
  <si>
    <r>
      <t>　雇 用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保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険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（　　　　　　　　）</t>
    </r>
    <rPh sb="1" eb="2">
      <t>ヤトイ</t>
    </rPh>
    <rPh sb="3" eb="4">
      <t>ヨウ</t>
    </rPh>
    <rPh sb="5" eb="6">
      <t>ホ</t>
    </rPh>
    <rPh sb="7" eb="8">
      <t>ケン</t>
    </rPh>
    <phoneticPr fontId="2"/>
  </si>
  <si>
    <r>
      <t>　駐 車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場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代</t>
    </r>
    <rPh sb="1" eb="2">
      <t>チュウ</t>
    </rPh>
    <rPh sb="3" eb="4">
      <t>クルマ</t>
    </rPh>
    <rPh sb="5" eb="6">
      <t>バ</t>
    </rPh>
    <rPh sb="7" eb="8">
      <t>ダイ</t>
    </rPh>
    <phoneticPr fontId="2"/>
  </si>
  <si>
    <r>
      <t>　生 活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保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護</t>
    </r>
    <rPh sb="1" eb="2">
      <t>ショウ</t>
    </rPh>
    <rPh sb="3" eb="4">
      <t>カツ</t>
    </rPh>
    <rPh sb="5" eb="6">
      <t>ホ</t>
    </rPh>
    <rPh sb="7" eb="8">
      <t>ユズル</t>
    </rPh>
    <phoneticPr fontId="2"/>
  </si>
  <si>
    <r>
      <t>　（ 車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の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名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義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人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：　　　　　　　　　　　　　　　　　　　）</t>
    </r>
    <rPh sb="3" eb="4">
      <t>クルマ</t>
    </rPh>
    <rPh sb="7" eb="8">
      <t>メイ</t>
    </rPh>
    <rPh sb="9" eb="10">
      <t>ギ</t>
    </rPh>
    <rPh sb="11" eb="12">
      <t>ジン</t>
    </rPh>
    <phoneticPr fontId="2"/>
  </si>
  <si>
    <r>
      <t>　児 童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手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当</t>
    </r>
    <rPh sb="1" eb="2">
      <t>ジ</t>
    </rPh>
    <rPh sb="3" eb="4">
      <t>ワラベ</t>
    </rPh>
    <rPh sb="5" eb="6">
      <t>テ</t>
    </rPh>
    <rPh sb="7" eb="8">
      <t>トウ</t>
    </rPh>
    <phoneticPr fontId="2"/>
  </si>
  <si>
    <r>
      <t>　ガ ソ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リ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ン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代</t>
    </r>
    <rPh sb="9" eb="10">
      <t>ダイ</t>
    </rPh>
    <phoneticPr fontId="2"/>
  </si>
  <si>
    <r>
      <t>　他 か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ら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の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援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助</t>
    </r>
    <rPh sb="1" eb="2">
      <t>タ</t>
    </rPh>
    <rPh sb="9" eb="10">
      <t>エン</t>
    </rPh>
    <rPh sb="11" eb="12">
      <t>スケ</t>
    </rPh>
    <phoneticPr fontId="2"/>
  </si>
  <si>
    <r>
      <t>　医 療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費</t>
    </r>
    <rPh sb="1" eb="2">
      <t>イ</t>
    </rPh>
    <rPh sb="3" eb="4">
      <t>リョウ</t>
    </rPh>
    <rPh sb="5" eb="6">
      <t>ヒ</t>
    </rPh>
    <phoneticPr fontId="2"/>
  </si>
  <si>
    <r>
      <t>　（ 援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助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者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：　　　　　　　　　　　関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係　　　　　　　　）</t>
    </r>
    <rPh sb="3" eb="4">
      <t>エン</t>
    </rPh>
    <rPh sb="5" eb="6">
      <t>スケ</t>
    </rPh>
    <rPh sb="7" eb="8">
      <t>シャ</t>
    </rPh>
    <rPh sb="21" eb="22">
      <t>セキ</t>
    </rPh>
    <rPh sb="23" eb="24">
      <t>カカリ</t>
    </rPh>
    <phoneticPr fontId="2"/>
  </si>
  <si>
    <r>
      <t>　交 通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費</t>
    </r>
    <rPh sb="1" eb="2">
      <t>コウ</t>
    </rPh>
    <rPh sb="3" eb="4">
      <t>ツウ</t>
    </rPh>
    <rPh sb="5" eb="6">
      <t>ヒ</t>
    </rPh>
    <phoneticPr fontId="2"/>
  </si>
  <si>
    <r>
      <t>　借 入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れ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（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申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立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人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）</t>
    </r>
    <rPh sb="1" eb="2">
      <t>シャク</t>
    </rPh>
    <rPh sb="3" eb="4">
      <t>イリ</t>
    </rPh>
    <rPh sb="9" eb="10">
      <t>サル</t>
    </rPh>
    <rPh sb="11" eb="12">
      <t>リツ</t>
    </rPh>
    <rPh sb="13" eb="14">
      <t>ニン</t>
    </rPh>
    <phoneticPr fontId="2"/>
  </si>
  <si>
    <r>
      <t>　被 服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費</t>
    </r>
    <rPh sb="1" eb="2">
      <t>ヒ</t>
    </rPh>
    <rPh sb="3" eb="4">
      <t>フク</t>
    </rPh>
    <rPh sb="5" eb="6">
      <t>ヒ</t>
    </rPh>
    <phoneticPr fontId="2"/>
  </si>
  <si>
    <r>
      <t>　（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借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入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先　：　□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業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者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　　□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親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戚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･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知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人　　）</t>
    </r>
    <rPh sb="3" eb="4">
      <t>シャク</t>
    </rPh>
    <rPh sb="5" eb="6">
      <t>イリ</t>
    </rPh>
    <rPh sb="7" eb="8">
      <t>サキ</t>
    </rPh>
    <rPh sb="13" eb="14">
      <t>ギョウ</t>
    </rPh>
    <rPh sb="15" eb="16">
      <t>シャ</t>
    </rPh>
    <rPh sb="21" eb="22">
      <t>オヤ</t>
    </rPh>
    <rPh sb="23" eb="24">
      <t>セキ</t>
    </rPh>
    <rPh sb="28" eb="29">
      <t>チ</t>
    </rPh>
    <rPh sb="30" eb="31">
      <t>ヒト</t>
    </rPh>
    <phoneticPr fontId="2"/>
  </si>
  <si>
    <t>交　　際　　費</t>
    <rPh sb="0" eb="1">
      <t>コウ</t>
    </rPh>
    <rPh sb="3" eb="4">
      <t>サイ</t>
    </rPh>
    <rPh sb="6" eb="7">
      <t>ヒ</t>
    </rPh>
    <phoneticPr fontId="2"/>
  </si>
  <si>
    <r>
      <t>（内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容</t>
    </r>
    <r>
      <rPr>
        <sz val="11"/>
        <rFont val="ＭＳ Ｐゴシック"/>
        <family val="3"/>
        <charset val="128"/>
      </rPr>
      <t>）</t>
    </r>
    <rPh sb="1" eb="2">
      <t>ナイ</t>
    </rPh>
    <rPh sb="3" eb="4">
      <t>カタチ</t>
    </rPh>
    <phoneticPr fontId="2"/>
  </si>
  <si>
    <r>
      <t>　借 入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れ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（</t>
    </r>
    <r>
      <rPr>
        <sz val="11"/>
        <rFont val="ＭＳ Ｐゴシック"/>
        <family val="3"/>
        <charset val="128"/>
      </rPr>
      <t xml:space="preserve">                    </t>
    </r>
    <r>
      <rPr>
        <sz val="11"/>
        <rFont val="ＭＳ Ｐゴシック"/>
        <family val="3"/>
        <charset val="128"/>
      </rPr>
      <t>）</t>
    </r>
    <rPh sb="1" eb="2">
      <t>シャク</t>
    </rPh>
    <rPh sb="3" eb="4">
      <t>イリ</t>
    </rPh>
    <phoneticPr fontId="2"/>
  </si>
  <si>
    <r>
      <t>　そ の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他</t>
    </r>
    <r>
      <rPr>
        <sz val="11"/>
        <rFont val="ＭＳ Ｐゴシック"/>
        <family val="3"/>
        <charset val="128"/>
      </rPr>
      <t xml:space="preserve"> </t>
    </r>
    <r>
      <rPr>
        <sz val="9"/>
        <rFont val="ＭＳ Ｐゴシック"/>
        <family val="3"/>
        <charset val="128"/>
      </rPr>
      <t>（預貯金取り崩しなど）</t>
    </r>
    <rPh sb="5" eb="6">
      <t>タ</t>
    </rPh>
    <rPh sb="8" eb="11">
      <t>ヨチョキン</t>
    </rPh>
    <rPh sb="11" eb="12">
      <t>ト</t>
    </rPh>
    <rPh sb="13" eb="14">
      <t>クズ</t>
    </rPh>
    <phoneticPr fontId="2"/>
  </si>
  <si>
    <t>娯　　楽　　費</t>
    <rPh sb="0" eb="1">
      <t>ゴ</t>
    </rPh>
    <rPh sb="3" eb="4">
      <t>ラク</t>
    </rPh>
    <rPh sb="6" eb="7">
      <t>ヒ</t>
    </rPh>
    <phoneticPr fontId="2"/>
  </si>
  <si>
    <r>
      <t>　返 済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（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申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立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人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）</t>
    </r>
    <rPh sb="1" eb="2">
      <t>ヘン</t>
    </rPh>
    <rPh sb="3" eb="4">
      <t>スミ</t>
    </rPh>
    <rPh sb="7" eb="8">
      <t>サル</t>
    </rPh>
    <rPh sb="9" eb="10">
      <t>リツ</t>
    </rPh>
    <rPh sb="11" eb="12">
      <t>ニン</t>
    </rPh>
    <phoneticPr fontId="2"/>
  </si>
  <si>
    <r>
      <t>　（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返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済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先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：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業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者　　□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親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戚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･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知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人　　　　）</t>
    </r>
    <rPh sb="3" eb="4">
      <t>ヘン</t>
    </rPh>
    <rPh sb="5" eb="6">
      <t>スミ</t>
    </rPh>
    <rPh sb="7" eb="8">
      <t>サキ</t>
    </rPh>
    <rPh sb="13" eb="14">
      <t>ギョウ</t>
    </rPh>
    <rPh sb="15" eb="16">
      <t>シャ</t>
    </rPh>
    <rPh sb="20" eb="21">
      <t>オヤ</t>
    </rPh>
    <rPh sb="22" eb="23">
      <t>セキ</t>
    </rPh>
    <rPh sb="26" eb="27">
      <t>チ</t>
    </rPh>
    <rPh sb="28" eb="29">
      <t>ヒト</t>
    </rPh>
    <phoneticPr fontId="2"/>
  </si>
  <si>
    <r>
      <t>　返 済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（</t>
    </r>
    <r>
      <rPr>
        <sz val="11"/>
        <rFont val="ＭＳ Ｐゴシック"/>
        <family val="3"/>
        <charset val="128"/>
      </rPr>
      <t xml:space="preserve">                        </t>
    </r>
    <r>
      <rPr>
        <sz val="11"/>
        <rFont val="ＭＳ Ｐゴシック"/>
        <family val="3"/>
        <charset val="128"/>
      </rPr>
      <t>）</t>
    </r>
    <rPh sb="1" eb="2">
      <t>ヘン</t>
    </rPh>
    <rPh sb="3" eb="4">
      <t>スミ</t>
    </rPh>
    <phoneticPr fontId="2"/>
  </si>
  <si>
    <t>固定資産税</t>
    <rPh sb="0" eb="2">
      <t>コテイ</t>
    </rPh>
    <rPh sb="2" eb="5">
      <t>シサンゼイ</t>
    </rPh>
    <phoneticPr fontId="2"/>
  </si>
  <si>
    <r>
      <t>　前 月</t>
    </r>
    <r>
      <rPr>
        <sz val="11"/>
        <rFont val="ＭＳ Ｐゴシック"/>
        <family val="3"/>
        <charset val="128"/>
      </rPr>
      <t xml:space="preserve"> 繰 越 金※</t>
    </r>
    <rPh sb="1" eb="2">
      <t>マエ</t>
    </rPh>
    <rPh sb="3" eb="4">
      <t>ツキ</t>
    </rPh>
    <rPh sb="5" eb="6">
      <t>クリ</t>
    </rPh>
    <rPh sb="7" eb="8">
      <t>コシ</t>
    </rPh>
    <rPh sb="9" eb="10">
      <t>キン</t>
    </rPh>
    <phoneticPr fontId="2"/>
  </si>
  <si>
    <r>
      <t>　次 月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繰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越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金</t>
    </r>
    <rPh sb="1" eb="2">
      <t>ツギ</t>
    </rPh>
    <rPh sb="3" eb="4">
      <t>ツキ</t>
    </rPh>
    <rPh sb="5" eb="6">
      <t>クリ</t>
    </rPh>
    <rPh sb="7" eb="8">
      <t>コシ</t>
    </rPh>
    <rPh sb="9" eb="10">
      <t>キン</t>
    </rPh>
    <phoneticPr fontId="2"/>
  </si>
  <si>
    <t>　収　　入　　合　　計</t>
    <rPh sb="1" eb="2">
      <t>オサム</t>
    </rPh>
    <rPh sb="4" eb="5">
      <t>イリ</t>
    </rPh>
    <rPh sb="7" eb="8">
      <t>ゴウ</t>
    </rPh>
    <rPh sb="10" eb="11">
      <t>ケイ</t>
    </rPh>
    <phoneticPr fontId="2"/>
  </si>
  <si>
    <t>　支　　出　　合　　計</t>
    <rPh sb="1" eb="2">
      <t>ササ</t>
    </rPh>
    <rPh sb="4" eb="5">
      <t>デ</t>
    </rPh>
    <rPh sb="7" eb="8">
      <t>ゴウ</t>
    </rPh>
    <rPh sb="10" eb="11">
      <t>ケイ</t>
    </rPh>
    <phoneticPr fontId="2"/>
  </si>
  <si>
    <t>※</t>
    <phoneticPr fontId="2"/>
  </si>
  <si>
    <t>令和２年１２月に差押が取り下げられ，その際に現金で引き出したものの残金を含む</t>
    <rPh sb="0" eb="2">
      <t>レイワ</t>
    </rPh>
    <rPh sb="3" eb="4">
      <t>ネン</t>
    </rPh>
    <rPh sb="6" eb="7">
      <t>ガツ</t>
    </rPh>
    <rPh sb="8" eb="10">
      <t>サシオサエ</t>
    </rPh>
    <rPh sb="11" eb="12">
      <t>ト</t>
    </rPh>
    <rPh sb="13" eb="14">
      <t>サ</t>
    </rPh>
    <rPh sb="20" eb="21">
      <t>サイ</t>
    </rPh>
    <rPh sb="22" eb="24">
      <t>ゲンキン</t>
    </rPh>
    <rPh sb="25" eb="26">
      <t>ヒ</t>
    </rPh>
    <rPh sb="27" eb="28">
      <t>ダ</t>
    </rPh>
    <rPh sb="33" eb="35">
      <t>ザンキン</t>
    </rPh>
    <rPh sb="36" eb="37">
      <t>フク</t>
    </rPh>
    <phoneticPr fontId="2"/>
  </si>
  <si>
    <t>家 計 全 体 の 状 況 ② （令和３年３月分 ）</t>
    <rPh sb="0" eb="1">
      <t>イエ</t>
    </rPh>
    <rPh sb="2" eb="3">
      <t>ケイ</t>
    </rPh>
    <rPh sb="4" eb="5">
      <t>ゼン</t>
    </rPh>
    <rPh sb="6" eb="7">
      <t>カラダ</t>
    </rPh>
    <rPh sb="10" eb="11">
      <t>ジョウ</t>
    </rPh>
    <rPh sb="12" eb="13">
      <t>キョウ</t>
    </rPh>
    <rPh sb="17" eb="19">
      <t>レイワ</t>
    </rPh>
    <rPh sb="20" eb="21">
      <t>トシ</t>
    </rPh>
    <rPh sb="22" eb="23">
      <t>ガツ</t>
    </rPh>
    <rPh sb="23" eb="24">
      <t>ブン</t>
    </rPh>
    <phoneticPr fontId="2"/>
  </si>
  <si>
    <t>雑費</t>
    <rPh sb="0" eb="2">
      <t>ザッピ</t>
    </rPh>
    <phoneticPr fontId="2"/>
  </si>
  <si>
    <t>固定資産税</t>
    <rPh sb="0" eb="5">
      <t>コテイシサンゼイ</t>
    </rPh>
    <phoneticPr fontId="2"/>
  </si>
  <si>
    <t>交通費</t>
    <rPh sb="0" eb="3">
      <t>コウツウヒ</t>
    </rPh>
    <phoneticPr fontId="2"/>
  </si>
  <si>
    <t>床屋　</t>
    <rPh sb="0" eb="2">
      <t>トコヤ</t>
    </rPh>
    <phoneticPr fontId="2"/>
  </si>
  <si>
    <t>食費</t>
    <rPh sb="0" eb="2">
      <t>ショクヒ</t>
    </rPh>
    <phoneticPr fontId="2"/>
  </si>
  <si>
    <r>
      <t xml:space="preserve">　年 金 （ </t>
    </r>
    <r>
      <rPr>
        <sz val="11"/>
        <rFont val="ＭＳ Ｐゴシック"/>
        <family val="3"/>
        <charset val="128"/>
      </rPr>
      <t xml:space="preserve">                      </t>
    </r>
    <r>
      <rPr>
        <sz val="11"/>
        <rFont val="ＭＳ Ｐゴシック"/>
        <family val="3"/>
        <charset val="128"/>
      </rPr>
      <t xml:space="preserve"> ）</t>
    </r>
    <rPh sb="1" eb="2">
      <t>トシ</t>
    </rPh>
    <rPh sb="3" eb="4">
      <t>キン</t>
    </rPh>
    <phoneticPr fontId="2"/>
  </si>
  <si>
    <t>通信費</t>
    <rPh sb="0" eb="3">
      <t>ツウシンヒ</t>
    </rPh>
    <phoneticPr fontId="2"/>
  </si>
  <si>
    <r>
      <t>　契 約</t>
    </r>
    <r>
      <rPr>
        <sz val="11"/>
        <rFont val="ＭＳ Ｐゴシック"/>
        <family val="3"/>
        <charset val="128"/>
      </rPr>
      <t xml:space="preserve"> 者 （ 申 立 人 ）※</t>
    </r>
    <rPh sb="1" eb="2">
      <t>チギリ</t>
    </rPh>
    <rPh sb="3" eb="4">
      <t>ヤク</t>
    </rPh>
    <rPh sb="5" eb="6">
      <t>シャ</t>
    </rPh>
    <rPh sb="9" eb="10">
      <t>サル</t>
    </rPh>
    <rPh sb="11" eb="12">
      <t>リツ</t>
    </rPh>
    <rPh sb="13" eb="14">
      <t>ニン</t>
    </rPh>
    <phoneticPr fontId="2"/>
  </si>
  <si>
    <t>医療費</t>
    <rPh sb="0" eb="3">
      <t>イリョウヒ</t>
    </rPh>
    <phoneticPr fontId="2"/>
  </si>
  <si>
    <t>家賃</t>
    <rPh sb="0" eb="2">
      <t>ヤチン</t>
    </rPh>
    <phoneticPr fontId="2"/>
  </si>
  <si>
    <t>保険</t>
    <rPh sb="0" eb="2">
      <t>ホケン</t>
    </rPh>
    <phoneticPr fontId="2"/>
  </si>
  <si>
    <t>ガス</t>
    <phoneticPr fontId="2"/>
  </si>
  <si>
    <t>床屋</t>
    <rPh sb="0" eb="2">
      <t>トコヤ</t>
    </rPh>
    <phoneticPr fontId="2"/>
  </si>
  <si>
    <r>
      <t>　前 月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繰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越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金</t>
    </r>
    <rPh sb="1" eb="2">
      <t>マエ</t>
    </rPh>
    <rPh sb="3" eb="4">
      <t>ツキ</t>
    </rPh>
    <rPh sb="5" eb="6">
      <t>クリ</t>
    </rPh>
    <rPh sb="7" eb="8">
      <t>コシ</t>
    </rPh>
    <rPh sb="9" eb="10">
      <t>キン</t>
    </rPh>
    <phoneticPr fontId="2"/>
  </si>
  <si>
    <t>前月分と合わせて２か月分。</t>
    <rPh sb="0" eb="3">
      <t>ゼンゲツブン</t>
    </rPh>
    <rPh sb="4" eb="5">
      <t>ア</t>
    </rPh>
    <rPh sb="10" eb="12">
      <t>ゲツブン</t>
    </rPh>
    <phoneticPr fontId="2"/>
  </si>
  <si>
    <t>家 計 全 体 の 状 況 ② （令和３年４月分 ）</t>
    <rPh sb="0" eb="1">
      <t>イエ</t>
    </rPh>
    <rPh sb="2" eb="3">
      <t>ケイ</t>
    </rPh>
    <rPh sb="4" eb="5">
      <t>ゼン</t>
    </rPh>
    <rPh sb="6" eb="7">
      <t>カラダ</t>
    </rPh>
    <rPh sb="10" eb="11">
      <t>ジョウ</t>
    </rPh>
    <rPh sb="12" eb="13">
      <t>キョウ</t>
    </rPh>
    <rPh sb="17" eb="19">
      <t>レイワ</t>
    </rPh>
    <rPh sb="20" eb="21">
      <t>トシ</t>
    </rPh>
    <rPh sb="22" eb="23">
      <t>ガツ</t>
    </rPh>
    <rPh sb="23" eb="24">
      <t>ブン</t>
    </rPh>
    <phoneticPr fontId="2"/>
  </si>
  <si>
    <t>電気代</t>
    <rPh sb="0" eb="3">
      <t>デンキダイ</t>
    </rPh>
    <phoneticPr fontId="2"/>
  </si>
  <si>
    <t>ガス代</t>
    <rPh sb="2" eb="3">
      <t>ダイ</t>
    </rPh>
    <phoneticPr fontId="2"/>
  </si>
  <si>
    <t>水道代</t>
    <rPh sb="0" eb="2">
      <t>スイドウ</t>
    </rPh>
    <rPh sb="2" eb="3">
      <t>ダイ</t>
    </rPh>
    <phoneticPr fontId="2"/>
  </si>
  <si>
    <t>電話代</t>
    <rPh sb="0" eb="3">
      <t>デンワダイ</t>
    </rPh>
    <phoneticPr fontId="2"/>
  </si>
  <si>
    <t>新聞代</t>
    <rPh sb="0" eb="2">
      <t>シンブン</t>
    </rPh>
    <rPh sb="2" eb="3">
      <t>ダイ</t>
    </rPh>
    <phoneticPr fontId="2"/>
  </si>
  <si>
    <t>保険料</t>
    <rPh sb="0" eb="3">
      <t>ホケンリョウ</t>
    </rPh>
    <phoneticPr fontId="2"/>
  </si>
  <si>
    <t>被服費</t>
    <rPh sb="0" eb="3">
      <t>ヒフクヒ</t>
    </rPh>
    <phoneticPr fontId="2"/>
  </si>
  <si>
    <t>交際費</t>
    <rPh sb="0" eb="2">
      <t>コウサイ</t>
    </rPh>
    <rPh sb="2" eb="3">
      <t>ヒ</t>
    </rPh>
    <phoneticPr fontId="2"/>
  </si>
  <si>
    <t>娯楽費</t>
    <rPh sb="0" eb="3">
      <t>ゴラクヒ</t>
    </rPh>
    <phoneticPr fontId="2"/>
  </si>
  <si>
    <t>その他</t>
    <rPh sb="2" eb="3">
      <t>タ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</si>
  <si>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</si>
  <si>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</si>
  <si>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nanaco出</t>
    <rPh sb="6" eb="7">
      <t>デ</t>
    </rPh>
    <phoneticPr fontId="2"/>
  </si>
  <si>
    <t>スイカ出</t>
    <rPh sb="3" eb="4">
      <t>デ</t>
    </rPh>
    <phoneticPr fontId="2"/>
  </si>
  <si>
    <t>paypay出</t>
    <rPh sb="6" eb="7">
      <t>デ</t>
    </rPh>
    <phoneticPr fontId="2"/>
  </si>
  <si>
    <t>コーヒー</t>
  </si>
  <si>
    <t>2021年05月18日13時08分51秒.pdf</t>
  </si>
  <si>
    <t>nanaco入</t>
    <rPh sb="6" eb="7">
      <t>イ</t>
    </rPh>
    <phoneticPr fontId="2"/>
  </si>
  <si>
    <t>スイカ</t>
    <phoneticPr fontId="2"/>
  </si>
  <si>
    <t>nanacoチャージ</t>
  </si>
  <si>
    <t>2021年05月18日13時20分11秒.pdf</t>
  </si>
  <si>
    <t>駐輪場代</t>
  </si>
  <si>
    <t>2021年05月18日13時22分56秒.pdf</t>
    <phoneticPr fontId="2"/>
  </si>
  <si>
    <t>2021年05月18日13時23分34秒.pdf</t>
  </si>
  <si>
    <t>食品</t>
  </si>
  <si>
    <t>2021年05月18日13時24分00秒.pdf</t>
  </si>
  <si>
    <t>nanaco出</t>
    <phoneticPr fontId="2"/>
  </si>
  <si>
    <t>ペイパル出</t>
    <rPh sb="4" eb="5">
      <t>デ</t>
    </rPh>
    <phoneticPr fontId="2"/>
  </si>
  <si>
    <t>佐藤康行研究所</t>
  </si>
  <si>
    <t>2021年05月18日13時26分00秒.pdf</t>
  </si>
  <si>
    <t>お引出し</t>
  </si>
  <si>
    <t>給料</t>
    <rPh sb="0" eb="2">
      <t>キュウリョウ</t>
    </rPh>
    <phoneticPr fontId="2"/>
  </si>
  <si>
    <t>？</t>
    <phoneticPr fontId="2"/>
  </si>
  <si>
    <t>2021年05月18日13時26分21秒.pdf</t>
  </si>
  <si>
    <t>ジャックス</t>
  </si>
  <si>
    <t>サプリ(雑費）</t>
    <rPh sb="4" eb="6">
      <t>ザッピ</t>
    </rPh>
    <phoneticPr fontId="2"/>
  </si>
  <si>
    <t>？（ジャックス）</t>
    <phoneticPr fontId="2"/>
  </si>
  <si>
    <t>2021年05月18日13時26分42秒.pdf</t>
    <phoneticPr fontId="2"/>
  </si>
  <si>
    <t>ソフトバンク</t>
  </si>
  <si>
    <t>2021年05月18日13時26分59秒.pdf</t>
  </si>
  <si>
    <t>東京電力</t>
  </si>
  <si>
    <t>2021年05月18日13時27分17秒.pdf</t>
  </si>
  <si>
    <t>代理受領手数料</t>
  </si>
  <si>
    <t>2021年05月18日13時27分34秒.pdf</t>
  </si>
  <si>
    <t>2021年05月18日13時28分08秒.pdf</t>
  </si>
  <si>
    <t>2021年05月18日13時28分30秒.pdf</t>
    <phoneticPr fontId="2"/>
  </si>
  <si>
    <t>解約・引き出し</t>
    <rPh sb="0" eb="2">
      <t>カイヤク</t>
    </rPh>
    <rPh sb="3" eb="4">
      <t>ヒ</t>
    </rPh>
    <rPh sb="5" eb="6">
      <t>ダ</t>
    </rPh>
    <phoneticPr fontId="2"/>
  </si>
  <si>
    <t>2021年05月18日13時28分49秒.pdf</t>
  </si>
  <si>
    <t>投資信託</t>
  </si>
  <si>
    <t>－</t>
    <phoneticPr fontId="2"/>
  </si>
  <si>
    <t>残高確認</t>
    <rPh sb="0" eb="4">
      <t>ザンダカカクニン</t>
    </rPh>
    <phoneticPr fontId="2"/>
  </si>
  <si>
    <t>投資信託</t>
    <rPh sb="0" eb="4">
      <t>トウシシンタク</t>
    </rPh>
    <phoneticPr fontId="2"/>
  </si>
  <si>
    <t>2021年05月18日13時29分13秒.pdf</t>
  </si>
  <si>
    <t>2021年05月18日13時29分36秒.pdf</t>
  </si>
  <si>
    <t>2021年05月18日13時32分01秒.pdf</t>
  </si>
  <si>
    <t>2021年05月18日13時32分25秒.pdf</t>
  </si>
  <si>
    <t>2021年05月18日13時33分27秒.pdf</t>
  </si>
  <si>
    <t>2021年05月18日13時33分53秒.pdf</t>
  </si>
  <si>
    <t>2021年05月18日13時34分20秒.pdf</t>
  </si>
  <si>
    <t>2021年05月18日13時34分39秒.pdf</t>
  </si>
  <si>
    <t>2021年05月18日13時35分06秒.pdf</t>
  </si>
  <si>
    <t>2021年05月18日13時35分23秒.pdf</t>
  </si>
  <si>
    <t>2021年05月18日13時35分40秒.pdf</t>
    <phoneticPr fontId="2"/>
  </si>
  <si>
    <t>現金合計</t>
    <rPh sb="0" eb="2">
      <t>ゲンキン</t>
    </rPh>
    <rPh sb="2" eb="4">
      <t>ゴウケイ</t>
    </rPh>
    <phoneticPr fontId="2"/>
  </si>
  <si>
    <t>定型郵便</t>
  </si>
  <si>
    <t>雑費（郵便代）</t>
    <rPh sb="0" eb="2">
      <t>ザッピ</t>
    </rPh>
    <rPh sb="3" eb="6">
      <t>ユウビンダイ</t>
    </rPh>
    <phoneticPr fontId="2"/>
  </si>
  <si>
    <t>2021年05月18日13時35分58秒.pdf</t>
  </si>
  <si>
    <t>2021年05月18日13時36分18秒.pdf</t>
  </si>
  <si>
    <t>スイカチャージ</t>
    <phoneticPr fontId="2"/>
  </si>
  <si>
    <t>食品</t>
    <phoneticPr fontId="2"/>
  </si>
  <si>
    <t>2021年05月18日13時36分43秒.pdf</t>
  </si>
  <si>
    <t>nanacoチャージ</t>
    <phoneticPr fontId="2"/>
  </si>
  <si>
    <t>コーヒー</t>
    <phoneticPr fontId="2"/>
  </si>
  <si>
    <t>nanaco出</t>
  </si>
  <si>
    <t>2021年05月18日13時37分05秒.pdf</t>
  </si>
  <si>
    <t>駐輪場代</t>
    <phoneticPr fontId="2"/>
  </si>
  <si>
    <t>2021年05月18日13時37分31秒.pdf</t>
  </si>
  <si>
    <t>（ 返 済 先 ： □ 業 者　　□ 親 戚 ･ 知 人　　　　）</t>
  </si>
  <si>
    <t>2021年05月18日13時37分50秒.pdf</t>
  </si>
  <si>
    <t>2021年05月18日13時38分11秒.pdf</t>
  </si>
  <si>
    <t>　前 月 繰 越 金（paypay）</t>
    <phoneticPr fontId="2"/>
  </si>
  <si>
    <t>　次 月 繰 越 金（paypay）</t>
    <rPh sb="1" eb="2">
      <t>ツギ</t>
    </rPh>
    <rPh sb="3" eb="4">
      <t>ツキ</t>
    </rPh>
    <rPh sb="5" eb="6">
      <t>クリ</t>
    </rPh>
    <rPh sb="7" eb="8">
      <t>コシ</t>
    </rPh>
    <rPh sb="9" eb="10">
      <t>キン</t>
    </rPh>
    <phoneticPr fontId="2"/>
  </si>
  <si>
    <t>収入-支出</t>
    <phoneticPr fontId="2"/>
  </si>
  <si>
    <t>2021年05月18日13時38分28秒.pdf</t>
  </si>
  <si>
    <t>　前 月 繰 越 金（スイカ）</t>
    <phoneticPr fontId="2"/>
  </si>
  <si>
    <t>　次 月 繰 越 金(スイカ）</t>
    <rPh sb="1" eb="2">
      <t>ツギ</t>
    </rPh>
    <rPh sb="3" eb="4">
      <t>ツキ</t>
    </rPh>
    <rPh sb="5" eb="6">
      <t>クリ</t>
    </rPh>
    <rPh sb="7" eb="8">
      <t>コシ</t>
    </rPh>
    <rPh sb="9" eb="10">
      <t>キン</t>
    </rPh>
    <phoneticPr fontId="2"/>
  </si>
  <si>
    <t>自然食研</t>
    <rPh sb="0" eb="2">
      <t>シゼン</t>
    </rPh>
    <rPh sb="2" eb="4">
      <t>ショッケン</t>
    </rPh>
    <phoneticPr fontId="2"/>
  </si>
  <si>
    <t>2021年05月18日13時39分03秒.pdf</t>
  </si>
  <si>
    <t>　前 月 繰 越 金（nanaco）</t>
    <phoneticPr fontId="2"/>
  </si>
  <si>
    <r>
      <t>　次 月</t>
    </r>
    <r>
      <rPr>
        <sz val="11"/>
        <rFont val="ＭＳ Ｐゴシック"/>
        <family val="3"/>
        <charset val="128"/>
      </rPr>
      <t xml:space="preserve"> 繰 越 金（nanaco）</t>
    </r>
    <rPh sb="1" eb="2">
      <t>ツギ</t>
    </rPh>
    <rPh sb="3" eb="4">
      <t>ツキ</t>
    </rPh>
    <rPh sb="5" eb="6">
      <t>クリ</t>
    </rPh>
    <rPh sb="7" eb="8">
      <t>コシ</t>
    </rPh>
    <rPh sb="9" eb="10">
      <t>キン</t>
    </rPh>
    <phoneticPr fontId="2"/>
  </si>
  <si>
    <t>メンタルパワーズ／神様の鏡vol4</t>
    <rPh sb="9" eb="11">
      <t>カミサマ</t>
    </rPh>
    <rPh sb="12" eb="13">
      <t>カガミ</t>
    </rPh>
    <phoneticPr fontId="2"/>
  </si>
  <si>
    <t>2021年05月18日13時39分21秒.pdf</t>
  </si>
  <si>
    <r>
      <t>　前 月</t>
    </r>
    <r>
      <rPr>
        <sz val="11"/>
        <rFont val="ＭＳ Ｐゴシック"/>
        <family val="3"/>
        <charset val="128"/>
      </rPr>
      <t xml:space="preserve"> 繰 越 金(現金）</t>
    </r>
    <rPh sb="1" eb="2">
      <t>マエ</t>
    </rPh>
    <rPh sb="3" eb="4">
      <t>ツキ</t>
    </rPh>
    <rPh sb="5" eb="6">
      <t>クリ</t>
    </rPh>
    <rPh sb="7" eb="8">
      <t>コシ</t>
    </rPh>
    <rPh sb="9" eb="10">
      <t>キン</t>
    </rPh>
    <rPh sb="11" eb="13">
      <t>ゲンキン</t>
    </rPh>
    <phoneticPr fontId="2"/>
  </si>
  <si>
    <t>　次 月 繰 越 金(現金）</t>
    <rPh sb="1" eb="2">
      <t>ツギ</t>
    </rPh>
    <rPh sb="3" eb="4">
      <t>ツキ</t>
    </rPh>
    <rPh sb="5" eb="6">
      <t>クリ</t>
    </rPh>
    <rPh sb="7" eb="8">
      <t>コシ</t>
    </rPh>
    <rPh sb="9" eb="10">
      <t>キン</t>
    </rPh>
    <rPh sb="11" eb="13">
      <t>ゲンキン</t>
    </rPh>
    <phoneticPr fontId="2"/>
  </si>
  <si>
    <t>2021年05月18日13時39分40秒.pdf</t>
  </si>
  <si>
    <t>2021年05月18日13時40分00秒.pdf</t>
  </si>
  <si>
    <t>2021年05月18日13時47分19秒.pdf</t>
  </si>
  <si>
    <t>2021年05月18日13時48分41秒.pdf</t>
  </si>
  <si>
    <t>山田養蜂場</t>
    <rPh sb="0" eb="5">
      <t>ヤマダヨウホウジョウ</t>
    </rPh>
    <phoneticPr fontId="2"/>
  </si>
  <si>
    <t>2021年05月18日13時49分06秒.pdf</t>
  </si>
  <si>
    <t>楽天市場/ハーブティの店ナチュラルリズム</t>
    <rPh sb="0" eb="2">
      <t>ラクテン</t>
    </rPh>
    <rPh sb="2" eb="4">
      <t>イチバ</t>
    </rPh>
    <rPh sb="11" eb="12">
      <t>ミセ</t>
    </rPh>
    <phoneticPr fontId="2"/>
  </si>
  <si>
    <t>2021年05月18日13時49分32秒.pdf</t>
  </si>
  <si>
    <t>吉野家</t>
    <rPh sb="0" eb="3">
      <t>ヨシノヤ</t>
    </rPh>
    <phoneticPr fontId="2"/>
  </si>
  <si>
    <t>2021年05月18日13時49分54秒.pdf</t>
  </si>
  <si>
    <t>2021年05月18日13時50分16秒.pdf</t>
  </si>
  <si>
    <t>2021年05月18日13時50分33秒.pdf</t>
  </si>
  <si>
    <t>マシュマロ</t>
    <phoneticPr fontId="2"/>
  </si>
  <si>
    <t>2021年05月18日13時50分55秒.pdf</t>
  </si>
  <si>
    <t>雑誌</t>
    <rPh sb="0" eb="2">
      <t>ザッシ</t>
    </rPh>
    <phoneticPr fontId="2"/>
  </si>
  <si>
    <t>雑費（書籍代）</t>
    <rPh sb="0" eb="2">
      <t>ザッピ</t>
    </rPh>
    <rPh sb="3" eb="6">
      <t>ショセキダイ</t>
    </rPh>
    <phoneticPr fontId="2"/>
  </si>
  <si>
    <t>2021年05月18日13時51分16秒.pdf</t>
  </si>
  <si>
    <t>2021年05月18日13時51分37秒.pdf</t>
  </si>
  <si>
    <t>ピザハット</t>
    <phoneticPr fontId="2"/>
  </si>
  <si>
    <t>2021年05月18日13時51分56秒.pdf</t>
  </si>
  <si>
    <t>固定資産税（支払済み？）</t>
    <rPh sb="0" eb="5">
      <t>コテイシサンゼイ</t>
    </rPh>
    <rPh sb="6" eb="9">
      <t>シハライズ</t>
    </rPh>
    <phoneticPr fontId="2"/>
  </si>
  <si>
    <t>2021年05月18日13時52分51秒.pdf</t>
  </si>
  <si>
    <t>水道料金</t>
    <rPh sb="0" eb="4">
      <t>スイドウリョウキン</t>
    </rPh>
    <phoneticPr fontId="2"/>
  </si>
  <si>
    <t>2021年05月18日13時53分10秒.pdf</t>
  </si>
  <si>
    <t>アロマ</t>
    <phoneticPr fontId="2"/>
  </si>
  <si>
    <t>芳香剤（健康）</t>
    <rPh sb="0" eb="3">
      <t>ホウコウザイ</t>
    </rPh>
    <rPh sb="4" eb="6">
      <t>ケンコウ</t>
    </rPh>
    <phoneticPr fontId="2"/>
  </si>
  <si>
    <t>2021年05月18日13時53分36秒.pdf</t>
  </si>
  <si>
    <t>代理受領手数料</t>
    <phoneticPr fontId="2"/>
  </si>
  <si>
    <t>2021年05月18日13時54分04秒.pdf</t>
  </si>
  <si>
    <t>amazon</t>
    <phoneticPr fontId="2"/>
  </si>
  <si>
    <t>健康食品</t>
    <rPh sb="0" eb="2">
      <t>ケンコウ</t>
    </rPh>
    <rPh sb="2" eb="4">
      <t>ショクヒン</t>
    </rPh>
    <phoneticPr fontId="2"/>
  </si>
  <si>
    <t>2021年05月18日13時54分25秒.pdf</t>
  </si>
  <si>
    <t>楽天市場／もったいない本舗</t>
    <rPh sb="0" eb="2">
      <t>ラクテン</t>
    </rPh>
    <rPh sb="2" eb="4">
      <t>イチバ</t>
    </rPh>
    <rPh sb="11" eb="13">
      <t>ホンポ</t>
    </rPh>
    <phoneticPr fontId="2"/>
  </si>
  <si>
    <t>本</t>
    <rPh sb="0" eb="1">
      <t>ホン</t>
    </rPh>
    <phoneticPr fontId="2"/>
  </si>
  <si>
    <t>2021年05月18日13時54分48秒.pdf</t>
  </si>
  <si>
    <t>楽天市場／ブックオフオンライン</t>
    <rPh sb="0" eb="2">
      <t>ラクテン</t>
    </rPh>
    <rPh sb="2" eb="4">
      <t>イチバ</t>
    </rPh>
    <phoneticPr fontId="2"/>
  </si>
  <si>
    <t>2021年05月18日13時56分30秒.pdf</t>
  </si>
  <si>
    <t>2021年05月18日18時02分04秒.pdf</t>
  </si>
  <si>
    <t>佐藤康之研究所</t>
    <rPh sb="0" eb="2">
      <t>サトウ</t>
    </rPh>
    <rPh sb="2" eb="4">
      <t>ヤスユキ</t>
    </rPh>
    <rPh sb="4" eb="7">
      <t>ケンキュウジョ</t>
    </rPh>
    <phoneticPr fontId="2"/>
  </si>
  <si>
    <t>2021年05月18日18時02分30秒.pdf</t>
  </si>
  <si>
    <t>2021年05月18日18時02分55秒.pdf</t>
  </si>
  <si>
    <t>2021年05月18日18時03分21秒.pdf</t>
  </si>
  <si>
    <t>2021年05月18日18時03分54秒.pdf</t>
  </si>
  <si>
    <t>2021年05月18日18時04分18秒.pdf</t>
  </si>
  <si>
    <t>2021年05月18日18時04分41秒.pdf</t>
  </si>
  <si>
    <t>2021年05月18日18時05分05秒.pdf</t>
  </si>
  <si>
    <t>2021年05月18日18時05分31秒.pdf</t>
  </si>
  <si>
    <t>2021年05月18日18時05分53秒.pdf</t>
  </si>
  <si>
    <t>2021年05月18日18時06分19秒.pdf</t>
  </si>
  <si>
    <t>2021年05月18日18時06分43秒.pdf</t>
  </si>
  <si>
    <t>2021年05月18日18時07分05秒.pdf</t>
  </si>
  <si>
    <t>2021年05月18日18時07分25秒.pdf</t>
  </si>
  <si>
    <t>YSこころのクリニック</t>
    <phoneticPr fontId="2"/>
  </si>
  <si>
    <t>2021年05月18日18時07分50秒.pdf</t>
  </si>
  <si>
    <t>処方せん</t>
    <rPh sb="0" eb="2">
      <t>ショホウ</t>
    </rPh>
    <phoneticPr fontId="2"/>
  </si>
  <si>
    <t>2021年05月18日18時08分14秒.pdf</t>
  </si>
  <si>
    <t>2021年05月18日18時08分37秒.pdf</t>
  </si>
  <si>
    <t>2021年05月18日18時08分58秒.pdf</t>
  </si>
  <si>
    <t>2021年05月18日18時09分29秒.pdf</t>
  </si>
  <si>
    <t>家 計 全 体 の 状 況 ② （令和３年５月分 ）</t>
    <rPh sb="0" eb="1">
      <t>イエ</t>
    </rPh>
    <rPh sb="2" eb="3">
      <t>ケイ</t>
    </rPh>
    <rPh sb="4" eb="5">
      <t>ゼン</t>
    </rPh>
    <rPh sb="6" eb="7">
      <t>カラダ</t>
    </rPh>
    <rPh sb="10" eb="11">
      <t>ジョウ</t>
    </rPh>
    <rPh sb="12" eb="13">
      <t>キョウ</t>
    </rPh>
    <rPh sb="17" eb="19">
      <t>レイワ</t>
    </rPh>
    <rPh sb="20" eb="21">
      <t>トシ</t>
    </rPh>
    <rPh sb="22" eb="23">
      <t>ガツ</t>
    </rPh>
    <rPh sb="23" eb="24">
      <t>ブン</t>
    </rPh>
    <phoneticPr fontId="2"/>
  </si>
  <si>
    <t>現金以外</t>
    <rPh sb="0" eb="4">
      <t>ゲンキンイガイ</t>
    </rPh>
    <phoneticPr fontId="2"/>
  </si>
  <si>
    <t>自費</t>
    <rPh sb="0" eb="2">
      <t>ジヒ</t>
    </rPh>
    <phoneticPr fontId="2"/>
  </si>
  <si>
    <t>チャージ</t>
    <phoneticPr fontId="2"/>
  </si>
  <si>
    <t>ｱﾏｿﾞﾝ出</t>
    <rPh sb="5" eb="6">
      <t>デ</t>
    </rPh>
    <phoneticPr fontId="2"/>
  </si>
  <si>
    <t>ノニジュース</t>
    <phoneticPr fontId="2"/>
  </si>
  <si>
    <t>2021年06月21日11時26分14秒.pdf</t>
  </si>
  <si>
    <t>2021年06月21日11時28分14秒.pdf</t>
  </si>
  <si>
    <t>2021年06月21日11時28分43秒.pdf</t>
  </si>
  <si>
    <t>2021年06月21日11時30分10秒.pdf</t>
  </si>
  <si>
    <t>2021年06月21日11時45分59秒.pdf</t>
  </si>
  <si>
    <t>2021年06月21日11時48分33秒.pdf</t>
  </si>
  <si>
    <t>2021年06月21日11時48分52秒.pdf</t>
  </si>
  <si>
    <t>2021年06月21日11時49分13秒.pdf</t>
  </si>
  <si>
    <t>駐輪場</t>
  </si>
  <si>
    <t>スイカ出</t>
    <phoneticPr fontId="2"/>
  </si>
  <si>
    <t>2021年06月21日11時50分30秒.pdf</t>
  </si>
  <si>
    <t>nanaco入</t>
  </si>
  <si>
    <t>2021年06月21日11時51分13秒.pdf</t>
  </si>
  <si>
    <t>2021年06月21日11時51分42秒.pdf</t>
  </si>
  <si>
    <t>炭酸水</t>
  </si>
  <si>
    <t>2021年06月21日11時52分07秒.pdf</t>
  </si>
  <si>
    <t>2021年06月22日22時14分52秒.pdf</t>
  </si>
  <si>
    <t>2021年06月22日22時15分37秒.pdf</t>
  </si>
  <si>
    <t>コピー</t>
    <phoneticPr fontId="2"/>
  </si>
  <si>
    <t>2021年06月22日22時16分05秒.pdf</t>
  </si>
  <si>
    <t>2021年06月22日22時16分47秒.pdf</t>
  </si>
  <si>
    <t>2021年06月22日22時17分08秒.pdf</t>
  </si>
  <si>
    <t>2021年06月22日22時17分34秒.pdf</t>
  </si>
  <si>
    <t>2021年06月22日22時17分59秒.pdf</t>
  </si>
  <si>
    <t>2021年06月22日22時18分20秒.pdf</t>
  </si>
  <si>
    <t>2021年06月22日22時18分40秒.pdf</t>
  </si>
  <si>
    <t>散髪代</t>
  </si>
  <si>
    <t>2021年06月22日22時19分00秒.pdf</t>
  </si>
  <si>
    <t>YSこころのクリニック・書籍</t>
  </si>
  <si>
    <t>2021年06月22日22時19分23秒.pdf</t>
  </si>
  <si>
    <t>家賃</t>
  </si>
  <si>
    <t>2021年06月22日22時20分31秒.pdf</t>
  </si>
  <si>
    <t>ガス代</t>
  </si>
  <si>
    <t>床屋</t>
    <phoneticPr fontId="2"/>
  </si>
  <si>
    <t>2021年06月22日22時20分54秒.pdf</t>
  </si>
  <si>
    <t>手数料</t>
  </si>
  <si>
    <t>2021年06月22日22時21分15秒.pdf</t>
  </si>
  <si>
    <t>書籍、インク代</t>
  </si>
  <si>
    <t>2021年06月22日22時21分58秒.pdf</t>
  </si>
  <si>
    <t>お試し断食セット</t>
  </si>
  <si>
    <t>2021年06月22日22時22分28秒.pdf</t>
  </si>
  <si>
    <t>書籍</t>
  </si>
  <si>
    <t>2021年06月22日22時22分58秒.pdf</t>
  </si>
  <si>
    <t>ミカレアのパラミロン</t>
  </si>
  <si>
    <t>サプリ</t>
    <phoneticPr fontId="2"/>
  </si>
  <si>
    <t>2021年06月22日22時23分40秒.pdf</t>
  </si>
  <si>
    <t>通信費</t>
  </si>
  <si>
    <t>2021年06月22日22時25分27秒.pdf</t>
  </si>
  <si>
    <t>　次 月 繰 越 金（アマゾン）</t>
    <rPh sb="1" eb="2">
      <t>ツギ</t>
    </rPh>
    <rPh sb="3" eb="4">
      <t>ツキ</t>
    </rPh>
    <rPh sb="5" eb="6">
      <t>クリ</t>
    </rPh>
    <rPh sb="7" eb="8">
      <t>コシ</t>
    </rPh>
    <rPh sb="9" eb="10">
      <t>キン</t>
    </rPh>
    <phoneticPr fontId="2"/>
  </si>
  <si>
    <t>2021年06月22日22時27分31秒.pdf</t>
  </si>
  <si>
    <t>2021年06月22日22時28分00秒.pdf</t>
  </si>
  <si>
    <t>プロキオン3か月パック</t>
  </si>
  <si>
    <t>2021年06月22日22時29分37秒.pdf</t>
  </si>
  <si>
    <t>モンスリール、クリニカ</t>
  </si>
  <si>
    <t>2021年06月22日22時30分04秒.pdf</t>
  </si>
  <si>
    <t>GooglePlayカード</t>
  </si>
  <si>
    <t>娯楽</t>
    <rPh sb="0" eb="2">
      <t>ゴラク</t>
    </rPh>
    <phoneticPr fontId="2"/>
  </si>
  <si>
    <t>2021年06月22日22時30分26秒.pdf</t>
  </si>
  <si>
    <t>amazon</t>
  </si>
  <si>
    <t>ｱﾏｿﾞﾝ入</t>
    <rPh sb="5" eb="6">
      <t>イ</t>
    </rPh>
    <phoneticPr fontId="2"/>
  </si>
  <si>
    <t>2021年06月22日22時30分54秒.pdf</t>
  </si>
  <si>
    <t>高速バス</t>
  </si>
  <si>
    <t>2021年06月22日22時31分24秒.pdf</t>
  </si>
  <si>
    <t>2021年06月22日22時31分49秒.pdf</t>
  </si>
  <si>
    <t>2021年06月22日22時32分09秒.pdf</t>
  </si>
  <si>
    <t>2021年06月22日22時32分27秒.pdf</t>
  </si>
  <si>
    <t>2021年06月22日22時32分50秒.pdf</t>
  </si>
  <si>
    <t>2021年06月22日22時33分13秒.pdf</t>
  </si>
  <si>
    <t>2021年06月22日22時33分35秒.pdf</t>
  </si>
  <si>
    <t>2021年06月22日22時33分59秒.pdf</t>
  </si>
  <si>
    <t>2021年06月22日22時34分34秒.pdf</t>
  </si>
  <si>
    <t>2021年06月22日22時34分55秒.pdf</t>
  </si>
  <si>
    <t>2021年06月22日22時35分18秒.pdf</t>
  </si>
  <si>
    <t>2021年06月22日22時35分42秒.pdf</t>
  </si>
  <si>
    <t>2021年06月22日22時36分05秒.pdf</t>
  </si>
  <si>
    <t>2021年06月22日22時36分25秒.pdf</t>
  </si>
  <si>
    <t>証明写真</t>
  </si>
  <si>
    <t>2021年06月22日22時38分22秒.pdf</t>
  </si>
  <si>
    <t>2021年06月22日22時38分42秒.pdf</t>
  </si>
  <si>
    <t>2021年06月22日22時39分00秒.pdf</t>
  </si>
  <si>
    <t>2021年06月22日22時39分23秒.pdf</t>
  </si>
  <si>
    <t>2021年06月22日22時39分44秒.pdf</t>
  </si>
  <si>
    <t>2021年06月22日22時41分45秒.pdf</t>
  </si>
  <si>
    <t>沖縄健康のライフ</t>
  </si>
  <si>
    <t>健康食品</t>
    <rPh sb="0" eb="4">
      <t>ケンコウショクヒン</t>
    </rPh>
    <phoneticPr fontId="2"/>
  </si>
  <si>
    <t>2021年06月22日22時42分36秒.pdf</t>
  </si>
  <si>
    <t>2021年06月22日22時43分19秒.pdf</t>
  </si>
  <si>
    <t>2021年06月22日22時43分41秒.pdf</t>
    <phoneticPr fontId="2"/>
  </si>
  <si>
    <t>アフラック</t>
  </si>
  <si>
    <t>2021年06月22日22時44分05秒.pdf</t>
  </si>
  <si>
    <t>2021年06月22日22時44分30秒.pdf</t>
  </si>
  <si>
    <t>郵便</t>
  </si>
  <si>
    <t>2021年06月22日22時44分54秒.pdf</t>
  </si>
  <si>
    <t>株式会社東風の会</t>
  </si>
  <si>
    <t>2021年06月22日22時45分51秒.pdf</t>
  </si>
  <si>
    <t>年金支払額</t>
  </si>
  <si>
    <t>６月収入</t>
    <rPh sb="1" eb="2">
      <t>ガツ</t>
    </rPh>
    <rPh sb="2" eb="4">
      <t>シュウニュウ</t>
    </rPh>
    <phoneticPr fontId="2"/>
  </si>
  <si>
    <t>障害年金202106.pdf</t>
  </si>
  <si>
    <t>戸田公園→東京</t>
  </si>
  <si>
    <t>スイカ出</t>
  </si>
  <si>
    <t>東京→戸田公園</t>
  </si>
  <si>
    <t>スイカ特典</t>
  </si>
  <si>
    <t>スイカ入</t>
  </si>
  <si>
    <t>家 計 全 体 の 状 況 ② （令和３年６月分 ）</t>
    <rPh sb="0" eb="1">
      <t>イエ</t>
    </rPh>
    <rPh sb="2" eb="3">
      <t>ケイ</t>
    </rPh>
    <rPh sb="4" eb="5">
      <t>ゼン</t>
    </rPh>
    <rPh sb="6" eb="7">
      <t>カラダ</t>
    </rPh>
    <rPh sb="10" eb="11">
      <t>ジョウ</t>
    </rPh>
    <rPh sb="12" eb="13">
      <t>キョウ</t>
    </rPh>
    <rPh sb="17" eb="19">
      <t>レイワ</t>
    </rPh>
    <rPh sb="20" eb="21">
      <t>トシ</t>
    </rPh>
    <rPh sb="22" eb="23">
      <t>ガツ</t>
    </rPh>
    <rPh sb="23" eb="24">
      <t>ブン</t>
    </rPh>
    <phoneticPr fontId="2"/>
  </si>
  <si>
    <t>※１．障害年金は偶数月に２か月分。</t>
    <rPh sb="3" eb="5">
      <t>ショウガイ</t>
    </rPh>
    <rPh sb="5" eb="7">
      <t>ネンキン</t>
    </rPh>
    <rPh sb="8" eb="10">
      <t>グウスウ</t>
    </rPh>
    <rPh sb="10" eb="11">
      <t>ツキ</t>
    </rPh>
    <phoneticPr fontId="2"/>
  </si>
  <si>
    <t>※２．6/1に現金を棚卸しした金額。</t>
    <rPh sb="15" eb="17">
      <t>キンガク</t>
    </rPh>
    <phoneticPr fontId="2"/>
  </si>
  <si>
    <t>バス</t>
    <phoneticPr fontId="2"/>
  </si>
  <si>
    <t>北浦和→川口</t>
    <rPh sb="0" eb="1">
      <t>キタ</t>
    </rPh>
    <rPh sb="1" eb="3">
      <t>ウラワ</t>
    </rPh>
    <rPh sb="4" eb="6">
      <t>カワグチ</t>
    </rPh>
    <phoneticPr fontId="2"/>
  </si>
  <si>
    <t>西川口→北浦和</t>
    <rPh sb="0" eb="3">
      <t>ニシカワグチ</t>
    </rPh>
    <rPh sb="4" eb="5">
      <t>キタ</t>
    </rPh>
    <rPh sb="5" eb="7">
      <t>ウラワ</t>
    </rPh>
    <phoneticPr fontId="2"/>
  </si>
  <si>
    <t>川口→西川口</t>
    <rPh sb="0" eb="2">
      <t>カワグチ</t>
    </rPh>
    <rPh sb="3" eb="6">
      <t>ニシカワグチ</t>
    </rPh>
    <phoneticPr fontId="2"/>
  </si>
  <si>
    <t>戸田公園→東京</t>
    <rPh sb="0" eb="2">
      <t>トダ</t>
    </rPh>
    <rPh sb="2" eb="4">
      <t>コウエン</t>
    </rPh>
    <phoneticPr fontId="2"/>
  </si>
  <si>
    <t>東京→戸田公園</t>
    <phoneticPr fontId="2"/>
  </si>
  <si>
    <t>paypay（資金移動）</t>
    <rPh sb="7" eb="9">
      <t>シキン</t>
    </rPh>
    <rPh sb="9" eb="11">
      <t>イドウ</t>
    </rPh>
    <phoneticPr fontId="2"/>
  </si>
  <si>
    <t>アマゾン（資産移動）</t>
    <rPh sb="5" eb="7">
      <t>シサン</t>
    </rPh>
    <rPh sb="7" eb="9">
      <t>イドウ</t>
    </rPh>
    <phoneticPr fontId="2"/>
  </si>
  <si>
    <t>paypay</t>
    <phoneticPr fontId="2"/>
  </si>
  <si>
    <t>ｱﾏｿﾞﾝ</t>
    <phoneticPr fontId="2"/>
  </si>
  <si>
    <t>チャージ出金</t>
    <rPh sb="4" eb="6">
      <t>シュッキン</t>
    </rPh>
    <phoneticPr fontId="2"/>
  </si>
  <si>
    <t>　前 月 繰 越 金（アマゾン）</t>
    <phoneticPr fontId="2"/>
  </si>
  <si>
    <t>nanaco</t>
    <phoneticPr fontId="2"/>
  </si>
  <si>
    <t>スイカチャージ（資金移動）</t>
    <rPh sb="8" eb="10">
      <t>シキン</t>
    </rPh>
    <rPh sb="10" eb="12">
      <t>イドウ</t>
    </rPh>
    <phoneticPr fontId="2"/>
  </si>
  <si>
    <t>nanacoチャージ(資金移動）</t>
    <rPh sb="11" eb="13">
      <t>シキン</t>
    </rPh>
    <rPh sb="13" eb="15">
      <t>イドウ</t>
    </rPh>
    <phoneticPr fontId="2"/>
  </si>
  <si>
    <t>　その他</t>
    <rPh sb="3" eb="4">
      <t>タ</t>
    </rPh>
    <phoneticPr fontId="2"/>
  </si>
  <si>
    <t>paypay</t>
    <phoneticPr fontId="2"/>
  </si>
  <si>
    <t>ｱﾏｿﾞﾝ</t>
    <phoneticPr fontId="2"/>
  </si>
  <si>
    <t>nanaco</t>
    <phoneticPr fontId="2"/>
  </si>
  <si>
    <t>チャージ(入り)</t>
    <rPh sb="5" eb="6">
      <t>イ</t>
    </rPh>
    <phoneticPr fontId="2"/>
  </si>
  <si>
    <t>小計（現金）</t>
    <rPh sb="0" eb="2">
      <t>ショウケイ</t>
    </rPh>
    <rPh sb="3" eb="5">
      <t>ゲンキン</t>
    </rPh>
    <phoneticPr fontId="2"/>
  </si>
  <si>
    <t>収入-支出</t>
    <phoneticPr fontId="2"/>
  </si>
  <si>
    <t>資金移動合計</t>
    <rPh sb="0" eb="2">
      <t>シキン</t>
    </rPh>
    <rPh sb="2" eb="4">
      <t>イドウ</t>
    </rPh>
    <rPh sb="4" eb="6">
      <t>ゴウケイ</t>
    </rPh>
    <phoneticPr fontId="2"/>
  </si>
  <si>
    <t>日付</t>
    <rPh sb="0" eb="2">
      <t>ヒヅケ</t>
    </rPh>
    <phoneticPr fontId="2"/>
  </si>
  <si>
    <t>ｱﾏｿﾞﾝ出</t>
    <phoneticPr fontId="2"/>
  </si>
  <si>
    <t>備考欄</t>
    <rPh sb="0" eb="3">
      <t>ビコウラン</t>
    </rPh>
    <phoneticPr fontId="2"/>
  </si>
  <si>
    <t>チャージ金額</t>
    <rPh sb="4" eb="6">
      <t>キンガク</t>
    </rPh>
    <phoneticPr fontId="2"/>
  </si>
  <si>
    <t>仕訳項目</t>
    <rPh sb="0" eb="4">
      <t>シワケコウモク</t>
    </rPh>
    <phoneticPr fontId="2"/>
  </si>
  <si>
    <t>負債、正味財産　　合　　計</t>
    <rPh sb="0" eb="2">
      <t>フサイ</t>
    </rPh>
    <rPh sb="3" eb="7">
      <t>ショウミザイサン</t>
    </rPh>
    <rPh sb="9" eb="10">
      <t>ゴウ</t>
    </rPh>
    <rPh sb="12" eb="13">
      <t>ケイ</t>
    </rPh>
    <phoneticPr fontId="2"/>
  </si>
  <si>
    <t>資      産　　合　　計</t>
    <rPh sb="0" eb="1">
      <t>シ</t>
    </rPh>
    <rPh sb="7" eb="8">
      <t>サン</t>
    </rPh>
    <rPh sb="10" eb="11">
      <t>ゴウ</t>
    </rPh>
    <rPh sb="13" eb="1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</si>
</sst>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lightGray">
        <bgColor theme="0"/>
      </patternFill>
    </fill>
    <fill>
      <patternFill patternType="lightGray">
        <bgColor rgb="FFFFC000"/>
      </patternFill>
    </fill>
    <fill>
      <patternFill patternType="lightGray"/>
    </fill>
    <fill>
      <patternFill patternType="solid">
        <fgColor rgb="FF92D050"/>
        <bgColor indexed="64"/>
      </patternFill>
    </fill>
    <fill>
      <patternFill patternType="solid">
        <fgColor theme="0" tint="-0.14996795556505021"/>
        <bgColor indexed="64"/>
      </patternFill>
    </fill>
  </fills>
  <borders count="9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FF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double">
        <color auto="1"/>
      </left>
      <right style="medium">
        <color indexed="64"/>
      </right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medium">
        <color indexed="64"/>
      </right>
      <top/>
      <bottom style="medium">
        <color rgb="FFFF0000"/>
      </bottom>
      <diagonal/>
    </border>
    <border>
      <left style="double">
        <color auto="1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double">
        <color auto="1"/>
      </right>
      <top style="medium">
        <color rgb="FFFF0000"/>
      </top>
      <bottom style="medium">
        <color rgb="FFFF0000"/>
      </bottom>
      <diagonal/>
    </border>
    <border diagonalUp="1">
      <left style="medium">
        <color indexed="64"/>
      </left>
      <right style="double">
        <color auto="1"/>
      </right>
      <top/>
      <bottom style="medium">
        <color rgb="FFFF0000"/>
      </bottom>
      <diagonal style="thin">
        <color indexed="64"/>
      </diagonal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double">
        <color auto="1"/>
      </left>
      <right style="medium">
        <color rgb="FFFF0000"/>
      </right>
      <top style="medium">
        <color rgb="FFFF0000"/>
      </top>
      <bottom/>
      <diagonal/>
    </border>
    <border>
      <left/>
      <right style="double">
        <color auto="1"/>
      </right>
      <top style="medium">
        <color rgb="FFFF0000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auto="1"/>
      </right>
      <top style="thin">
        <color rgb="FF000000"/>
      </top>
      <bottom style="thin">
        <color rgb="FF000000"/>
      </bottom>
      <diagonal/>
    </border>
    <border>
      <left style="thick">
        <color auto="1"/>
      </left>
      <right style="thin">
        <color rgb="FF000000"/>
      </right>
      <top style="thin">
        <color rgb="FF000000"/>
      </top>
      <bottom style="thick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auto="1"/>
      </bottom>
      <diagonal/>
    </border>
    <border>
      <left style="thin">
        <color rgb="FF000000"/>
      </left>
      <right/>
      <top style="thin">
        <color rgb="FF000000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ck">
        <color auto="1"/>
      </bottom>
      <diagonal/>
    </border>
    <border>
      <left/>
      <right style="thick">
        <color auto="1"/>
      </right>
      <top style="thin">
        <color rgb="FF000000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4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38" fontId="0" fillId="0" borderId="0" xfId="1" applyFont="1"/>
    <xf numFmtId="38" fontId="4" fillId="0" borderId="0" xfId="1" applyFont="1" applyAlignment="1">
      <alignment horizontal="left"/>
    </xf>
    <xf numFmtId="38" fontId="0" fillId="0" borderId="0" xfId="1" applyFont="1" applyBorder="1"/>
    <xf numFmtId="38" fontId="4" fillId="0" borderId="0" xfId="1" applyFont="1" applyBorder="1"/>
    <xf numFmtId="56" fontId="0" fillId="0" borderId="0" xfId="0" applyNumberFormat="1"/>
    <xf numFmtId="38" fontId="0" fillId="0" borderId="0" xfId="1" applyFont="1" applyAlignment="1">
      <alignment horizontal="left"/>
    </xf>
    <xf numFmtId="38" fontId="4" fillId="0" borderId="0" xfId="1" applyFont="1" applyAlignment="1">
      <alignment vertical="top"/>
    </xf>
    <xf numFmtId="38" fontId="1" fillId="0" borderId="29" xfId="1" applyFont="1" applyBorder="1" applyAlignment="1">
      <alignment horizontal="center"/>
    </xf>
    <xf numFmtId="38" fontId="1" fillId="0" borderId="19" xfId="1" applyFont="1" applyBorder="1" applyAlignment="1">
      <alignment horizontal="center"/>
    </xf>
    <xf numFmtId="38" fontId="1" fillId="0" borderId="20" xfId="1" applyFont="1" applyBorder="1" applyAlignment="1">
      <alignment horizontal="center"/>
    </xf>
    <xf numFmtId="38" fontId="1" fillId="0" borderId="18" xfId="1" applyFont="1" applyBorder="1" applyAlignment="1">
      <alignment horizontal="center"/>
    </xf>
    <xf numFmtId="38" fontId="1" fillId="0" borderId="31" xfId="1" applyFont="1" applyBorder="1" applyAlignment="1">
      <alignment horizontal="center"/>
    </xf>
    <xf numFmtId="38" fontId="1" fillId="0" borderId="14" xfId="1" applyFont="1" applyBorder="1" applyAlignment="1">
      <alignment horizontal="center"/>
    </xf>
    <xf numFmtId="38" fontId="1" fillId="0" borderId="16" xfId="1" applyFont="1" applyBorder="1" applyAlignment="1">
      <alignment horizontal="center"/>
    </xf>
    <xf numFmtId="38" fontId="1" fillId="0" borderId="13" xfId="1" applyFont="1" applyBorder="1" applyAlignment="1">
      <alignment horizontal="center"/>
    </xf>
    <xf numFmtId="38" fontId="1" fillId="0" borderId="15" xfId="1" applyFont="1" applyBorder="1" applyAlignment="1">
      <alignment horizontal="center"/>
    </xf>
    <xf numFmtId="38" fontId="1" fillId="0" borderId="17" xfId="1" applyFont="1" applyBorder="1" applyAlignment="1">
      <alignment horizontal="center"/>
    </xf>
    <xf numFmtId="0" fontId="0" fillId="0" borderId="39" xfId="0" applyBorder="1"/>
    <xf numFmtId="56" fontId="0" fillId="0" borderId="39" xfId="0" applyNumberFormat="1" applyBorder="1"/>
    <xf numFmtId="14" fontId="0" fillId="0" borderId="0" xfId="0" applyNumberFormat="1"/>
    <xf numFmtId="14" fontId="0" fillId="0" borderId="39" xfId="0" applyNumberFormat="1" applyBorder="1"/>
    <xf numFmtId="0" fontId="0" fillId="0" borderId="40" xfId="0" applyBorder="1"/>
    <xf numFmtId="0" fontId="0" fillId="0" borderId="11" xfId="0" applyBorder="1"/>
    <xf numFmtId="14" fontId="0" fillId="0" borderId="42" xfId="0" applyNumberFormat="1" applyBorder="1"/>
    <xf numFmtId="0" fontId="0" fillId="0" borderId="42" xfId="0" applyBorder="1"/>
    <xf numFmtId="14" fontId="0" fillId="0" borderId="43" xfId="0" applyNumberFormat="1" applyBorder="1"/>
    <xf numFmtId="0" fontId="0" fillId="0" borderId="43" xfId="0" applyBorder="1"/>
    <xf numFmtId="14" fontId="0" fillId="2" borderId="39" xfId="0" applyNumberFormat="1" applyFill="1" applyBorder="1"/>
    <xf numFmtId="0" fontId="0" fillId="2" borderId="39" xfId="0" applyFill="1" applyBorder="1"/>
    <xf numFmtId="0" fontId="0" fillId="0" borderId="16" xfId="0" applyBorder="1"/>
    <xf numFmtId="0" fontId="0" fillId="2" borderId="16" xfId="0" applyFill="1" applyBorder="1"/>
    <xf numFmtId="0" fontId="0" fillId="0" borderId="29" xfId="0" applyBorder="1"/>
    <xf numFmtId="0" fontId="0" fillId="0" borderId="44" xfId="0" applyBorder="1"/>
    <xf numFmtId="0" fontId="0" fillId="2" borderId="15" xfId="0" applyFill="1" applyBorder="1"/>
    <xf numFmtId="0" fontId="0" fillId="3" borderId="15" xfId="0" applyFill="1" applyBorder="1"/>
    <xf numFmtId="0" fontId="0" fillId="3" borderId="22" xfId="0" applyFill="1" applyBorder="1"/>
    <xf numFmtId="0" fontId="0" fillId="3" borderId="45" xfId="0" applyFill="1" applyBorder="1"/>
    <xf numFmtId="0" fontId="0" fillId="3" borderId="0" xfId="0" applyFill="1"/>
    <xf numFmtId="0" fontId="0" fillId="0" borderId="11" xfId="0" applyBorder="1" applyAlignment="1">
      <alignment horizontal="centerContinuous"/>
    </xf>
    <xf numFmtId="14" fontId="0" fillId="2" borderId="42" xfId="0" applyNumberFormat="1" applyFill="1" applyBorder="1"/>
    <xf numFmtId="0" fontId="0" fillId="2" borderId="42" xfId="0" applyFill="1" applyBorder="1"/>
    <xf numFmtId="0" fontId="0" fillId="2" borderId="44" xfId="0" applyFill="1" applyBorder="1"/>
    <xf numFmtId="0" fontId="0" fillId="2" borderId="45" xfId="0" applyFill="1" applyBorder="1"/>
    <xf numFmtId="0" fontId="8" fillId="0" borderId="0" xfId="0" applyFont="1"/>
    <xf numFmtId="0" fontId="8" fillId="0" borderId="46" xfId="0" applyFont="1" applyBorder="1"/>
    <xf numFmtId="0" fontId="8" fillId="4" borderId="46" xfId="0" applyFont="1" applyFill="1" applyBorder="1"/>
    <xf numFmtId="0" fontId="8" fillId="0" borderId="47" xfId="0" applyFont="1" applyBorder="1"/>
    <xf numFmtId="0" fontId="8" fillId="4" borderId="48" xfId="0" applyFont="1" applyFill="1" applyBorder="1"/>
    <xf numFmtId="0" fontId="8" fillId="0" borderId="48" xfId="0" applyFont="1" applyBorder="1"/>
    <xf numFmtId="0" fontId="0" fillId="5" borderId="39" xfId="0" applyFill="1" applyBorder="1"/>
    <xf numFmtId="14" fontId="0" fillId="5" borderId="39" xfId="0" applyNumberFormat="1" applyFill="1" applyBorder="1"/>
    <xf numFmtId="0" fontId="0" fillId="5" borderId="16" xfId="0" applyFill="1" applyBorder="1"/>
    <xf numFmtId="0" fontId="8" fillId="5" borderId="46" xfId="0" applyFont="1" applyFill="1" applyBorder="1"/>
    <xf numFmtId="0" fontId="0" fillId="5" borderId="15" xfId="0" applyFill="1" applyBorder="1"/>
    <xf numFmtId="14" fontId="0" fillId="6" borderId="39" xfId="0" applyNumberFormat="1" applyFill="1" applyBorder="1"/>
    <xf numFmtId="0" fontId="0" fillId="6" borderId="39" xfId="0" applyFill="1" applyBorder="1"/>
    <xf numFmtId="0" fontId="0" fillId="6" borderId="16" xfId="0" applyFill="1" applyBorder="1"/>
    <xf numFmtId="0" fontId="8" fillId="6" borderId="46" xfId="0" applyFont="1" applyFill="1" applyBorder="1"/>
    <xf numFmtId="0" fontId="0" fillId="6" borderId="15" xfId="0" applyFill="1" applyBorder="1"/>
    <xf numFmtId="14" fontId="0" fillId="5" borderId="42" xfId="0" applyNumberFormat="1" applyFill="1" applyBorder="1"/>
    <xf numFmtId="0" fontId="0" fillId="5" borderId="42" xfId="0" applyFill="1" applyBorder="1"/>
    <xf numFmtId="0" fontId="0" fillId="5" borderId="44" xfId="0" applyFill="1" applyBorder="1"/>
    <xf numFmtId="0" fontId="0" fillId="5" borderId="45" xfId="0" applyFill="1" applyBorder="1"/>
    <xf numFmtId="0" fontId="8" fillId="5" borderId="50" xfId="0" applyFont="1" applyFill="1" applyBorder="1"/>
    <xf numFmtId="0" fontId="0" fillId="5" borderId="51" xfId="0" applyFill="1" applyBorder="1"/>
    <xf numFmtId="0" fontId="8" fillId="5" borderId="52" xfId="0" applyFont="1" applyFill="1" applyBorder="1"/>
    <xf numFmtId="0" fontId="8" fillId="5" borderId="53" xfId="0" applyFont="1" applyFill="1" applyBorder="1"/>
    <xf numFmtId="38" fontId="0" fillId="5" borderId="13" xfId="1" applyFont="1" applyFill="1" applyBorder="1" applyAlignment="1">
      <alignment horizontal="left"/>
    </xf>
    <xf numFmtId="38" fontId="1" fillId="5" borderId="14" xfId="1" applyFont="1" applyFill="1" applyBorder="1" applyAlignment="1">
      <alignment horizontal="left"/>
    </xf>
    <xf numFmtId="38" fontId="1" fillId="5" borderId="14" xfId="1" applyFont="1" applyFill="1" applyBorder="1" applyAlignment="1">
      <alignment horizontal="center"/>
    </xf>
    <xf numFmtId="14" fontId="0" fillId="7" borderId="39" xfId="0" applyNumberFormat="1" applyFill="1" applyBorder="1"/>
    <xf numFmtId="0" fontId="0" fillId="7" borderId="39" xfId="0" applyFill="1" applyBorder="1"/>
    <xf numFmtId="0" fontId="0" fillId="7" borderId="16" xfId="0" applyFill="1" applyBorder="1"/>
    <xf numFmtId="0" fontId="8" fillId="7" borderId="46" xfId="0" applyFont="1" applyFill="1" applyBorder="1"/>
    <xf numFmtId="0" fontId="0" fillId="7" borderId="15" xfId="0" applyFill="1" applyBorder="1"/>
    <xf numFmtId="14" fontId="0" fillId="7" borderId="42" xfId="0" applyNumberFormat="1" applyFill="1" applyBorder="1"/>
    <xf numFmtId="0" fontId="0" fillId="7" borderId="42" xfId="0" applyFill="1" applyBorder="1"/>
    <xf numFmtId="0" fontId="0" fillId="7" borderId="44" xfId="0" applyFill="1" applyBorder="1"/>
    <xf numFmtId="0" fontId="8" fillId="7" borderId="48" xfId="0" applyFont="1" applyFill="1" applyBorder="1"/>
    <xf numFmtId="0" fontId="0" fillId="7" borderId="45" xfId="0" applyFill="1" applyBorder="1"/>
    <xf numFmtId="0" fontId="8" fillId="7" borderId="49" xfId="0" applyFont="1" applyFill="1" applyBorder="1"/>
    <xf numFmtId="0" fontId="0" fillId="0" borderId="0" xfId="0" applyBorder="1"/>
    <xf numFmtId="0" fontId="0" fillId="0" borderId="23" xfId="0" applyBorder="1"/>
    <xf numFmtId="0" fontId="0" fillId="6" borderId="0" xfId="0" applyFill="1" applyBorder="1"/>
    <xf numFmtId="6" fontId="6" fillId="0" borderId="23" xfId="0" applyNumberFormat="1" applyFont="1" applyBorder="1"/>
    <xf numFmtId="0" fontId="0" fillId="0" borderId="54" xfId="0" applyBorder="1"/>
    <xf numFmtId="0" fontId="0" fillId="0" borderId="55" xfId="0" applyBorder="1"/>
    <xf numFmtId="6" fontId="6" fillId="0" borderId="56" xfId="0" applyNumberFormat="1" applyFont="1" applyBorder="1"/>
    <xf numFmtId="38" fontId="1" fillId="0" borderId="25" xfId="1" applyFont="1" applyBorder="1" applyAlignment="1">
      <alignment horizontal="left"/>
    </xf>
    <xf numFmtId="38" fontId="0" fillId="3" borderId="13" xfId="1" applyFont="1" applyFill="1" applyBorder="1" applyAlignment="1">
      <alignment horizontal="left"/>
    </xf>
    <xf numFmtId="38" fontId="1" fillId="3" borderId="14" xfId="1" applyFont="1" applyFill="1" applyBorder="1" applyAlignment="1">
      <alignment horizontal="left"/>
    </xf>
    <xf numFmtId="38" fontId="1" fillId="3" borderId="14" xfId="1" applyFont="1" applyFill="1" applyBorder="1" applyAlignment="1">
      <alignment horizontal="center"/>
    </xf>
    <xf numFmtId="14" fontId="0" fillId="3" borderId="39" xfId="0" applyNumberFormat="1" applyFill="1" applyBorder="1"/>
    <xf numFmtId="0" fontId="0" fillId="3" borderId="39" xfId="0" applyFill="1" applyBorder="1"/>
    <xf numFmtId="0" fontId="0" fillId="3" borderId="16" xfId="0" applyFill="1" applyBorder="1"/>
    <xf numFmtId="0" fontId="8" fillId="3" borderId="46" xfId="0" applyFont="1" applyFill="1" applyBorder="1"/>
    <xf numFmtId="56" fontId="0" fillId="3" borderId="39" xfId="0" applyNumberFormat="1" applyFill="1" applyBorder="1"/>
    <xf numFmtId="14" fontId="0" fillId="3" borderId="43" xfId="0" applyNumberFormat="1" applyFill="1" applyBorder="1"/>
    <xf numFmtId="0" fontId="0" fillId="3" borderId="43" xfId="0" applyFill="1" applyBorder="1"/>
    <xf numFmtId="0" fontId="0" fillId="3" borderId="29" xfId="0" applyFill="1" applyBorder="1"/>
    <xf numFmtId="0" fontId="8" fillId="3" borderId="47" xfId="0" applyFont="1" applyFill="1" applyBorder="1"/>
    <xf numFmtId="14" fontId="0" fillId="3" borderId="42" xfId="0" applyNumberFormat="1" applyFill="1" applyBorder="1"/>
    <xf numFmtId="0" fontId="0" fillId="3" borderId="42" xfId="0" applyFill="1" applyBorder="1"/>
    <xf numFmtId="0" fontId="0" fillId="3" borderId="44" xfId="0" applyFill="1" applyBorder="1"/>
    <xf numFmtId="0" fontId="8" fillId="3" borderId="48" xfId="0" applyFont="1" applyFill="1" applyBorder="1"/>
    <xf numFmtId="0" fontId="8" fillId="3" borderId="49" xfId="0" applyFont="1" applyFill="1" applyBorder="1"/>
    <xf numFmtId="0" fontId="0" fillId="0" borderId="15" xfId="0" applyFill="1" applyBorder="1"/>
    <xf numFmtId="38" fontId="1" fillId="0" borderId="13" xfId="1" applyFont="1" applyBorder="1" applyAlignment="1">
      <alignment horizontal="left"/>
    </xf>
    <xf numFmtId="38" fontId="1" fillId="0" borderId="14" xfId="1" applyFont="1" applyBorder="1" applyAlignment="1">
      <alignment horizontal="left"/>
    </xf>
    <xf numFmtId="38" fontId="0" fillId="0" borderId="13" xfId="1" applyFont="1" applyBorder="1" applyAlignment="1">
      <alignment horizontal="left"/>
    </xf>
    <xf numFmtId="38" fontId="1" fillId="0" borderId="16" xfId="1" applyFont="1" applyBorder="1" applyAlignment="1">
      <alignment horizontal="right"/>
    </xf>
    <xf numFmtId="38" fontId="1" fillId="0" borderId="14" xfId="1" applyFont="1" applyBorder="1" applyAlignment="1">
      <alignment horizontal="right"/>
    </xf>
    <xf numFmtId="38" fontId="1" fillId="0" borderId="27" xfId="1" applyFont="1" applyBorder="1" applyAlignment="1">
      <alignment horizontal="center" vertical="center"/>
    </xf>
    <xf numFmtId="38" fontId="1" fillId="0" borderId="28" xfId="1" applyFont="1" applyBorder="1" applyAlignment="1">
      <alignment horizontal="center" vertical="center"/>
    </xf>
    <xf numFmtId="38" fontId="1" fillId="0" borderId="27" xfId="1" applyFont="1" applyBorder="1" applyAlignment="1">
      <alignment horizontal="left"/>
    </xf>
    <xf numFmtId="38" fontId="1" fillId="0" borderId="26" xfId="1" applyFont="1" applyBorder="1" applyAlignment="1">
      <alignment horizontal="left"/>
    </xf>
    <xf numFmtId="38" fontId="1" fillId="0" borderId="27" xfId="1" applyFont="1" applyBorder="1" applyAlignment="1">
      <alignment horizontal="center"/>
    </xf>
    <xf numFmtId="38" fontId="1" fillId="0" borderId="19" xfId="1" applyFont="1" applyBorder="1" applyAlignment="1">
      <alignment horizontal="left"/>
    </xf>
    <xf numFmtId="38" fontId="1" fillId="0" borderId="30" xfId="1" applyFont="1" applyBorder="1" applyAlignment="1">
      <alignment horizontal="center"/>
    </xf>
    <xf numFmtId="38" fontId="1" fillId="0" borderId="0" xfId="1" applyFont="1" applyBorder="1" applyAlignment="1">
      <alignment horizontal="center"/>
    </xf>
    <xf numFmtId="38" fontId="0" fillId="0" borderId="25" xfId="1" applyFont="1" applyBorder="1" applyAlignment="1">
      <alignment horizontal="left"/>
    </xf>
    <xf numFmtId="0" fontId="8" fillId="2" borderId="46" xfId="0" applyFont="1" applyFill="1" applyBorder="1"/>
    <xf numFmtId="0" fontId="0" fillId="0" borderId="0" xfId="0" applyBorder="1" applyAlignment="1">
      <alignment horizontal="centerContinuous"/>
    </xf>
    <xf numFmtId="0" fontId="0" fillId="0" borderId="58" xfId="0" applyBorder="1"/>
    <xf numFmtId="6" fontId="6" fillId="0" borderId="59" xfId="0" applyNumberFormat="1" applyFont="1" applyBorder="1"/>
    <xf numFmtId="56" fontId="0" fillId="2" borderId="39" xfId="0" applyNumberFormat="1" applyFill="1" applyBorder="1"/>
    <xf numFmtId="0" fontId="0" fillId="2" borderId="55" xfId="0" applyFill="1" applyBorder="1"/>
    <xf numFmtId="0" fontId="0" fillId="3" borderId="60" xfId="0" applyFill="1" applyBorder="1"/>
    <xf numFmtId="0" fontId="0" fillId="3" borderId="31" xfId="0" applyFill="1" applyBorder="1"/>
    <xf numFmtId="0" fontId="0" fillId="0" borderId="61" xfId="0" applyBorder="1"/>
    <xf numFmtId="0" fontId="8" fillId="2" borderId="0" xfId="0" applyFont="1" applyFill="1"/>
    <xf numFmtId="0" fontId="8" fillId="2" borderId="48" xfId="0" applyFont="1" applyFill="1" applyBorder="1"/>
    <xf numFmtId="38" fontId="0" fillId="0" borderId="30" xfId="1" applyFont="1" applyBorder="1" applyAlignment="1"/>
    <xf numFmtId="38" fontId="1" fillId="2" borderId="18" xfId="1" applyFont="1" applyFill="1" applyBorder="1" applyAlignment="1">
      <alignment horizontal="center"/>
    </xf>
    <xf numFmtId="38" fontId="1" fillId="0" borderId="13" xfId="1" applyFont="1" applyBorder="1" applyAlignment="1">
      <alignment horizontal="left"/>
    </xf>
    <xf numFmtId="38" fontId="1" fillId="0" borderId="14" xfId="1" applyFont="1" applyBorder="1" applyAlignment="1">
      <alignment horizontal="left"/>
    </xf>
    <xf numFmtId="38" fontId="0" fillId="0" borderId="13" xfId="1" applyFont="1" applyBorder="1" applyAlignment="1">
      <alignment horizontal="left"/>
    </xf>
    <xf numFmtId="38" fontId="1" fillId="0" borderId="16" xfId="1" applyFont="1" applyBorder="1" applyAlignment="1">
      <alignment horizontal="right"/>
    </xf>
    <xf numFmtId="38" fontId="1" fillId="0" borderId="14" xfId="1" applyFont="1" applyBorder="1" applyAlignment="1">
      <alignment horizontal="right"/>
    </xf>
    <xf numFmtId="38" fontId="1" fillId="0" borderId="27" xfId="1" applyFont="1" applyBorder="1" applyAlignment="1">
      <alignment horizontal="center" vertical="center"/>
    </xf>
    <xf numFmtId="38" fontId="1" fillId="0" borderId="28" xfId="1" applyFont="1" applyBorder="1" applyAlignment="1">
      <alignment horizontal="center" vertical="center"/>
    </xf>
    <xf numFmtId="38" fontId="1" fillId="0" borderId="27" xfId="1" applyFont="1" applyBorder="1" applyAlignment="1">
      <alignment horizontal="left"/>
    </xf>
    <xf numFmtId="38" fontId="1" fillId="0" borderId="27" xfId="1" applyFont="1" applyBorder="1" applyAlignment="1">
      <alignment horizontal="center"/>
    </xf>
    <xf numFmtId="38" fontId="1" fillId="0" borderId="19" xfId="1" applyFont="1" applyBorder="1" applyAlignment="1">
      <alignment horizontal="left"/>
    </xf>
    <xf numFmtId="38" fontId="1" fillId="0" borderId="30" xfId="1" applyFont="1" applyBorder="1" applyAlignment="1">
      <alignment horizontal="center"/>
    </xf>
    <xf numFmtId="38" fontId="1" fillId="0" borderId="0" xfId="1" applyFont="1" applyBorder="1" applyAlignment="1">
      <alignment horizontal="center"/>
    </xf>
    <xf numFmtId="38" fontId="0" fillId="0" borderId="23" xfId="0" applyNumberFormat="1" applyBorder="1" applyAlignment="1"/>
    <xf numFmtId="38" fontId="0" fillId="0" borderId="25" xfId="1" applyFont="1" applyBorder="1" applyAlignment="1">
      <alignment horizontal="left"/>
    </xf>
    <xf numFmtId="38" fontId="1" fillId="2" borderId="0" xfId="1" applyFont="1" applyFill="1" applyBorder="1" applyAlignment="1">
      <alignment horizontal="center"/>
    </xf>
    <xf numFmtId="38" fontId="1" fillId="3" borderId="28" xfId="1" applyFont="1" applyFill="1" applyBorder="1" applyAlignment="1">
      <alignment horizontal="center" vertical="center"/>
    </xf>
    <xf numFmtId="38" fontId="0" fillId="5" borderId="13" xfId="1" applyFont="1" applyFill="1" applyBorder="1" applyAlignment="1">
      <alignment horizontal="left"/>
    </xf>
    <xf numFmtId="38" fontId="1" fillId="5" borderId="14" xfId="1" applyFont="1" applyFill="1" applyBorder="1" applyAlignment="1">
      <alignment horizontal="left"/>
    </xf>
    <xf numFmtId="14" fontId="0" fillId="8" borderId="42" xfId="0" applyNumberFormat="1" applyFill="1" applyBorder="1"/>
    <xf numFmtId="0" fontId="0" fillId="8" borderId="42" xfId="0" applyFill="1" applyBorder="1"/>
    <xf numFmtId="0" fontId="0" fillId="8" borderId="44" xfId="0" applyFill="1" applyBorder="1"/>
    <xf numFmtId="0" fontId="8" fillId="8" borderId="48" xfId="0" applyFont="1" applyFill="1" applyBorder="1"/>
    <xf numFmtId="0" fontId="0" fillId="8" borderId="45" xfId="0" applyFill="1" applyBorder="1"/>
    <xf numFmtId="14" fontId="0" fillId="9" borderId="42" xfId="0" applyNumberFormat="1" applyFill="1" applyBorder="1"/>
    <xf numFmtId="0" fontId="0" fillId="9" borderId="42" xfId="0" applyFill="1" applyBorder="1"/>
    <xf numFmtId="0" fontId="0" fillId="9" borderId="44" xfId="0" applyFill="1" applyBorder="1"/>
    <xf numFmtId="0" fontId="8" fillId="9" borderId="48" xfId="0" applyFont="1" applyFill="1" applyBorder="1"/>
    <xf numFmtId="0" fontId="0" fillId="9" borderId="45" xfId="0" applyFill="1" applyBorder="1"/>
    <xf numFmtId="0" fontId="0" fillId="10" borderId="0" xfId="0" applyFill="1"/>
    <xf numFmtId="38" fontId="5" fillId="0" borderId="25" xfId="1" applyFont="1" applyFill="1" applyBorder="1" applyAlignment="1">
      <alignment horizontal="left"/>
    </xf>
    <xf numFmtId="38" fontId="5" fillId="0" borderId="27" xfId="1" applyFont="1" applyFill="1" applyBorder="1" applyAlignment="1">
      <alignment horizontal="left"/>
    </xf>
    <xf numFmtId="38" fontId="5" fillId="0" borderId="26" xfId="1" applyFont="1" applyFill="1" applyBorder="1" applyAlignment="1">
      <alignment horizontal="left"/>
    </xf>
    <xf numFmtId="38" fontId="1" fillId="0" borderId="16" xfId="1" applyFont="1" applyFill="1" applyBorder="1" applyAlignment="1">
      <alignment horizontal="right"/>
    </xf>
    <xf numFmtId="38" fontId="1" fillId="0" borderId="14" xfId="1" applyFont="1" applyFill="1" applyBorder="1" applyAlignment="1">
      <alignment horizontal="right"/>
    </xf>
    <xf numFmtId="38" fontId="1" fillId="0" borderId="27" xfId="1" applyFont="1" applyFill="1" applyBorder="1" applyAlignment="1">
      <alignment horizontal="center" vertical="center"/>
    </xf>
    <xf numFmtId="38" fontId="0" fillId="0" borderId="0" xfId="0" applyNumberFormat="1"/>
    <xf numFmtId="38" fontId="1" fillId="0" borderId="0" xfId="1" applyFont="1" applyFill="1" applyBorder="1" applyAlignment="1">
      <alignment horizontal="center"/>
    </xf>
    <xf numFmtId="38" fontId="1" fillId="0" borderId="18" xfId="1" applyFont="1" applyFill="1" applyBorder="1" applyAlignment="1">
      <alignment horizontal="center"/>
    </xf>
    <xf numFmtId="0" fontId="8" fillId="3" borderId="62" xfId="0" applyFont="1" applyFill="1" applyBorder="1"/>
    <xf numFmtId="0" fontId="0" fillId="0" borderId="63" xfId="0" applyBorder="1"/>
    <xf numFmtId="0" fontId="0" fillId="0" borderId="65" xfId="0" applyBorder="1"/>
    <xf numFmtId="6" fontId="6" fillId="0" borderId="67" xfId="0" applyNumberFormat="1" applyFont="1" applyBorder="1"/>
    <xf numFmtId="6" fontId="6" fillId="0" borderId="68" xfId="0" applyNumberFormat="1" applyFont="1" applyBorder="1"/>
    <xf numFmtId="38" fontId="0" fillId="0" borderId="0" xfId="0" applyNumberFormat="1"/>
    <xf numFmtId="38" fontId="0" fillId="0" borderId="23" xfId="0" applyNumberFormat="1" applyBorder="1" applyAlignment="1"/>
    <xf numFmtId="0" fontId="0" fillId="0" borderId="0" xfId="0" applyAlignment="1"/>
    <xf numFmtId="0" fontId="0" fillId="0" borderId="24" xfId="0" applyBorder="1" applyAlignment="1"/>
    <xf numFmtId="38" fontId="1" fillId="2" borderId="27" xfId="1" applyNumberFormat="1" applyFont="1" applyFill="1" applyBorder="1" applyAlignment="1">
      <alignment horizontal="center" vertical="center"/>
    </xf>
    <xf numFmtId="38" fontId="1" fillId="2" borderId="28" xfId="1" applyNumberFormat="1" applyFont="1" applyFill="1" applyBorder="1" applyAlignment="1">
      <alignment horizontal="center" vertical="center"/>
    </xf>
    <xf numFmtId="38" fontId="0" fillId="2" borderId="13" xfId="1" applyNumberFormat="1" applyFont="1" applyFill="1" applyBorder="1" applyAlignment="1">
      <alignment horizontal="left"/>
    </xf>
    <xf numFmtId="38" fontId="1" fillId="2" borderId="14" xfId="1" applyNumberFormat="1" applyFont="1" applyFill="1" applyBorder="1" applyAlignment="1">
      <alignment horizontal="left"/>
    </xf>
    <xf numFmtId="38" fontId="1" fillId="0" borderId="14" xfId="1" applyFont="1" applyBorder="1" applyAlignment="1">
      <alignment horizontal="left"/>
    </xf>
    <xf numFmtId="38" fontId="1" fillId="0" borderId="16" xfId="1" applyFont="1" applyBorder="1" applyAlignment="1">
      <alignment horizontal="right"/>
    </xf>
    <xf numFmtId="38" fontId="1" fillId="0" borderId="14" xfId="1" applyFont="1" applyBorder="1" applyAlignment="1">
      <alignment horizontal="right"/>
    </xf>
    <xf numFmtId="38" fontId="0" fillId="0" borderId="13" xfId="1" applyFont="1" applyBorder="1" applyAlignment="1">
      <alignment horizontal="left"/>
    </xf>
    <xf numFmtId="38" fontId="1" fillId="0" borderId="27" xfId="1" applyFont="1" applyBorder="1" applyAlignment="1">
      <alignment horizontal="center" vertical="center"/>
    </xf>
    <xf numFmtId="38" fontId="1" fillId="0" borderId="28" xfId="1" applyFont="1" applyBorder="1" applyAlignment="1">
      <alignment horizontal="center" vertical="center"/>
    </xf>
    <xf numFmtId="38" fontId="1" fillId="2" borderId="27" xfId="1" applyFont="1" applyFill="1" applyBorder="1" applyAlignment="1">
      <alignment horizontal="center" vertical="center"/>
    </xf>
    <xf numFmtId="38" fontId="1" fillId="2" borderId="28" xfId="1" applyFont="1" applyFill="1" applyBorder="1" applyAlignment="1">
      <alignment horizontal="center" vertical="center"/>
    </xf>
    <xf numFmtId="38" fontId="0" fillId="2" borderId="13" xfId="1" applyFont="1" applyFill="1" applyBorder="1" applyAlignment="1">
      <alignment horizontal="left"/>
    </xf>
    <xf numFmtId="38" fontId="1" fillId="2" borderId="14" xfId="1" applyFont="1" applyFill="1" applyBorder="1" applyAlignment="1">
      <alignment horizontal="left"/>
    </xf>
    <xf numFmtId="38" fontId="1" fillId="0" borderId="14" xfId="1" applyFont="1" applyBorder="1" applyAlignment="1">
      <alignment horizontal="left"/>
    </xf>
    <xf numFmtId="38" fontId="0" fillId="0" borderId="13" xfId="1" applyFont="1" applyBorder="1" applyAlignment="1">
      <alignment horizontal="left"/>
    </xf>
    <xf numFmtId="38" fontId="1" fillId="0" borderId="15" xfId="1" applyFont="1" applyBorder="1" applyAlignment="1">
      <alignment horizontal="left"/>
    </xf>
    <xf numFmtId="38" fontId="1" fillId="0" borderId="16" xfId="1" applyFont="1" applyBorder="1" applyAlignment="1">
      <alignment horizontal="right"/>
    </xf>
    <xf numFmtId="38" fontId="1" fillId="0" borderId="14" xfId="1" applyFont="1" applyBorder="1" applyAlignment="1">
      <alignment horizontal="right"/>
    </xf>
    <xf numFmtId="38" fontId="1" fillId="0" borderId="14" xfId="1" applyFont="1" applyBorder="1" applyAlignment="1">
      <alignment horizontal="center" vertical="center"/>
    </xf>
    <xf numFmtId="38" fontId="1" fillId="0" borderId="17" xfId="1" applyFont="1" applyBorder="1" applyAlignment="1">
      <alignment horizontal="center" vertical="center"/>
    </xf>
    <xf numFmtId="0" fontId="0" fillId="0" borderId="71" xfId="0" applyBorder="1"/>
    <xf numFmtId="0" fontId="0" fillId="0" borderId="72" xfId="0" applyBorder="1"/>
    <xf numFmtId="6" fontId="6" fillId="0" borderId="73" xfId="0" applyNumberFormat="1" applyFont="1" applyBorder="1"/>
    <xf numFmtId="0" fontId="8" fillId="5" borderId="75" xfId="0" applyFont="1" applyFill="1" applyBorder="1"/>
    <xf numFmtId="0" fontId="0" fillId="5" borderId="76" xfId="0" applyFill="1" applyBorder="1"/>
    <xf numFmtId="0" fontId="8" fillId="5" borderId="64" xfId="0" applyFont="1" applyFill="1" applyBorder="1"/>
    <xf numFmtId="0" fontId="8" fillId="5" borderId="66" xfId="0" applyFont="1" applyFill="1" applyBorder="1"/>
    <xf numFmtId="0" fontId="8" fillId="5" borderId="70" xfId="0" applyFont="1" applyFill="1" applyBorder="1"/>
    <xf numFmtId="0" fontId="8" fillId="5" borderId="69" xfId="0" applyFont="1" applyFill="1" applyBorder="1"/>
    <xf numFmtId="0" fontId="0" fillId="0" borderId="55" xfId="0" applyFill="1" applyBorder="1"/>
    <xf numFmtId="0" fontId="0" fillId="0" borderId="74" xfId="0" applyBorder="1"/>
    <xf numFmtId="0" fontId="8" fillId="5" borderId="74" xfId="0" applyFont="1" applyFill="1" applyBorder="1"/>
    <xf numFmtId="14" fontId="0" fillId="12" borderId="77" xfId="0" applyNumberFormat="1" applyFill="1" applyBorder="1"/>
    <xf numFmtId="0" fontId="0" fillId="12" borderId="78" xfId="0" applyFill="1" applyBorder="1"/>
    <xf numFmtId="14" fontId="0" fillId="3" borderId="79" xfId="0" applyNumberFormat="1" applyFill="1" applyBorder="1"/>
    <xf numFmtId="0" fontId="0" fillId="3" borderId="80" xfId="0" applyFill="1" applyBorder="1"/>
    <xf numFmtId="14" fontId="0" fillId="3" borderId="81" xfId="0" applyNumberFormat="1" applyFill="1" applyBorder="1"/>
    <xf numFmtId="0" fontId="0" fillId="3" borderId="82" xfId="0" applyFill="1" applyBorder="1"/>
    <xf numFmtId="14" fontId="0" fillId="3" borderId="83" xfId="0" applyNumberFormat="1" applyFill="1" applyBorder="1"/>
    <xf numFmtId="0" fontId="0" fillId="3" borderId="84" xfId="0" applyFill="1" applyBorder="1"/>
    <xf numFmtId="14" fontId="0" fillId="3" borderId="85" xfId="0" applyNumberFormat="1" applyFill="1" applyBorder="1"/>
    <xf numFmtId="0" fontId="0" fillId="3" borderId="86" xfId="0" applyFill="1" applyBorder="1"/>
    <xf numFmtId="0" fontId="0" fillId="3" borderId="0" xfId="0" applyFill="1" applyBorder="1"/>
    <xf numFmtId="14" fontId="0" fillId="3" borderId="87" xfId="0" applyNumberFormat="1" applyFill="1" applyBorder="1"/>
    <xf numFmtId="0" fontId="0" fillId="3" borderId="88" xfId="0" applyFill="1" applyBorder="1"/>
    <xf numFmtId="0" fontId="0" fillId="3" borderId="89" xfId="0" applyFill="1" applyBorder="1"/>
    <xf numFmtId="0" fontId="8" fillId="3" borderId="90" xfId="0" applyFont="1" applyFill="1" applyBorder="1"/>
    <xf numFmtId="0" fontId="0" fillId="3" borderId="91" xfId="0" applyFill="1" applyBorder="1"/>
    <xf numFmtId="0" fontId="0" fillId="12" borderId="93" xfId="0" applyFill="1" applyBorder="1"/>
    <xf numFmtId="0" fontId="8" fillId="12" borderId="94" xfId="0" applyFont="1" applyFill="1" applyBorder="1"/>
    <xf numFmtId="0" fontId="0" fillId="12" borderId="11" xfId="0" applyFill="1" applyBorder="1"/>
    <xf numFmtId="0" fontId="0" fillId="12" borderId="11" xfId="0" applyFill="1" applyBorder="1" applyAlignment="1">
      <alignment horizontal="centerContinuous"/>
    </xf>
    <xf numFmtId="6" fontId="9" fillId="12" borderId="92" xfId="0" applyNumberFormat="1" applyFont="1" applyFill="1" applyBorder="1"/>
    <xf numFmtId="38" fontId="0" fillId="0" borderId="0" xfId="0" applyNumberFormat="1" applyBorder="1" applyAlignment="1"/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38" fontId="1" fillId="0" borderId="37" xfId="1" applyFont="1" applyBorder="1" applyAlignment="1">
      <alignment horizontal="right"/>
    </xf>
    <xf numFmtId="38" fontId="1" fillId="0" borderId="35" xfId="1" applyFont="1" applyBorder="1" applyAlignment="1">
      <alignment horizontal="right"/>
    </xf>
    <xf numFmtId="0" fontId="1" fillId="0" borderId="38" xfId="0" applyFont="1" applyBorder="1" applyAlignment="1">
      <alignment horizontal="center" vertical="center"/>
    </xf>
    <xf numFmtId="38" fontId="1" fillId="0" borderId="13" xfId="1" applyFont="1" applyBorder="1" applyAlignment="1">
      <alignment horizontal="left"/>
    </xf>
    <xf numFmtId="38" fontId="1" fillId="0" borderId="14" xfId="1" applyFont="1" applyBorder="1" applyAlignment="1">
      <alignment horizontal="left"/>
    </xf>
    <xf numFmtId="38" fontId="1" fillId="0" borderId="17" xfId="1" applyFont="1" applyBorder="1" applyAlignment="1">
      <alignment horizontal="left"/>
    </xf>
    <xf numFmtId="38" fontId="0" fillId="0" borderId="13" xfId="1" applyFont="1" applyBorder="1" applyAlignment="1">
      <alignment horizontal="left"/>
    </xf>
    <xf numFmtId="38" fontId="1" fillId="0" borderId="15" xfId="1" applyFont="1" applyBorder="1" applyAlignment="1">
      <alignment horizontal="left"/>
    </xf>
    <xf numFmtId="38" fontId="1" fillId="0" borderId="16" xfId="1" applyFont="1" applyBorder="1" applyAlignment="1">
      <alignment horizontal="right"/>
    </xf>
    <xf numFmtId="38" fontId="1" fillId="0" borderId="14" xfId="1" applyFont="1" applyBorder="1" applyAlignment="1">
      <alignment horizontal="right"/>
    </xf>
    <xf numFmtId="38" fontId="1" fillId="0" borderId="27" xfId="1" applyFont="1" applyBorder="1" applyAlignment="1">
      <alignment horizontal="center" vertical="center"/>
    </xf>
    <xf numFmtId="38" fontId="1" fillId="0" borderId="28" xfId="1" applyFont="1" applyBorder="1" applyAlignment="1">
      <alignment horizontal="center" vertical="center"/>
    </xf>
    <xf numFmtId="38" fontId="0" fillId="0" borderId="4" xfId="1" applyFont="1" applyBorder="1" applyAlignment="1">
      <alignment horizontal="left"/>
    </xf>
    <xf numFmtId="38" fontId="1" fillId="0" borderId="5" xfId="1" applyFont="1" applyBorder="1" applyAlignment="1">
      <alignment horizontal="left"/>
    </xf>
    <xf numFmtId="38" fontId="1" fillId="0" borderId="6" xfId="1" applyFont="1" applyBorder="1" applyAlignment="1">
      <alignment horizontal="left"/>
    </xf>
    <xf numFmtId="38" fontId="1" fillId="0" borderId="7" xfId="1" applyFont="1" applyBorder="1" applyAlignment="1">
      <alignment horizontal="right"/>
    </xf>
    <xf numFmtId="38" fontId="1" fillId="0" borderId="5" xfId="1" applyFont="1" applyBorder="1" applyAlignment="1">
      <alignment horizontal="right"/>
    </xf>
    <xf numFmtId="38" fontId="1" fillId="0" borderId="32" xfId="1" applyFont="1" applyBorder="1" applyAlignment="1">
      <alignment horizontal="center" vertical="center"/>
    </xf>
    <xf numFmtId="38" fontId="1" fillId="0" borderId="33" xfId="1" applyFont="1" applyBorder="1" applyAlignment="1">
      <alignment horizontal="center" vertical="center"/>
    </xf>
    <xf numFmtId="38" fontId="1" fillId="0" borderId="4" xfId="1" applyFont="1" applyBorder="1" applyAlignment="1">
      <alignment horizontal="left"/>
    </xf>
    <xf numFmtId="38" fontId="1" fillId="0" borderId="27" xfId="1" applyFont="1" applyBorder="1" applyAlignment="1">
      <alignment horizontal="left"/>
    </xf>
    <xf numFmtId="38" fontId="1" fillId="0" borderId="26" xfId="1" applyFont="1" applyBorder="1" applyAlignment="1">
      <alignment horizontal="left"/>
    </xf>
    <xf numFmtId="38" fontId="1" fillId="0" borderId="27" xfId="1" applyFont="1" applyBorder="1" applyAlignment="1">
      <alignment horizontal="center"/>
    </xf>
    <xf numFmtId="38" fontId="1" fillId="0" borderId="28" xfId="1" applyFont="1" applyBorder="1" applyAlignment="1">
      <alignment horizontal="center"/>
    </xf>
    <xf numFmtId="38" fontId="1" fillId="0" borderId="21" xfId="1" applyFont="1" applyBorder="1" applyAlignment="1">
      <alignment horizontal="center" vertical="center" wrapText="1"/>
    </xf>
    <xf numFmtId="38" fontId="1" fillId="0" borderId="22" xfId="1" applyFont="1" applyBorder="1" applyAlignment="1">
      <alignment horizontal="center" vertical="center" wrapText="1"/>
    </xf>
    <xf numFmtId="38" fontId="1" fillId="0" borderId="23" xfId="1" applyFont="1" applyBorder="1" applyAlignment="1">
      <alignment horizontal="center" vertical="center" wrapText="1"/>
    </xf>
    <xf numFmtId="38" fontId="1" fillId="0" borderId="24" xfId="1" applyFont="1" applyBorder="1" applyAlignment="1">
      <alignment horizontal="center" vertical="center" wrapText="1"/>
    </xf>
    <xf numFmtId="38" fontId="1" fillId="0" borderId="25" xfId="1" applyFont="1" applyBorder="1" applyAlignment="1">
      <alignment horizontal="center" vertical="center" wrapText="1"/>
    </xf>
    <xf numFmtId="38" fontId="1" fillId="0" borderId="26" xfId="1" applyFont="1" applyBorder="1" applyAlignment="1">
      <alignment horizontal="center" vertical="center" wrapText="1"/>
    </xf>
    <xf numFmtId="38" fontId="1" fillId="0" borderId="29" xfId="1" applyFont="1" applyBorder="1" applyAlignment="1">
      <alignment horizontal="left"/>
    </xf>
    <xf numFmtId="38" fontId="1" fillId="0" borderId="19" xfId="1" applyFont="1" applyBorder="1" applyAlignment="1">
      <alignment horizontal="left"/>
    </xf>
    <xf numFmtId="38" fontId="1" fillId="0" borderId="0" xfId="1" applyFont="1" applyBorder="1" applyAlignment="1">
      <alignment horizontal="center" vertical="center"/>
    </xf>
    <xf numFmtId="38" fontId="1" fillId="0" borderId="18" xfId="1" applyFont="1" applyBorder="1" applyAlignment="1">
      <alignment horizontal="center" vertical="center"/>
    </xf>
    <xf numFmtId="38" fontId="1" fillId="0" borderId="14" xfId="1" applyFont="1" applyBorder="1" applyAlignment="1">
      <alignment horizontal="center" vertical="center"/>
    </xf>
    <xf numFmtId="38" fontId="1" fillId="0" borderId="17" xfId="1" applyFont="1" applyBorder="1" applyAlignment="1">
      <alignment horizontal="center" vertical="center"/>
    </xf>
    <xf numFmtId="38" fontId="1" fillId="0" borderId="16" xfId="1" applyFont="1" applyBorder="1" applyAlignment="1">
      <alignment horizontal="left"/>
    </xf>
    <xf numFmtId="38" fontId="1" fillId="0" borderId="19" xfId="1" applyFont="1" applyBorder="1" applyAlignment="1">
      <alignment horizontal="center" vertical="center"/>
    </xf>
    <xf numFmtId="38" fontId="1" fillId="0" borderId="20" xfId="1" applyFont="1" applyBorder="1" applyAlignment="1">
      <alignment horizontal="center" vertical="center"/>
    </xf>
    <xf numFmtId="38" fontId="0" fillId="0" borderId="13" xfId="1" applyFont="1" applyBorder="1" applyAlignment="1">
      <alignment horizontal="left" shrinkToFit="1"/>
    </xf>
    <xf numFmtId="38" fontId="1" fillId="0" borderId="14" xfId="1" applyFont="1" applyBorder="1" applyAlignment="1">
      <alignment horizontal="left" shrinkToFit="1"/>
    </xf>
    <xf numFmtId="38" fontId="1" fillId="0" borderId="15" xfId="1" applyFont="1" applyBorder="1" applyAlignment="1">
      <alignment horizontal="left" shrinkToFit="1"/>
    </xf>
    <xf numFmtId="0" fontId="3" fillId="0" borderId="0" xfId="0" applyFont="1" applyAlignment="1">
      <alignment horizontal="center"/>
    </xf>
    <xf numFmtId="38" fontId="4" fillId="0" borderId="1" xfId="1" applyFont="1" applyBorder="1" applyAlignment="1">
      <alignment horizontal="center" vertical="center"/>
    </xf>
    <xf numFmtId="38" fontId="4" fillId="0" borderId="2" xfId="1" applyFont="1" applyBorder="1" applyAlignment="1">
      <alignment horizontal="center" vertical="center"/>
    </xf>
    <xf numFmtId="38" fontId="4" fillId="0" borderId="3" xfId="1" applyFont="1" applyBorder="1" applyAlignment="1">
      <alignment horizontal="center" vertical="center"/>
    </xf>
    <xf numFmtId="38" fontId="1" fillId="0" borderId="4" xfId="1" applyFont="1" applyBorder="1" applyAlignment="1">
      <alignment horizontal="center" vertical="center"/>
    </xf>
    <xf numFmtId="38" fontId="1" fillId="0" borderId="5" xfId="1" applyFont="1" applyBorder="1" applyAlignment="1">
      <alignment horizontal="center" vertical="center"/>
    </xf>
    <xf numFmtId="38" fontId="1" fillId="0" borderId="6" xfId="1" applyFont="1" applyBorder="1" applyAlignment="1">
      <alignment horizontal="center" vertical="center"/>
    </xf>
    <xf numFmtId="38" fontId="1" fillId="0" borderId="7" xfId="1" applyFont="1" applyBorder="1" applyAlignment="1">
      <alignment horizontal="center" vertical="center"/>
    </xf>
    <xf numFmtId="38" fontId="1" fillId="0" borderId="8" xfId="1" applyFont="1" applyBorder="1" applyAlignment="1">
      <alignment horizontal="center" vertical="center"/>
    </xf>
    <xf numFmtId="38" fontId="1" fillId="0" borderId="1" xfId="1" applyFont="1" applyBorder="1" applyAlignment="1">
      <alignment horizontal="left"/>
    </xf>
    <xf numFmtId="38" fontId="1" fillId="0" borderId="2" xfId="1" applyFont="1" applyBorder="1" applyAlignment="1">
      <alignment horizontal="left"/>
    </xf>
    <xf numFmtId="38" fontId="1" fillId="0" borderId="9" xfId="1" applyFont="1" applyBorder="1" applyAlignment="1">
      <alignment horizontal="left"/>
    </xf>
    <xf numFmtId="38" fontId="1" fillId="0" borderId="10" xfId="1" applyFont="1" applyBorder="1" applyAlignment="1">
      <alignment horizontal="right"/>
    </xf>
    <xf numFmtId="38" fontId="1" fillId="0" borderId="2" xfId="1" applyFont="1" applyBorder="1" applyAlignment="1">
      <alignment horizontal="right"/>
    </xf>
    <xf numFmtId="38" fontId="1" fillId="0" borderId="11" xfId="1" applyFont="1" applyBorder="1" applyAlignment="1">
      <alignment horizontal="center" vertical="center"/>
    </xf>
    <xf numFmtId="38" fontId="1" fillId="0" borderId="12" xfId="1" applyFont="1" applyBorder="1" applyAlignment="1">
      <alignment horizontal="center" vertical="center"/>
    </xf>
    <xf numFmtId="38" fontId="0" fillId="0" borderId="16" xfId="1" applyFont="1" applyBorder="1" applyAlignment="1">
      <alignment horizontal="left" shrinkToFit="1"/>
    </xf>
    <xf numFmtId="38" fontId="1" fillId="0" borderId="30" xfId="1" applyFont="1" applyBorder="1" applyAlignment="1">
      <alignment horizontal="center"/>
    </xf>
    <xf numFmtId="38" fontId="1" fillId="0" borderId="0" xfId="1" applyFont="1" applyBorder="1" applyAlignment="1">
      <alignment horizontal="center"/>
    </xf>
    <xf numFmtId="38" fontId="1" fillId="0" borderId="34" xfId="1" applyFont="1" applyBorder="1" applyAlignment="1">
      <alignment horizontal="center" vertical="center"/>
    </xf>
    <xf numFmtId="38" fontId="1" fillId="0" borderId="35" xfId="1" applyFont="1" applyBorder="1" applyAlignment="1">
      <alignment horizontal="center" vertical="center"/>
    </xf>
    <xf numFmtId="38" fontId="1" fillId="0" borderId="36" xfId="1" applyFont="1" applyBorder="1" applyAlignment="1">
      <alignment horizontal="center" vertical="center"/>
    </xf>
    <xf numFmtId="38" fontId="1" fillId="0" borderId="38" xfId="1" applyFont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1" fillId="5" borderId="27" xfId="1" applyFont="1" applyFill="1" applyBorder="1" applyAlignment="1">
      <alignment horizontal="center" vertical="center"/>
    </xf>
    <xf numFmtId="38" fontId="1" fillId="5" borderId="28" xfId="1" applyFont="1" applyFill="1" applyBorder="1" applyAlignment="1">
      <alignment horizontal="center" vertical="center"/>
    </xf>
    <xf numFmtId="38" fontId="5" fillId="0" borderId="13" xfId="1" applyFont="1" applyBorder="1" applyAlignment="1">
      <alignment horizontal="left"/>
    </xf>
    <xf numFmtId="38" fontId="0" fillId="0" borderId="25" xfId="1" applyFont="1" applyBorder="1" applyAlignment="1">
      <alignment horizontal="left"/>
    </xf>
    <xf numFmtId="38" fontId="1" fillId="5" borderId="16" xfId="1" applyFont="1" applyFill="1" applyBorder="1" applyAlignment="1">
      <alignment horizontal="right"/>
    </xf>
    <xf numFmtId="38" fontId="1" fillId="5" borderId="14" xfId="1" applyFont="1" applyFill="1" applyBorder="1" applyAlignment="1">
      <alignment horizontal="right"/>
    </xf>
    <xf numFmtId="38" fontId="5" fillId="5" borderId="13" xfId="1" applyFont="1" applyFill="1" applyBorder="1" applyAlignment="1">
      <alignment horizontal="left"/>
    </xf>
    <xf numFmtId="38" fontId="5" fillId="5" borderId="14" xfId="1" applyFont="1" applyFill="1" applyBorder="1" applyAlignment="1">
      <alignment horizontal="left"/>
    </xf>
    <xf numFmtId="38" fontId="5" fillId="5" borderId="15" xfId="1" applyFont="1" applyFill="1" applyBorder="1" applyAlignment="1">
      <alignment horizontal="left"/>
    </xf>
    <xf numFmtId="38" fontId="1" fillId="5" borderId="14" xfId="1" applyFont="1" applyFill="1" applyBorder="1" applyAlignment="1">
      <alignment horizontal="center" vertical="center"/>
    </xf>
    <xf numFmtId="38" fontId="1" fillId="5" borderId="17" xfId="1" applyFont="1" applyFill="1" applyBorder="1" applyAlignment="1">
      <alignment horizontal="center" vertical="center"/>
    </xf>
    <xf numFmtId="38" fontId="0" fillId="0" borderId="21" xfId="1" applyFont="1" applyBorder="1" applyAlignment="1">
      <alignment horizontal="left"/>
    </xf>
    <xf numFmtId="38" fontId="1" fillId="0" borderId="22" xfId="1" applyFont="1" applyBorder="1" applyAlignment="1">
      <alignment horizontal="left"/>
    </xf>
    <xf numFmtId="38" fontId="0" fillId="0" borderId="41" xfId="1" applyFont="1" applyBorder="1" applyAlignment="1">
      <alignment horizontal="left"/>
    </xf>
    <xf numFmtId="38" fontId="1" fillId="0" borderId="32" xfId="1" applyFont="1" applyBorder="1" applyAlignment="1">
      <alignment horizontal="left"/>
    </xf>
    <xf numFmtId="38" fontId="1" fillId="0" borderId="57" xfId="1" applyFont="1" applyBorder="1" applyAlignment="1">
      <alignment horizontal="left"/>
    </xf>
    <xf numFmtId="38" fontId="0" fillId="0" borderId="11" xfId="0" applyNumberFormat="1" applyBorder="1"/>
    <xf numFmtId="38" fontId="1" fillId="3" borderId="16" xfId="1" applyFont="1" applyFill="1" applyBorder="1" applyAlignment="1">
      <alignment horizontal="right"/>
    </xf>
    <xf numFmtId="38" fontId="1" fillId="3" borderId="14" xfId="1" applyFont="1" applyFill="1" applyBorder="1" applyAlignment="1">
      <alignment horizontal="right"/>
    </xf>
    <xf numFmtId="38" fontId="1" fillId="3" borderId="27" xfId="1" applyFont="1" applyFill="1" applyBorder="1" applyAlignment="1">
      <alignment horizontal="center" vertical="center"/>
    </xf>
    <xf numFmtId="38" fontId="1" fillId="3" borderId="28" xfId="1" applyFont="1" applyFill="1" applyBorder="1" applyAlignment="1">
      <alignment horizontal="center" vertical="center"/>
    </xf>
    <xf numFmtId="38" fontId="1" fillId="3" borderId="14" xfId="1" applyFont="1" applyFill="1" applyBorder="1" applyAlignment="1">
      <alignment horizontal="center" vertical="center"/>
    </xf>
    <xf numFmtId="38" fontId="1" fillId="3" borderId="17" xfId="1" applyFont="1" applyFill="1" applyBorder="1" applyAlignment="1">
      <alignment horizontal="center" vertical="center"/>
    </xf>
    <xf numFmtId="38" fontId="1" fillId="2" borderId="16" xfId="1" applyNumberFormat="1" applyFont="1" applyFill="1" applyBorder="1" applyAlignment="1">
      <alignment horizontal="right"/>
    </xf>
    <xf numFmtId="38" fontId="1" fillId="2" borderId="14" xfId="1" applyNumberFormat="1" applyFont="1" applyFill="1" applyBorder="1" applyAlignment="1">
      <alignment horizontal="right"/>
    </xf>
    <xf numFmtId="38" fontId="1" fillId="2" borderId="27" xfId="1" applyNumberFormat="1" applyFont="1" applyFill="1" applyBorder="1" applyAlignment="1">
      <alignment horizontal="center" vertical="center"/>
    </xf>
    <xf numFmtId="38" fontId="1" fillId="2" borderId="28" xfId="1" applyNumberFormat="1" applyFont="1" applyFill="1" applyBorder="1" applyAlignment="1">
      <alignment horizontal="center" vertical="center"/>
    </xf>
    <xf numFmtId="38" fontId="5" fillId="2" borderId="13" xfId="1" applyNumberFormat="1" applyFont="1" applyFill="1" applyBorder="1" applyAlignment="1">
      <alignment horizontal="left"/>
    </xf>
    <xf numFmtId="38" fontId="5" fillId="2" borderId="14" xfId="1" applyNumberFormat="1" applyFont="1" applyFill="1" applyBorder="1" applyAlignment="1">
      <alignment horizontal="left"/>
    </xf>
    <xf numFmtId="38" fontId="5" fillId="2" borderId="15" xfId="1" applyNumberFormat="1" applyFont="1" applyFill="1" applyBorder="1" applyAlignment="1">
      <alignment horizontal="left"/>
    </xf>
    <xf numFmtId="38" fontId="0" fillId="5" borderId="13" xfId="1" applyFont="1" applyFill="1" applyBorder="1" applyAlignment="1">
      <alignment horizontal="left"/>
    </xf>
    <xf numFmtId="38" fontId="1" fillId="5" borderId="14" xfId="1" applyFont="1" applyFill="1" applyBorder="1" applyAlignment="1">
      <alignment horizontal="left"/>
    </xf>
    <xf numFmtId="38" fontId="1" fillId="5" borderId="15" xfId="1" applyFont="1" applyFill="1" applyBorder="1" applyAlignment="1">
      <alignment horizontal="left"/>
    </xf>
    <xf numFmtId="38" fontId="1" fillId="2" borderId="30" xfId="1" applyFont="1" applyFill="1" applyBorder="1" applyAlignment="1">
      <alignment horizontal="right"/>
    </xf>
    <xf numFmtId="38" fontId="1" fillId="2" borderId="0" xfId="1" applyFont="1" applyFill="1" applyBorder="1" applyAlignment="1">
      <alignment horizontal="right"/>
    </xf>
    <xf numFmtId="38" fontId="0" fillId="11" borderId="31" xfId="1" applyFont="1" applyFill="1" applyBorder="1" applyAlignment="1">
      <alignment horizontal="left"/>
    </xf>
    <xf numFmtId="38" fontId="0" fillId="11" borderId="27" xfId="1" applyFont="1" applyFill="1" applyBorder="1" applyAlignment="1">
      <alignment horizontal="left"/>
    </xf>
    <xf numFmtId="38" fontId="0" fillId="11" borderId="26" xfId="1" applyFont="1" applyFill="1" applyBorder="1" applyAlignment="1">
      <alignment horizontal="left"/>
    </xf>
    <xf numFmtId="38" fontId="1" fillId="11" borderId="31" xfId="1" applyFont="1" applyFill="1" applyBorder="1" applyAlignment="1">
      <alignment horizontal="right"/>
    </xf>
    <xf numFmtId="38" fontId="1" fillId="11" borderId="27" xfId="1" applyFont="1" applyFill="1" applyBorder="1" applyAlignment="1">
      <alignment horizontal="right"/>
    </xf>
    <xf numFmtId="38" fontId="1" fillId="11" borderId="27" xfId="1" applyFont="1" applyFill="1" applyBorder="1" applyAlignment="1">
      <alignment horizontal="center"/>
    </xf>
    <xf numFmtId="38" fontId="1" fillId="11" borderId="28" xfId="1" applyFont="1" applyFill="1" applyBorder="1" applyAlignment="1">
      <alignment horizontal="center"/>
    </xf>
    <xf numFmtId="38" fontId="0" fillId="2" borderId="30" xfId="1" applyFont="1" applyFill="1" applyBorder="1" applyAlignment="1">
      <alignment horizontal="center"/>
    </xf>
    <xf numFmtId="38" fontId="1" fillId="2" borderId="0" xfId="1" applyFont="1" applyFill="1" applyBorder="1" applyAlignment="1">
      <alignment horizontal="center"/>
    </xf>
    <xf numFmtId="38" fontId="1" fillId="7" borderId="13" xfId="1" applyFont="1" applyFill="1" applyBorder="1" applyAlignment="1">
      <alignment horizontal="left"/>
    </xf>
    <xf numFmtId="38" fontId="1" fillId="7" borderId="14" xfId="1" applyFont="1" applyFill="1" applyBorder="1" applyAlignment="1">
      <alignment horizontal="left"/>
    </xf>
    <xf numFmtId="38" fontId="1" fillId="7" borderId="15" xfId="1" applyFont="1" applyFill="1" applyBorder="1" applyAlignment="1">
      <alignment horizontal="left"/>
    </xf>
    <xf numFmtId="38" fontId="1" fillId="7" borderId="16" xfId="1" applyFont="1" applyFill="1" applyBorder="1" applyAlignment="1">
      <alignment horizontal="right"/>
    </xf>
    <xf numFmtId="38" fontId="1" fillId="7" borderId="14" xfId="1" applyFont="1" applyFill="1" applyBorder="1" applyAlignment="1">
      <alignment horizontal="right"/>
    </xf>
    <xf numFmtId="38" fontId="1" fillId="7" borderId="0" xfId="1" applyFont="1" applyFill="1" applyBorder="1" applyAlignment="1">
      <alignment horizontal="center" vertical="center"/>
    </xf>
    <xf numFmtId="38" fontId="1" fillId="7" borderId="18" xfId="1" applyFont="1" applyFill="1" applyBorder="1" applyAlignment="1">
      <alignment horizontal="center" vertical="center"/>
    </xf>
    <xf numFmtId="38" fontId="5" fillId="3" borderId="13" xfId="1" applyFont="1" applyFill="1" applyBorder="1" applyAlignment="1">
      <alignment horizontal="left"/>
    </xf>
    <xf numFmtId="38" fontId="5" fillId="3" borderId="14" xfId="1" applyFont="1" applyFill="1" applyBorder="1" applyAlignment="1">
      <alignment horizontal="left"/>
    </xf>
    <xf numFmtId="38" fontId="5" fillId="3" borderId="15" xfId="1" applyFont="1" applyFill="1" applyBorder="1" applyAlignment="1">
      <alignment horizontal="left"/>
    </xf>
    <xf numFmtId="38" fontId="0" fillId="0" borderId="23" xfId="0" applyNumberFormat="1" applyBorder="1" applyAlignment="1"/>
    <xf numFmtId="0" fontId="0" fillId="0" borderId="0" xfId="0" applyAlignment="1"/>
    <xf numFmtId="0" fontId="0" fillId="0" borderId="24" xfId="0" applyBorder="1" applyAlignment="1"/>
    <xf numFmtId="38" fontId="0" fillId="0" borderId="21" xfId="1" applyFont="1" applyBorder="1" applyAlignment="1">
      <alignment horizontal="center"/>
    </xf>
    <xf numFmtId="38" fontId="1" fillId="0" borderId="19" xfId="1" applyFont="1" applyBorder="1" applyAlignment="1">
      <alignment horizontal="center"/>
    </xf>
    <xf numFmtId="38" fontId="1" fillId="0" borderId="22" xfId="1" applyFont="1" applyBorder="1" applyAlignment="1">
      <alignment horizontal="center"/>
    </xf>
    <xf numFmtId="38" fontId="0" fillId="0" borderId="4" xfId="1" applyFont="1" applyBorder="1" applyAlignment="1">
      <alignment horizontal="center"/>
    </xf>
    <xf numFmtId="38" fontId="1" fillId="0" borderId="5" xfId="1" applyFont="1" applyBorder="1" applyAlignment="1">
      <alignment horizontal="center"/>
    </xf>
    <xf numFmtId="38" fontId="1" fillId="0" borderId="6" xfId="1" applyFont="1" applyBorder="1" applyAlignment="1">
      <alignment horizontal="center"/>
    </xf>
    <xf numFmtId="38" fontId="0" fillId="0" borderId="5" xfId="1" applyFont="1" applyBorder="1" applyAlignment="1">
      <alignment horizontal="center" vertical="center"/>
    </xf>
    <xf numFmtId="38" fontId="1" fillId="0" borderId="29" xfId="1" applyFont="1" applyBorder="1" applyAlignment="1">
      <alignment horizontal="right"/>
    </xf>
    <xf numFmtId="38" fontId="1" fillId="0" borderId="19" xfId="1" applyFont="1" applyBorder="1" applyAlignment="1">
      <alignment horizontal="right"/>
    </xf>
    <xf numFmtId="38" fontId="0" fillId="0" borderId="23" xfId="1" applyFont="1" applyBorder="1" applyAlignment="1">
      <alignment horizontal="left"/>
    </xf>
    <xf numFmtId="38" fontId="1" fillId="0" borderId="0" xfId="1" applyFont="1" applyBorder="1" applyAlignment="1">
      <alignment horizontal="left"/>
    </xf>
    <xf numFmtId="38" fontId="1" fillId="0" borderId="24" xfId="1" applyFont="1" applyBorder="1" applyAlignment="1">
      <alignment horizontal="left"/>
    </xf>
    <xf numFmtId="38" fontId="0" fillId="0" borderId="13" xfId="1" applyFont="1" applyBorder="1" applyAlignment="1">
      <alignment horizontal="center" vertical="center"/>
    </xf>
    <xf numFmtId="38" fontId="1" fillId="0" borderId="15" xfId="1" applyFont="1" applyBorder="1" applyAlignment="1">
      <alignment horizontal="center" vertical="center"/>
    </xf>
    <xf numFmtId="38" fontId="1" fillId="2" borderId="16" xfId="1" applyFont="1" applyFill="1" applyBorder="1" applyAlignment="1">
      <alignment horizontal="right"/>
    </xf>
    <xf numFmtId="38" fontId="1" fillId="2" borderId="14" xfId="1" applyFont="1" applyFill="1" applyBorder="1" applyAlignment="1">
      <alignment horizontal="right"/>
    </xf>
    <xf numFmtId="38" fontId="1" fillId="2" borderId="27" xfId="1" applyFont="1" applyFill="1" applyBorder="1" applyAlignment="1">
      <alignment horizontal="center" vertical="center"/>
    </xf>
    <xf numFmtId="38" fontId="1" fillId="2" borderId="28" xfId="1" applyFont="1" applyFill="1" applyBorder="1" applyAlignment="1">
      <alignment horizontal="center" vertical="center"/>
    </xf>
    <xf numFmtId="38" fontId="1" fillId="0" borderId="30" xfId="1" applyFont="1" applyFill="1" applyBorder="1" applyAlignment="1">
      <alignment horizontal="right"/>
    </xf>
    <xf numFmtId="38" fontId="1" fillId="0" borderId="0" xfId="1" applyFont="1" applyFill="1" applyBorder="1" applyAlignment="1">
      <alignment horizontal="right"/>
    </xf>
    <xf numFmtId="38" fontId="0" fillId="0" borderId="31" xfId="1" applyFont="1" applyFill="1" applyBorder="1" applyAlignment="1">
      <alignment horizontal="left"/>
    </xf>
    <xf numFmtId="38" fontId="0" fillId="0" borderId="27" xfId="1" applyFont="1" applyFill="1" applyBorder="1" applyAlignment="1">
      <alignment horizontal="left"/>
    </xf>
    <xf numFmtId="38" fontId="0" fillId="0" borderId="26" xfId="1" applyFont="1" applyFill="1" applyBorder="1" applyAlignment="1">
      <alignment horizontal="left"/>
    </xf>
    <xf numFmtId="38" fontId="1" fillId="0" borderId="31" xfId="1" applyFont="1" applyFill="1" applyBorder="1" applyAlignment="1">
      <alignment horizontal="right"/>
    </xf>
    <xf numFmtId="38" fontId="1" fillId="0" borderId="27" xfId="1" applyFont="1" applyFill="1" applyBorder="1" applyAlignment="1">
      <alignment horizontal="right"/>
    </xf>
    <xf numFmtId="38" fontId="1" fillId="0" borderId="27" xfId="1" applyFont="1" applyFill="1" applyBorder="1" applyAlignment="1">
      <alignment horizontal="center"/>
    </xf>
    <xf numFmtId="38" fontId="1" fillId="0" borderId="28" xfId="1" applyFont="1" applyFill="1" applyBorder="1" applyAlignment="1">
      <alignment horizontal="center"/>
    </xf>
    <xf numFmtId="38" fontId="0" fillId="0" borderId="21" xfId="1" applyFont="1" applyBorder="1" applyAlignment="1">
      <alignment horizontal="center" vertical="center" wrapText="1"/>
    </xf>
    <xf numFmtId="38" fontId="0" fillId="0" borderId="30" xfId="1" applyFont="1" applyFill="1" applyBorder="1" applyAlignment="1">
      <alignment horizontal="center"/>
    </xf>
    <xf numFmtId="38" fontId="1" fillId="0" borderId="0" xfId="1" applyFont="1" applyFill="1" applyBorder="1" applyAlignment="1">
      <alignment horizontal="center"/>
    </xf>
    <xf numFmtId="38" fontId="1" fillId="7" borderId="13" xfId="1" applyNumberFormat="1" applyFont="1" applyFill="1" applyBorder="1" applyAlignment="1">
      <alignment horizontal="left"/>
    </xf>
    <xf numFmtId="38" fontId="1" fillId="7" borderId="14" xfId="1" applyNumberFormat="1" applyFont="1" applyFill="1" applyBorder="1" applyAlignment="1">
      <alignment horizontal="left"/>
    </xf>
    <xf numFmtId="38" fontId="1" fillId="7" borderId="15" xfId="1" applyNumberFormat="1" applyFont="1" applyFill="1" applyBorder="1" applyAlignment="1">
      <alignment horizontal="left"/>
    </xf>
    <xf numFmtId="38" fontId="1" fillId="7" borderId="16" xfId="1" applyNumberFormat="1" applyFont="1" applyFill="1" applyBorder="1" applyAlignment="1">
      <alignment horizontal="right"/>
    </xf>
    <xf numFmtId="38" fontId="1" fillId="7" borderId="14" xfId="1" applyNumberFormat="1" applyFont="1" applyFill="1" applyBorder="1" applyAlignment="1">
      <alignment horizontal="right"/>
    </xf>
    <xf numFmtId="38" fontId="1" fillId="7" borderId="0" xfId="1" applyNumberFormat="1" applyFont="1" applyFill="1" applyBorder="1" applyAlignment="1">
      <alignment horizontal="center" vertical="center"/>
    </xf>
    <xf numFmtId="38" fontId="1" fillId="7" borderId="18" xfId="1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Y117"/>
  <sheetViews>
    <sheetView view="pageBreakPreview" topLeftCell="A30" zoomScale="115" zoomScaleNormal="100" zoomScaleSheetLayoutView="115" workbookViewId="0">
      <selection activeCell="M40" sqref="M40:R40"/>
    </sheetView>
  </sheetViews>
  <sheetFormatPr defaultRowHeight="13.2"/>
  <cols>
    <col min="1" max="2" width="2.33203125" customWidth="1"/>
    <col min="3" max="3" width="2.33203125" style="1" customWidth="1"/>
    <col min="4" max="42" width="2.33203125" customWidth="1"/>
  </cols>
  <sheetData>
    <row r="1" spans="2:51" ht="21" customHeight="1">
      <c r="G1" s="286" t="s">
        <v>0</v>
      </c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</row>
    <row r="2" spans="2:51" ht="13.5" customHeight="1">
      <c r="L2" s="2"/>
    </row>
    <row r="3" spans="2:51" ht="17.100000000000001" customHeight="1">
      <c r="B3" s="3" t="s">
        <v>1</v>
      </c>
      <c r="C3" s="3"/>
      <c r="D3" s="4"/>
      <c r="E3" s="4"/>
      <c r="F3" s="4"/>
      <c r="G3" s="4"/>
      <c r="H3" s="4"/>
      <c r="I3" s="4"/>
      <c r="J3" s="4"/>
    </row>
    <row r="4" spans="2:51" ht="12.75" customHeight="1">
      <c r="AM4" s="4"/>
    </row>
    <row r="5" spans="2:51" ht="19.5" customHeight="1">
      <c r="B5" s="4" t="s">
        <v>2</v>
      </c>
      <c r="AM5" s="4"/>
    </row>
    <row r="6" spans="2:51" ht="19.5" customHeight="1">
      <c r="B6" s="5"/>
      <c r="C6" s="6" t="s">
        <v>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7"/>
      <c r="AG6" s="7"/>
      <c r="AH6" s="7"/>
      <c r="AI6" s="7"/>
      <c r="AJ6" s="7"/>
      <c r="AK6" s="7"/>
      <c r="AL6" s="7"/>
      <c r="AM6" s="8"/>
      <c r="AU6" s="9">
        <v>44282</v>
      </c>
      <c r="AV6">
        <v>79769</v>
      </c>
    </row>
    <row r="7" spans="2:51" ht="17.100000000000001" customHeight="1">
      <c r="B7" s="5"/>
      <c r="C7" s="10" t="s">
        <v>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7"/>
      <c r="AG7" s="7"/>
      <c r="AH7" s="7"/>
      <c r="AI7" s="7"/>
      <c r="AJ7" s="7"/>
      <c r="AK7" s="7"/>
      <c r="AL7" s="7"/>
      <c r="AM7" s="8"/>
      <c r="AU7" s="9">
        <v>44254</v>
      </c>
      <c r="AV7">
        <v>125676</v>
      </c>
      <c r="AX7" s="9">
        <v>44242</v>
      </c>
      <c r="AY7">
        <v>97720</v>
      </c>
    </row>
    <row r="8" spans="2:51" ht="13.5" customHeight="1" thickBot="1">
      <c r="B8" s="11"/>
      <c r="C8" s="6"/>
      <c r="D8" s="11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U8" s="9">
        <v>44223</v>
      </c>
      <c r="AV8">
        <v>98278</v>
      </c>
    </row>
    <row r="9" spans="2:51" ht="18" customHeight="1">
      <c r="B9" s="287" t="s">
        <v>5</v>
      </c>
      <c r="C9" s="288"/>
      <c r="D9" s="288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288"/>
      <c r="Q9" s="288"/>
      <c r="R9" s="288"/>
      <c r="S9" s="288"/>
      <c r="T9" s="289"/>
      <c r="U9" s="287" t="s">
        <v>6</v>
      </c>
      <c r="V9" s="288"/>
      <c r="W9" s="288"/>
      <c r="X9" s="288"/>
      <c r="Y9" s="288"/>
      <c r="Z9" s="288"/>
      <c r="AA9" s="288"/>
      <c r="AB9" s="288"/>
      <c r="AC9" s="288"/>
      <c r="AD9" s="288"/>
      <c r="AE9" s="288"/>
      <c r="AF9" s="288"/>
      <c r="AG9" s="288"/>
      <c r="AH9" s="288"/>
      <c r="AI9" s="288"/>
      <c r="AJ9" s="288"/>
      <c r="AK9" s="288"/>
      <c r="AL9" s="288"/>
      <c r="AM9" s="289"/>
    </row>
    <row r="10" spans="2:51" ht="18" customHeight="1" thickBot="1">
      <c r="B10" s="290" t="s">
        <v>7</v>
      </c>
      <c r="C10" s="291"/>
      <c r="D10" s="291"/>
      <c r="E10" s="291"/>
      <c r="F10" s="291"/>
      <c r="G10" s="291"/>
      <c r="H10" s="291"/>
      <c r="I10" s="291"/>
      <c r="J10" s="291"/>
      <c r="K10" s="291"/>
      <c r="L10" s="292"/>
      <c r="M10" s="293" t="s">
        <v>8</v>
      </c>
      <c r="N10" s="291"/>
      <c r="O10" s="291"/>
      <c r="P10" s="291"/>
      <c r="Q10" s="291"/>
      <c r="R10" s="291"/>
      <c r="S10" s="291"/>
      <c r="T10" s="294"/>
      <c r="U10" s="290" t="s">
        <v>7</v>
      </c>
      <c r="V10" s="291"/>
      <c r="W10" s="291"/>
      <c r="X10" s="291"/>
      <c r="Y10" s="291"/>
      <c r="Z10" s="291"/>
      <c r="AA10" s="291"/>
      <c r="AB10" s="291"/>
      <c r="AC10" s="291"/>
      <c r="AD10" s="291"/>
      <c r="AE10" s="292"/>
      <c r="AF10" s="293" t="s">
        <v>8</v>
      </c>
      <c r="AG10" s="291"/>
      <c r="AH10" s="291"/>
      <c r="AI10" s="291"/>
      <c r="AJ10" s="291"/>
      <c r="AK10" s="291"/>
      <c r="AL10" s="291"/>
      <c r="AM10" s="294"/>
    </row>
    <row r="11" spans="2:51" ht="18" customHeight="1">
      <c r="B11" s="295" t="s">
        <v>9</v>
      </c>
      <c r="C11" s="296"/>
      <c r="D11" s="296"/>
      <c r="E11" s="296"/>
      <c r="F11" s="296"/>
      <c r="G11" s="296"/>
      <c r="H11" s="296"/>
      <c r="I11" s="296"/>
      <c r="J11" s="296"/>
      <c r="K11" s="296"/>
      <c r="L11" s="297"/>
      <c r="M11" s="298">
        <v>125676</v>
      </c>
      <c r="N11" s="299"/>
      <c r="O11" s="299"/>
      <c r="P11" s="299"/>
      <c r="Q11" s="299"/>
      <c r="R11" s="299"/>
      <c r="S11" s="300" t="s">
        <v>10</v>
      </c>
      <c r="T11" s="301"/>
      <c r="U11" s="295" t="s">
        <v>11</v>
      </c>
      <c r="V11" s="296"/>
      <c r="W11" s="296"/>
      <c r="X11" s="296"/>
      <c r="Y11" s="296"/>
      <c r="Z11" s="296"/>
      <c r="AA11" s="296"/>
      <c r="AB11" s="296"/>
      <c r="AC11" s="296"/>
      <c r="AD11" s="296"/>
      <c r="AE11" s="297"/>
      <c r="AF11" s="298">
        <v>65960</v>
      </c>
      <c r="AG11" s="299"/>
      <c r="AH11" s="299"/>
      <c r="AI11" s="299"/>
      <c r="AJ11" s="299"/>
      <c r="AK11" s="299"/>
      <c r="AL11" s="300" t="s">
        <v>10</v>
      </c>
      <c r="AM11" s="301"/>
    </row>
    <row r="12" spans="2:51" ht="18" customHeight="1">
      <c r="B12" s="247" t="s">
        <v>12</v>
      </c>
      <c r="C12" s="248"/>
      <c r="D12" s="248"/>
      <c r="E12" s="248"/>
      <c r="F12" s="248"/>
      <c r="G12" s="248"/>
      <c r="H12" s="248"/>
      <c r="I12" s="248"/>
      <c r="J12" s="248"/>
      <c r="K12" s="248"/>
      <c r="L12" s="251"/>
      <c r="M12" s="252"/>
      <c r="N12" s="253"/>
      <c r="O12" s="253"/>
      <c r="P12" s="253"/>
      <c r="Q12" s="253"/>
      <c r="R12" s="253"/>
      <c r="S12" s="278" t="s">
        <v>10</v>
      </c>
      <c r="T12" s="279"/>
      <c r="U12" s="250" t="s">
        <v>13</v>
      </c>
      <c r="V12" s="248"/>
      <c r="W12" s="248"/>
      <c r="X12" s="248"/>
      <c r="Y12" s="248"/>
      <c r="Z12" s="248"/>
      <c r="AA12" s="248"/>
      <c r="AB12" s="248"/>
      <c r="AC12" s="248"/>
      <c r="AD12" s="248"/>
      <c r="AE12" s="251"/>
      <c r="AF12" s="252">
        <f>3065+2728</f>
        <v>5793</v>
      </c>
      <c r="AG12" s="253"/>
      <c r="AH12" s="253"/>
      <c r="AI12" s="253"/>
      <c r="AJ12" s="253"/>
      <c r="AK12" s="253"/>
      <c r="AL12" s="278" t="s">
        <v>10</v>
      </c>
      <c r="AM12" s="279"/>
    </row>
    <row r="13" spans="2:51" ht="18" customHeight="1">
      <c r="B13" s="247" t="s">
        <v>14</v>
      </c>
      <c r="C13" s="248"/>
      <c r="D13" s="248"/>
      <c r="E13" s="248"/>
      <c r="F13" s="248"/>
      <c r="G13" s="248"/>
      <c r="H13" s="248"/>
      <c r="I13" s="248"/>
      <c r="J13" s="248"/>
      <c r="K13" s="248"/>
      <c r="L13" s="251"/>
      <c r="M13" s="252"/>
      <c r="N13" s="253"/>
      <c r="O13" s="253"/>
      <c r="P13" s="253"/>
      <c r="Q13" s="253"/>
      <c r="R13" s="253"/>
      <c r="S13" s="276" t="s">
        <v>10</v>
      </c>
      <c r="T13" s="277"/>
      <c r="U13" s="247" t="s">
        <v>15</v>
      </c>
      <c r="V13" s="248"/>
      <c r="W13" s="248"/>
      <c r="X13" s="248"/>
      <c r="Y13" s="248"/>
      <c r="Z13" s="248"/>
      <c r="AA13" s="248"/>
      <c r="AB13" s="248"/>
      <c r="AC13" s="248"/>
      <c r="AD13" s="248"/>
      <c r="AE13" s="251"/>
      <c r="AF13" s="252">
        <v>69305</v>
      </c>
      <c r="AG13" s="253"/>
      <c r="AH13" s="253"/>
      <c r="AI13" s="253"/>
      <c r="AJ13" s="253"/>
      <c r="AK13" s="253"/>
      <c r="AL13" s="276" t="s">
        <v>10</v>
      </c>
      <c r="AM13" s="277"/>
    </row>
    <row r="14" spans="2:51" ht="18" customHeight="1">
      <c r="B14" s="247" t="s">
        <v>16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51"/>
      <c r="M14" s="252"/>
      <c r="N14" s="253"/>
      <c r="O14" s="253"/>
      <c r="P14" s="253"/>
      <c r="Q14" s="253"/>
      <c r="R14" s="253"/>
      <c r="S14" s="278" t="s">
        <v>10</v>
      </c>
      <c r="T14" s="279"/>
      <c r="U14" s="247" t="s">
        <v>17</v>
      </c>
      <c r="V14" s="248"/>
      <c r="W14" s="248"/>
      <c r="X14" s="248"/>
      <c r="Y14" s="248"/>
      <c r="Z14" s="248"/>
      <c r="AA14" s="248"/>
      <c r="AB14" s="248"/>
      <c r="AC14" s="248"/>
      <c r="AD14" s="248"/>
      <c r="AE14" s="251"/>
      <c r="AF14" s="252"/>
      <c r="AG14" s="253"/>
      <c r="AH14" s="253"/>
      <c r="AI14" s="253"/>
      <c r="AJ14" s="253"/>
      <c r="AK14" s="253"/>
      <c r="AL14" s="278" t="s">
        <v>10</v>
      </c>
      <c r="AM14" s="279"/>
    </row>
    <row r="15" spans="2:51" ht="18" customHeight="1">
      <c r="B15" s="247" t="s">
        <v>18</v>
      </c>
      <c r="C15" s="248"/>
      <c r="D15" s="248"/>
      <c r="E15" s="248"/>
      <c r="F15" s="248"/>
      <c r="G15" s="248"/>
      <c r="H15" s="248"/>
      <c r="I15" s="248"/>
      <c r="J15" s="248"/>
      <c r="K15" s="248"/>
      <c r="L15" s="251"/>
      <c r="M15" s="252"/>
      <c r="N15" s="253"/>
      <c r="O15" s="253"/>
      <c r="P15" s="253"/>
      <c r="Q15" s="253"/>
      <c r="R15" s="253"/>
      <c r="S15" s="281" t="s">
        <v>10</v>
      </c>
      <c r="T15" s="282"/>
      <c r="U15" s="247" t="s">
        <v>19</v>
      </c>
      <c r="V15" s="248"/>
      <c r="W15" s="248"/>
      <c r="X15" s="248"/>
      <c r="Y15" s="248"/>
      <c r="Z15" s="248"/>
      <c r="AA15" s="248"/>
      <c r="AB15" s="248"/>
      <c r="AC15" s="248"/>
      <c r="AD15" s="248"/>
      <c r="AE15" s="251"/>
      <c r="AF15" s="252">
        <v>3019</v>
      </c>
      <c r="AG15" s="253"/>
      <c r="AH15" s="253"/>
      <c r="AI15" s="253"/>
      <c r="AJ15" s="253"/>
      <c r="AK15" s="253"/>
      <c r="AL15" s="281" t="s">
        <v>10</v>
      </c>
      <c r="AM15" s="282"/>
    </row>
    <row r="16" spans="2:51" ht="18" customHeight="1">
      <c r="B16" s="247" t="s">
        <v>20</v>
      </c>
      <c r="C16" s="248"/>
      <c r="D16" s="248"/>
      <c r="E16" s="248"/>
      <c r="F16" s="248"/>
      <c r="G16" s="248"/>
      <c r="H16" s="248"/>
      <c r="I16" s="248"/>
      <c r="J16" s="248"/>
      <c r="K16" s="248"/>
      <c r="L16" s="251"/>
      <c r="M16" s="252"/>
      <c r="N16" s="253"/>
      <c r="O16" s="253"/>
      <c r="P16" s="253"/>
      <c r="Q16" s="253"/>
      <c r="R16" s="253"/>
      <c r="S16" s="278" t="s">
        <v>10</v>
      </c>
      <c r="T16" s="279"/>
      <c r="U16" s="247" t="s">
        <v>21</v>
      </c>
      <c r="V16" s="248"/>
      <c r="W16" s="248"/>
      <c r="X16" s="248"/>
      <c r="Y16" s="248"/>
      <c r="Z16" s="248"/>
      <c r="AA16" s="248"/>
      <c r="AB16" s="248"/>
      <c r="AC16" s="248"/>
      <c r="AD16" s="248"/>
      <c r="AE16" s="251"/>
      <c r="AF16" s="252"/>
      <c r="AG16" s="253"/>
      <c r="AH16" s="253"/>
      <c r="AI16" s="253"/>
      <c r="AJ16" s="253"/>
      <c r="AK16" s="253"/>
      <c r="AL16" s="278" t="s">
        <v>10</v>
      </c>
      <c r="AM16" s="279"/>
      <c r="AQ16">
        <v>3237</v>
      </c>
    </row>
    <row r="17" spans="2:46" ht="18" customHeight="1">
      <c r="B17" s="247" t="s">
        <v>22</v>
      </c>
      <c r="C17" s="248"/>
      <c r="D17" s="248"/>
      <c r="E17" s="248"/>
      <c r="F17" s="248"/>
      <c r="G17" s="248"/>
      <c r="H17" s="248"/>
      <c r="I17" s="248"/>
      <c r="J17" s="248"/>
      <c r="K17" s="248"/>
      <c r="L17" s="251"/>
      <c r="M17" s="252"/>
      <c r="N17" s="253"/>
      <c r="O17" s="253"/>
      <c r="P17" s="253"/>
      <c r="Q17" s="253"/>
      <c r="R17" s="253"/>
      <c r="S17" s="276" t="s">
        <v>10</v>
      </c>
      <c r="T17" s="277"/>
      <c r="U17" s="283" t="s">
        <v>23</v>
      </c>
      <c r="V17" s="284"/>
      <c r="W17" s="284"/>
      <c r="X17" s="284"/>
      <c r="Y17" s="284"/>
      <c r="Z17" s="284"/>
      <c r="AA17" s="284"/>
      <c r="AB17" s="284"/>
      <c r="AC17" s="284"/>
      <c r="AD17" s="284"/>
      <c r="AE17" s="285"/>
      <c r="AF17" s="252">
        <v>11207</v>
      </c>
      <c r="AG17" s="253"/>
      <c r="AH17" s="253"/>
      <c r="AI17" s="253"/>
      <c r="AJ17" s="253"/>
      <c r="AK17" s="253"/>
      <c r="AL17" s="276" t="s">
        <v>10</v>
      </c>
      <c r="AM17" s="277"/>
      <c r="AQ17" t="s">
        <v>24</v>
      </c>
    </row>
    <row r="18" spans="2:46" ht="18" customHeight="1">
      <c r="B18" s="250" t="s">
        <v>25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51"/>
      <c r="M18" s="252">
        <v>97720</v>
      </c>
      <c r="N18" s="253"/>
      <c r="O18" s="253"/>
      <c r="P18" s="253"/>
      <c r="Q18" s="253"/>
      <c r="R18" s="253"/>
      <c r="S18" s="278" t="s">
        <v>10</v>
      </c>
      <c r="T18" s="279"/>
      <c r="U18" s="247" t="s">
        <v>26</v>
      </c>
      <c r="V18" s="248"/>
      <c r="W18" s="248"/>
      <c r="X18" s="248"/>
      <c r="Y18" s="248"/>
      <c r="Z18" s="248"/>
      <c r="AA18" s="248"/>
      <c r="AB18" s="248"/>
      <c r="AC18" s="248"/>
      <c r="AD18" s="248"/>
      <c r="AE18" s="251"/>
      <c r="AF18" s="252"/>
      <c r="AG18" s="253"/>
      <c r="AH18" s="253"/>
      <c r="AI18" s="253"/>
      <c r="AJ18" s="253"/>
      <c r="AK18" s="253"/>
      <c r="AL18" s="278" t="s">
        <v>10</v>
      </c>
      <c r="AM18" s="279"/>
    </row>
    <row r="19" spans="2:46" ht="18" customHeight="1">
      <c r="B19" s="247" t="s">
        <v>27</v>
      </c>
      <c r="C19" s="248"/>
      <c r="D19" s="248"/>
      <c r="E19" s="248"/>
      <c r="F19" s="248"/>
      <c r="G19" s="248"/>
      <c r="H19" s="248"/>
      <c r="I19" s="248"/>
      <c r="J19" s="248"/>
      <c r="K19" s="248"/>
      <c r="L19" s="251"/>
      <c r="M19" s="252"/>
      <c r="N19" s="253"/>
      <c r="O19" s="253"/>
      <c r="P19" s="253"/>
      <c r="Q19" s="253"/>
      <c r="R19" s="253"/>
      <c r="S19" s="276" t="s">
        <v>10</v>
      </c>
      <c r="T19" s="277"/>
      <c r="U19" s="268" t="s">
        <v>28</v>
      </c>
      <c r="V19" s="269"/>
      <c r="W19" s="280" t="s">
        <v>29</v>
      </c>
      <c r="X19" s="248"/>
      <c r="Y19" s="248"/>
      <c r="Z19" s="248"/>
      <c r="AA19" s="248"/>
      <c r="AB19" s="248"/>
      <c r="AC19" s="248"/>
      <c r="AD19" s="248"/>
      <c r="AE19" s="251"/>
      <c r="AF19" s="252"/>
      <c r="AG19" s="253"/>
      <c r="AH19" s="253"/>
      <c r="AI19" s="253"/>
      <c r="AJ19" s="253"/>
      <c r="AK19" s="253"/>
      <c r="AL19" s="276" t="s">
        <v>10</v>
      </c>
      <c r="AM19" s="277"/>
      <c r="AQ19" t="s">
        <v>30</v>
      </c>
    </row>
    <row r="20" spans="2:46" ht="18" customHeight="1">
      <c r="B20" s="247" t="s">
        <v>31</v>
      </c>
      <c r="C20" s="248"/>
      <c r="D20" s="248"/>
      <c r="E20" s="248"/>
      <c r="F20" s="248"/>
      <c r="G20" s="248"/>
      <c r="H20" s="248"/>
      <c r="I20" s="248"/>
      <c r="J20" s="248"/>
      <c r="K20" s="248"/>
      <c r="L20" s="251"/>
      <c r="M20" s="252"/>
      <c r="N20" s="253"/>
      <c r="O20" s="253"/>
      <c r="P20" s="253"/>
      <c r="Q20" s="253"/>
      <c r="R20" s="253"/>
      <c r="S20" s="278" t="s">
        <v>10</v>
      </c>
      <c r="T20" s="279"/>
      <c r="U20" s="270"/>
      <c r="V20" s="271"/>
      <c r="W20" s="280" t="s">
        <v>32</v>
      </c>
      <c r="X20" s="248"/>
      <c r="Y20" s="248"/>
      <c r="Z20" s="248"/>
      <c r="AA20" s="248"/>
      <c r="AB20" s="248"/>
      <c r="AC20" s="248"/>
      <c r="AD20" s="248"/>
      <c r="AE20" s="251"/>
      <c r="AF20" s="252"/>
      <c r="AG20" s="253"/>
      <c r="AH20" s="253"/>
      <c r="AI20" s="253"/>
      <c r="AJ20" s="253"/>
      <c r="AK20" s="253"/>
      <c r="AL20" s="278" t="s">
        <v>10</v>
      </c>
      <c r="AM20" s="279"/>
    </row>
    <row r="21" spans="2:46" ht="18" customHeight="1">
      <c r="B21" s="247" t="s">
        <v>33</v>
      </c>
      <c r="C21" s="248"/>
      <c r="D21" s="248"/>
      <c r="E21" s="248"/>
      <c r="F21" s="248"/>
      <c r="G21" s="248"/>
      <c r="H21" s="248"/>
      <c r="I21" s="248"/>
      <c r="J21" s="248"/>
      <c r="K21" s="248"/>
      <c r="L21" s="251"/>
      <c r="M21" s="252"/>
      <c r="N21" s="253"/>
      <c r="O21" s="253"/>
      <c r="P21" s="253"/>
      <c r="Q21" s="253"/>
      <c r="R21" s="253"/>
      <c r="S21" s="276" t="s">
        <v>10</v>
      </c>
      <c r="T21" s="277"/>
      <c r="U21" s="272"/>
      <c r="V21" s="273"/>
      <c r="W21" s="280" t="s">
        <v>34</v>
      </c>
      <c r="X21" s="248"/>
      <c r="Y21" s="248"/>
      <c r="Z21" s="248"/>
      <c r="AA21" s="248"/>
      <c r="AB21" s="248"/>
      <c r="AC21" s="248"/>
      <c r="AD21" s="248"/>
      <c r="AE21" s="251"/>
      <c r="AF21" s="252"/>
      <c r="AG21" s="253"/>
      <c r="AH21" s="253"/>
      <c r="AI21" s="253"/>
      <c r="AJ21" s="253"/>
      <c r="AK21" s="253"/>
      <c r="AL21" s="276" t="s">
        <v>10</v>
      </c>
      <c r="AM21" s="277"/>
    </row>
    <row r="22" spans="2:46" ht="18" customHeight="1">
      <c r="B22" s="247" t="s">
        <v>35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51"/>
      <c r="M22" s="252"/>
      <c r="N22" s="253"/>
      <c r="O22" s="253"/>
      <c r="P22" s="253"/>
      <c r="Q22" s="253"/>
      <c r="R22" s="253"/>
      <c r="S22" s="278" t="s">
        <v>10</v>
      </c>
      <c r="T22" s="279"/>
      <c r="U22" s="247" t="s">
        <v>36</v>
      </c>
      <c r="V22" s="248"/>
      <c r="W22" s="248"/>
      <c r="X22" s="248"/>
      <c r="Y22" s="248"/>
      <c r="Z22" s="248"/>
      <c r="AA22" s="248"/>
      <c r="AB22" s="248"/>
      <c r="AC22" s="248"/>
      <c r="AD22" s="248"/>
      <c r="AE22" s="251"/>
      <c r="AF22" s="252"/>
      <c r="AG22" s="253"/>
      <c r="AH22" s="253"/>
      <c r="AI22" s="253"/>
      <c r="AJ22" s="253"/>
      <c r="AK22" s="253"/>
      <c r="AL22" s="278" t="s">
        <v>10</v>
      </c>
      <c r="AM22" s="279"/>
    </row>
    <row r="23" spans="2:46" ht="18" customHeight="1">
      <c r="B23" s="247" t="s">
        <v>37</v>
      </c>
      <c r="C23" s="248"/>
      <c r="D23" s="248"/>
      <c r="E23" s="248"/>
      <c r="F23" s="248"/>
      <c r="G23" s="248"/>
      <c r="H23" s="248"/>
      <c r="I23" s="248"/>
      <c r="J23" s="248"/>
      <c r="K23" s="248"/>
      <c r="L23" s="251"/>
      <c r="M23" s="252"/>
      <c r="N23" s="253"/>
      <c r="O23" s="253"/>
      <c r="P23" s="253"/>
      <c r="Q23" s="253"/>
      <c r="R23" s="253"/>
      <c r="S23" s="276" t="s">
        <v>10</v>
      </c>
      <c r="T23" s="277"/>
      <c r="U23" s="247" t="s">
        <v>38</v>
      </c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9"/>
    </row>
    <row r="24" spans="2:46" ht="18" customHeight="1">
      <c r="B24" s="247" t="s">
        <v>39</v>
      </c>
      <c r="C24" s="248"/>
      <c r="D24" s="248"/>
      <c r="E24" s="248"/>
      <c r="F24" s="248"/>
      <c r="G24" s="248"/>
      <c r="H24" s="248"/>
      <c r="I24" s="248"/>
      <c r="J24" s="248"/>
      <c r="K24" s="248"/>
      <c r="L24" s="251"/>
      <c r="M24" s="252"/>
      <c r="N24" s="253"/>
      <c r="O24" s="253"/>
      <c r="P24" s="253"/>
      <c r="Q24" s="253"/>
      <c r="R24" s="253"/>
      <c r="S24" s="278" t="s">
        <v>10</v>
      </c>
      <c r="T24" s="279"/>
      <c r="U24" s="247" t="s">
        <v>40</v>
      </c>
      <c r="V24" s="248"/>
      <c r="W24" s="248"/>
      <c r="X24" s="248"/>
      <c r="Y24" s="248"/>
      <c r="Z24" s="248"/>
      <c r="AA24" s="248"/>
      <c r="AB24" s="248"/>
      <c r="AC24" s="248"/>
      <c r="AD24" s="248"/>
      <c r="AE24" s="251"/>
      <c r="AF24" s="252"/>
      <c r="AG24" s="253"/>
      <c r="AH24" s="253"/>
      <c r="AI24" s="253"/>
      <c r="AJ24" s="253"/>
      <c r="AK24" s="253"/>
      <c r="AL24" s="276" t="s">
        <v>10</v>
      </c>
      <c r="AM24" s="277"/>
    </row>
    <row r="25" spans="2:46" ht="18" customHeight="1">
      <c r="B25" s="247" t="s">
        <v>41</v>
      </c>
      <c r="C25" s="248"/>
      <c r="D25" s="248"/>
      <c r="E25" s="248"/>
      <c r="F25" s="248"/>
      <c r="G25" s="248"/>
      <c r="H25" s="248"/>
      <c r="I25" s="248"/>
      <c r="J25" s="248"/>
      <c r="K25" s="248"/>
      <c r="L25" s="251"/>
      <c r="M25" s="252"/>
      <c r="N25" s="253"/>
      <c r="O25" s="253"/>
      <c r="P25" s="253"/>
      <c r="Q25" s="253"/>
      <c r="R25" s="253"/>
      <c r="S25" s="254" t="s">
        <v>10</v>
      </c>
      <c r="T25" s="255"/>
      <c r="U25" s="247" t="s">
        <v>42</v>
      </c>
      <c r="V25" s="248"/>
      <c r="W25" s="248"/>
      <c r="X25" s="248"/>
      <c r="Y25" s="248"/>
      <c r="Z25" s="248"/>
      <c r="AA25" s="248"/>
      <c r="AB25" s="248"/>
      <c r="AC25" s="248"/>
      <c r="AD25" s="248"/>
      <c r="AE25" s="251"/>
      <c r="AF25" s="252">
        <v>41430</v>
      </c>
      <c r="AG25" s="253"/>
      <c r="AH25" s="253"/>
      <c r="AI25" s="253"/>
      <c r="AJ25" s="253"/>
      <c r="AK25" s="253"/>
      <c r="AL25" s="278" t="s">
        <v>10</v>
      </c>
      <c r="AM25" s="279"/>
    </row>
    <row r="26" spans="2:46" ht="18" customHeight="1">
      <c r="B26" s="247" t="s">
        <v>43</v>
      </c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9"/>
      <c r="U26" s="247" t="s">
        <v>44</v>
      </c>
      <c r="V26" s="248"/>
      <c r="W26" s="248"/>
      <c r="X26" s="248"/>
      <c r="Y26" s="248"/>
      <c r="Z26" s="248"/>
      <c r="AA26" s="248"/>
      <c r="AB26" s="248"/>
      <c r="AC26" s="248"/>
      <c r="AD26" s="248"/>
      <c r="AE26" s="251"/>
      <c r="AF26" s="252">
        <v>9080</v>
      </c>
      <c r="AG26" s="253"/>
      <c r="AH26" s="253"/>
      <c r="AI26" s="253"/>
      <c r="AJ26" s="253"/>
      <c r="AK26" s="253"/>
      <c r="AL26" s="276" t="s">
        <v>10</v>
      </c>
      <c r="AM26" s="277"/>
    </row>
    <row r="27" spans="2:46" ht="18" customHeight="1">
      <c r="B27" s="247" t="s">
        <v>45</v>
      </c>
      <c r="C27" s="248"/>
      <c r="D27" s="248"/>
      <c r="E27" s="248"/>
      <c r="F27" s="248"/>
      <c r="G27" s="248"/>
      <c r="H27" s="248"/>
      <c r="I27" s="248"/>
      <c r="J27" s="248"/>
      <c r="K27" s="248"/>
      <c r="L27" s="251"/>
      <c r="M27" s="252"/>
      <c r="N27" s="253"/>
      <c r="O27" s="253"/>
      <c r="P27" s="253"/>
      <c r="Q27" s="253"/>
      <c r="R27" s="253"/>
      <c r="S27" s="254" t="s">
        <v>10</v>
      </c>
      <c r="T27" s="255"/>
      <c r="U27" s="247" t="s">
        <v>46</v>
      </c>
      <c r="V27" s="248"/>
      <c r="W27" s="248"/>
      <c r="X27" s="248"/>
      <c r="Y27" s="248"/>
      <c r="Z27" s="248"/>
      <c r="AA27" s="248"/>
      <c r="AB27" s="248"/>
      <c r="AC27" s="248"/>
      <c r="AD27" s="248"/>
      <c r="AE27" s="251"/>
      <c r="AF27" s="252"/>
      <c r="AG27" s="253"/>
      <c r="AH27" s="253"/>
      <c r="AI27" s="253"/>
      <c r="AJ27" s="253"/>
      <c r="AK27" s="253"/>
      <c r="AL27" s="278" t="s">
        <v>10</v>
      </c>
      <c r="AM27" s="279"/>
    </row>
    <row r="28" spans="2:46" ht="18" customHeight="1">
      <c r="B28" s="247" t="s">
        <v>47</v>
      </c>
      <c r="C28" s="248"/>
      <c r="D28" s="248"/>
      <c r="E28" s="248"/>
      <c r="F28" s="248"/>
      <c r="G28" s="248"/>
      <c r="H28" s="248"/>
      <c r="I28" s="248"/>
      <c r="J28" s="248"/>
      <c r="K28" s="248"/>
      <c r="L28" s="248"/>
      <c r="M28" s="248"/>
      <c r="N28" s="248"/>
      <c r="O28" s="248"/>
      <c r="P28" s="248"/>
      <c r="Q28" s="248"/>
      <c r="R28" s="248"/>
      <c r="S28" s="248"/>
      <c r="T28" s="249"/>
      <c r="U28" s="268" t="s">
        <v>48</v>
      </c>
      <c r="V28" s="269"/>
      <c r="W28" s="274" t="s">
        <v>49</v>
      </c>
      <c r="X28" s="275"/>
      <c r="Y28" s="275"/>
      <c r="Z28" s="122"/>
      <c r="AA28" s="122"/>
      <c r="AB28" s="122"/>
      <c r="AC28" s="122"/>
      <c r="AD28" s="122"/>
      <c r="AE28" s="122"/>
      <c r="AF28" s="12"/>
      <c r="AG28" s="13"/>
      <c r="AH28" s="13"/>
      <c r="AI28" s="13"/>
      <c r="AJ28" s="13"/>
      <c r="AK28" s="13"/>
      <c r="AL28" s="13"/>
      <c r="AM28" s="14"/>
    </row>
    <row r="29" spans="2:46" ht="18" customHeight="1">
      <c r="B29" s="247" t="s">
        <v>50</v>
      </c>
      <c r="C29" s="248"/>
      <c r="D29" s="248"/>
      <c r="E29" s="248"/>
      <c r="F29" s="248"/>
      <c r="G29" s="248"/>
      <c r="H29" s="248"/>
      <c r="I29" s="248"/>
      <c r="J29" s="248"/>
      <c r="K29" s="248"/>
      <c r="L29" s="251"/>
      <c r="M29" s="252"/>
      <c r="N29" s="253"/>
      <c r="O29" s="253"/>
      <c r="P29" s="253"/>
      <c r="Q29" s="253"/>
      <c r="R29" s="253"/>
      <c r="S29" s="254" t="s">
        <v>10</v>
      </c>
      <c r="T29" s="255"/>
      <c r="U29" s="270"/>
      <c r="V29" s="271"/>
      <c r="W29" s="123"/>
      <c r="X29" s="124"/>
      <c r="Y29" s="124"/>
      <c r="Z29" s="124"/>
      <c r="AA29" s="124"/>
      <c r="AB29" s="124"/>
      <c r="AC29" s="124"/>
      <c r="AD29" s="124"/>
      <c r="AE29" s="124"/>
      <c r="AF29" s="123"/>
      <c r="AG29" s="124"/>
      <c r="AH29" s="124"/>
      <c r="AI29" s="124"/>
      <c r="AJ29" s="124"/>
      <c r="AK29" s="124"/>
      <c r="AL29" s="124"/>
      <c r="AM29" s="15"/>
      <c r="AT29">
        <f>15200+2258+1605+2909+220+336+2542+4250+3560+1933+345+338+401+211+338+103+211+341+380+100+100+216+216+601+2145+601+341+341+211+601+488+502+605+20+440+413+199+199+521+190+199+340+100+316+690+556+108+91+491+110+792+246</f>
        <v>50570</v>
      </c>
    </row>
    <row r="30" spans="2:46" ht="18" customHeight="1">
      <c r="B30" s="247" t="s">
        <v>47</v>
      </c>
      <c r="C30" s="248"/>
      <c r="D30" s="248"/>
      <c r="E30" s="248"/>
      <c r="F30" s="248"/>
      <c r="G30" s="248"/>
      <c r="H30" s="248"/>
      <c r="I30" s="248"/>
      <c r="J30" s="248"/>
      <c r="K30" s="248"/>
      <c r="L30" s="248"/>
      <c r="M30" s="248"/>
      <c r="N30" s="248"/>
      <c r="O30" s="248"/>
      <c r="P30" s="248"/>
      <c r="Q30" s="248"/>
      <c r="R30" s="248"/>
      <c r="S30" s="248"/>
      <c r="T30" s="249"/>
      <c r="U30" s="272"/>
      <c r="V30" s="273"/>
      <c r="W30" s="16"/>
      <c r="X30" s="121"/>
      <c r="Y30" s="121"/>
      <c r="Z30" s="121"/>
      <c r="AA30" s="121"/>
      <c r="AB30" s="121"/>
      <c r="AC30" s="121"/>
      <c r="AD30" s="121"/>
      <c r="AE30" s="121"/>
      <c r="AF30" s="16"/>
      <c r="AG30" s="121"/>
      <c r="AH30" s="121"/>
      <c r="AI30" s="121"/>
      <c r="AJ30" s="121"/>
      <c r="AK30" s="121"/>
      <c r="AL30" s="266" t="s">
        <v>10</v>
      </c>
      <c r="AM30" s="267"/>
    </row>
    <row r="31" spans="2:46" ht="18" customHeight="1">
      <c r="B31" s="247" t="s">
        <v>51</v>
      </c>
      <c r="C31" s="248"/>
      <c r="D31" s="248"/>
      <c r="E31" s="248"/>
      <c r="F31" s="248"/>
      <c r="G31" s="248"/>
      <c r="H31" s="248"/>
      <c r="I31" s="248"/>
      <c r="J31" s="248"/>
      <c r="K31" s="248"/>
      <c r="L31" s="251"/>
      <c r="M31" s="252"/>
      <c r="N31" s="253"/>
      <c r="O31" s="253"/>
      <c r="P31" s="253"/>
      <c r="Q31" s="253"/>
      <c r="R31" s="253"/>
      <c r="S31" s="254" t="s">
        <v>10</v>
      </c>
      <c r="T31" s="255"/>
      <c r="U31" s="268" t="s">
        <v>52</v>
      </c>
      <c r="V31" s="269"/>
      <c r="W31" s="274" t="s">
        <v>49</v>
      </c>
      <c r="X31" s="275"/>
      <c r="Y31" s="275"/>
      <c r="Z31" s="122"/>
      <c r="AA31" s="122"/>
      <c r="AB31" s="122"/>
      <c r="AC31" s="122"/>
      <c r="AD31" s="122"/>
      <c r="AE31" s="122"/>
      <c r="AF31" s="12"/>
      <c r="AG31" s="13"/>
      <c r="AH31" s="13"/>
      <c r="AI31" s="13"/>
      <c r="AJ31" s="13"/>
      <c r="AK31" s="13"/>
      <c r="AL31" s="13"/>
      <c r="AM31" s="14"/>
    </row>
    <row r="32" spans="2:46" ht="18" customHeight="1">
      <c r="B32" s="112"/>
      <c r="C32" s="113"/>
      <c r="D32" s="17"/>
      <c r="E32" s="17"/>
      <c r="F32" s="17"/>
      <c r="G32" s="17"/>
      <c r="H32" s="113"/>
      <c r="I32" s="17"/>
      <c r="J32" s="17"/>
      <c r="K32" s="17"/>
      <c r="L32" s="17"/>
      <c r="M32" s="18"/>
      <c r="N32" s="113"/>
      <c r="O32" s="17"/>
      <c r="P32" s="17"/>
      <c r="Q32" s="17"/>
      <c r="R32" s="17"/>
      <c r="S32" s="17"/>
      <c r="T32" s="17"/>
      <c r="U32" s="270"/>
      <c r="V32" s="271"/>
      <c r="W32" s="123"/>
      <c r="X32" s="124"/>
      <c r="Y32" s="124"/>
      <c r="Z32" s="124"/>
      <c r="AA32" s="124"/>
      <c r="AB32" s="124"/>
      <c r="AC32" s="124"/>
      <c r="AD32" s="124"/>
      <c r="AE32" s="124"/>
      <c r="AF32" s="123"/>
      <c r="AG32" s="124"/>
      <c r="AH32" s="124"/>
      <c r="AI32" s="124"/>
      <c r="AJ32" s="124"/>
      <c r="AK32" s="124"/>
      <c r="AL32" s="124"/>
      <c r="AM32" s="15"/>
    </row>
    <row r="33" spans="2:39" ht="18" customHeight="1">
      <c r="B33" s="112"/>
      <c r="C33" s="113"/>
      <c r="D33" s="17"/>
      <c r="E33" s="17"/>
      <c r="F33" s="17"/>
      <c r="G33" s="17"/>
      <c r="H33" s="113"/>
      <c r="I33" s="17"/>
      <c r="J33" s="17"/>
      <c r="K33" s="17"/>
      <c r="L33" s="17"/>
      <c r="M33" s="18"/>
      <c r="N33" s="113"/>
      <c r="O33" s="17"/>
      <c r="P33" s="17"/>
      <c r="Q33" s="17"/>
      <c r="R33" s="17"/>
      <c r="S33" s="17"/>
      <c r="T33" s="17"/>
      <c r="U33" s="272"/>
      <c r="V33" s="273"/>
      <c r="W33" s="16"/>
      <c r="X33" s="121"/>
      <c r="Y33" s="121"/>
      <c r="Z33" s="121"/>
      <c r="AA33" s="121"/>
      <c r="AB33" s="121"/>
      <c r="AC33" s="121"/>
      <c r="AD33" s="121"/>
      <c r="AE33" s="121"/>
      <c r="AF33" s="16"/>
      <c r="AG33" s="121"/>
      <c r="AH33" s="121"/>
      <c r="AI33" s="121"/>
      <c r="AJ33" s="121"/>
      <c r="AK33" s="121"/>
      <c r="AL33" s="266" t="s">
        <v>10</v>
      </c>
      <c r="AM33" s="267"/>
    </row>
    <row r="34" spans="2:39" ht="18" customHeight="1">
      <c r="B34" s="112"/>
      <c r="C34" s="113"/>
      <c r="D34" s="17"/>
      <c r="E34" s="17"/>
      <c r="F34" s="17"/>
      <c r="G34" s="17"/>
      <c r="H34" s="113"/>
      <c r="I34" s="17"/>
      <c r="J34" s="17"/>
      <c r="K34" s="17"/>
      <c r="L34" s="17"/>
      <c r="M34" s="18"/>
      <c r="N34" s="113"/>
      <c r="O34" s="17"/>
      <c r="P34" s="17"/>
      <c r="Q34" s="17"/>
      <c r="R34" s="17"/>
      <c r="S34" s="17"/>
      <c r="T34" s="17"/>
      <c r="U34" s="247" t="s">
        <v>53</v>
      </c>
      <c r="V34" s="248"/>
      <c r="W34" s="264"/>
      <c r="X34" s="264"/>
      <c r="Y34" s="264"/>
      <c r="Z34" s="264"/>
      <c r="AA34" s="264"/>
      <c r="AB34" s="264"/>
      <c r="AC34" s="264"/>
      <c r="AD34" s="264"/>
      <c r="AE34" s="265"/>
      <c r="AF34" s="252"/>
      <c r="AG34" s="253"/>
      <c r="AH34" s="253"/>
      <c r="AI34" s="253"/>
      <c r="AJ34" s="253"/>
      <c r="AK34" s="253"/>
      <c r="AL34" s="254" t="s">
        <v>10</v>
      </c>
      <c r="AM34" s="255"/>
    </row>
    <row r="35" spans="2:39" ht="18" customHeight="1">
      <c r="B35" s="112"/>
      <c r="C35" s="113"/>
      <c r="D35" s="17"/>
      <c r="E35" s="17"/>
      <c r="F35" s="17"/>
      <c r="G35" s="17"/>
      <c r="H35" s="113"/>
      <c r="I35" s="17"/>
      <c r="J35" s="17"/>
      <c r="K35" s="17"/>
      <c r="L35" s="17"/>
      <c r="M35" s="18"/>
      <c r="N35" s="113"/>
      <c r="O35" s="17"/>
      <c r="P35" s="17"/>
      <c r="Q35" s="17"/>
      <c r="R35" s="17"/>
      <c r="S35" s="17"/>
      <c r="T35" s="17"/>
      <c r="U35" s="247" t="s">
        <v>54</v>
      </c>
      <c r="V35" s="248"/>
      <c r="W35" s="248"/>
      <c r="X35" s="248"/>
      <c r="Y35" s="248"/>
      <c r="Z35" s="248"/>
      <c r="AA35" s="248"/>
      <c r="AB35" s="248"/>
      <c r="AC35" s="248"/>
      <c r="AD35" s="248"/>
      <c r="AE35" s="248"/>
      <c r="AF35" s="248"/>
      <c r="AG35" s="248"/>
      <c r="AH35" s="248"/>
      <c r="AI35" s="248"/>
      <c r="AJ35" s="248"/>
      <c r="AK35" s="248"/>
      <c r="AL35" s="248"/>
      <c r="AM35" s="249"/>
    </row>
    <row r="36" spans="2:39" ht="18" customHeight="1">
      <c r="B36" s="112"/>
      <c r="C36" s="113"/>
      <c r="D36" s="17"/>
      <c r="E36" s="17"/>
      <c r="F36" s="17"/>
      <c r="G36" s="17"/>
      <c r="H36" s="113"/>
      <c r="I36" s="17"/>
      <c r="J36" s="17"/>
      <c r="K36" s="17"/>
      <c r="L36" s="17"/>
      <c r="M36" s="18"/>
      <c r="N36" s="113"/>
      <c r="O36" s="17"/>
      <c r="P36" s="17"/>
      <c r="Q36" s="17"/>
      <c r="R36" s="17"/>
      <c r="S36" s="17"/>
      <c r="T36" s="17"/>
      <c r="U36" s="247" t="s">
        <v>55</v>
      </c>
      <c r="V36" s="248"/>
      <c r="W36" s="248"/>
      <c r="X36" s="248"/>
      <c r="Y36" s="248"/>
      <c r="Z36" s="248"/>
      <c r="AA36" s="248"/>
      <c r="AB36" s="248"/>
      <c r="AC36" s="248"/>
      <c r="AD36" s="248"/>
      <c r="AE36" s="251"/>
      <c r="AF36" s="252"/>
      <c r="AG36" s="253"/>
      <c r="AH36" s="253"/>
      <c r="AI36" s="253"/>
      <c r="AJ36" s="253"/>
      <c r="AK36" s="253"/>
      <c r="AL36" s="254" t="s">
        <v>10</v>
      </c>
      <c r="AM36" s="255"/>
    </row>
    <row r="37" spans="2:39" ht="18" customHeight="1">
      <c r="B37" s="112"/>
      <c r="C37" s="113"/>
      <c r="D37" s="17"/>
      <c r="E37" s="17"/>
      <c r="F37" s="17"/>
      <c r="G37" s="17"/>
      <c r="H37" s="113"/>
      <c r="I37" s="17"/>
      <c r="J37" s="17"/>
      <c r="K37" s="17"/>
      <c r="L37" s="17"/>
      <c r="M37" s="18"/>
      <c r="N37" s="113"/>
      <c r="O37" s="17"/>
      <c r="P37" s="17"/>
      <c r="Q37" s="17"/>
      <c r="R37" s="17"/>
      <c r="S37" s="17"/>
      <c r="T37" s="17"/>
      <c r="U37" s="247" t="s">
        <v>54</v>
      </c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I37" s="248"/>
      <c r="AJ37" s="248"/>
      <c r="AK37" s="248"/>
      <c r="AL37" s="248"/>
      <c r="AM37" s="249"/>
    </row>
    <row r="38" spans="2:39" ht="18" customHeight="1">
      <c r="B38" s="112"/>
      <c r="C38" s="113"/>
      <c r="D38" s="17"/>
      <c r="E38" s="17"/>
      <c r="F38" s="17"/>
      <c r="G38" s="17"/>
      <c r="H38" s="113"/>
      <c r="I38" s="17"/>
      <c r="J38" s="17"/>
      <c r="K38" s="17"/>
      <c r="L38" s="17"/>
      <c r="M38" s="18"/>
      <c r="N38" s="113"/>
      <c r="O38" s="17"/>
      <c r="P38" s="17"/>
      <c r="Q38" s="17"/>
      <c r="R38" s="17"/>
      <c r="S38" s="17"/>
      <c r="T38" s="17"/>
      <c r="U38" s="250" t="s">
        <v>56</v>
      </c>
      <c r="V38" s="248"/>
      <c r="W38" s="248"/>
      <c r="X38" s="248"/>
      <c r="Y38" s="248"/>
      <c r="Z38" s="248"/>
      <c r="AA38" s="248"/>
      <c r="AB38" s="248"/>
      <c r="AC38" s="248"/>
      <c r="AD38" s="248"/>
      <c r="AE38" s="251"/>
      <c r="AF38" s="252">
        <v>3000</v>
      </c>
      <c r="AG38" s="253"/>
      <c r="AH38" s="253"/>
      <c r="AI38" s="253"/>
      <c r="AJ38" s="253"/>
      <c r="AK38" s="253"/>
      <c r="AL38" s="254" t="s">
        <v>10</v>
      </c>
      <c r="AM38" s="255"/>
    </row>
    <row r="39" spans="2:39" ht="18" customHeight="1">
      <c r="B39" s="112"/>
      <c r="C39" s="113"/>
      <c r="D39" s="17"/>
      <c r="E39" s="17"/>
      <c r="F39" s="17"/>
      <c r="G39" s="17"/>
      <c r="H39" s="113"/>
      <c r="I39" s="17"/>
      <c r="J39" s="17"/>
      <c r="K39" s="17"/>
      <c r="L39" s="17"/>
      <c r="M39" s="18"/>
      <c r="N39" s="113"/>
      <c r="O39" s="17"/>
      <c r="P39" s="17"/>
      <c r="Q39" s="17"/>
      <c r="R39" s="17"/>
      <c r="S39" s="17"/>
      <c r="T39" s="17"/>
      <c r="U39" s="19"/>
      <c r="V39" s="17"/>
      <c r="W39" s="17"/>
      <c r="X39" s="17"/>
      <c r="Y39" s="17"/>
      <c r="Z39" s="17"/>
      <c r="AA39" s="17"/>
      <c r="AB39" s="17"/>
      <c r="AC39" s="17"/>
      <c r="AD39" s="17"/>
      <c r="AE39" s="20"/>
      <c r="AF39" s="17"/>
      <c r="AG39" s="17"/>
      <c r="AH39" s="17"/>
      <c r="AI39" s="17"/>
      <c r="AJ39" s="17"/>
      <c r="AK39" s="17"/>
      <c r="AL39" s="17"/>
      <c r="AM39" s="21"/>
    </row>
    <row r="40" spans="2:39" ht="18" customHeight="1" thickBot="1">
      <c r="B40" s="256" t="s">
        <v>57</v>
      </c>
      <c r="C40" s="257"/>
      <c r="D40" s="257"/>
      <c r="E40" s="257"/>
      <c r="F40" s="257"/>
      <c r="G40" s="257"/>
      <c r="H40" s="257"/>
      <c r="I40" s="257"/>
      <c r="J40" s="257"/>
      <c r="K40" s="257"/>
      <c r="L40" s="258"/>
      <c r="M40" s="259">
        <v>400000</v>
      </c>
      <c r="N40" s="260"/>
      <c r="O40" s="260"/>
      <c r="P40" s="260"/>
      <c r="Q40" s="260"/>
      <c r="R40" s="260"/>
      <c r="S40" s="261" t="s">
        <v>10</v>
      </c>
      <c r="T40" s="262"/>
      <c r="U40" s="263" t="s">
        <v>58</v>
      </c>
      <c r="V40" s="257"/>
      <c r="W40" s="257"/>
      <c r="X40" s="257"/>
      <c r="Y40" s="257"/>
      <c r="Z40" s="257"/>
      <c r="AA40" s="257"/>
      <c r="AB40" s="257"/>
      <c r="AC40" s="257"/>
      <c r="AD40" s="257"/>
      <c r="AE40" s="258"/>
      <c r="AF40" s="259">
        <f>M41-SUM(AF11:AK22,AF24:AK34,AF36,AF38:AK39)</f>
        <v>414602</v>
      </c>
      <c r="AG40" s="260"/>
      <c r="AH40" s="260"/>
      <c r="AI40" s="260"/>
      <c r="AJ40" s="260"/>
      <c r="AK40" s="260"/>
      <c r="AL40" s="261" t="s">
        <v>10</v>
      </c>
      <c r="AM40" s="262"/>
    </row>
    <row r="41" spans="2:39" ht="18" customHeight="1" thickBot="1">
      <c r="B41" s="241" t="s">
        <v>59</v>
      </c>
      <c r="C41" s="242"/>
      <c r="D41" s="242"/>
      <c r="E41" s="242"/>
      <c r="F41" s="242"/>
      <c r="G41" s="242"/>
      <c r="H41" s="242"/>
      <c r="I41" s="242"/>
      <c r="J41" s="242"/>
      <c r="K41" s="242"/>
      <c r="L41" s="243"/>
      <c r="M41" s="244">
        <f>SUM(M11:R25,M27,M29,M31:R40)</f>
        <v>623396</v>
      </c>
      <c r="N41" s="245"/>
      <c r="O41" s="245"/>
      <c r="P41" s="245"/>
      <c r="Q41" s="245"/>
      <c r="R41" s="245"/>
      <c r="S41" s="242" t="s">
        <v>10</v>
      </c>
      <c r="T41" s="246"/>
      <c r="U41" s="241" t="s">
        <v>60</v>
      </c>
      <c r="V41" s="242"/>
      <c r="W41" s="242"/>
      <c r="X41" s="242"/>
      <c r="Y41" s="242"/>
      <c r="Z41" s="242"/>
      <c r="AA41" s="242"/>
      <c r="AB41" s="242"/>
      <c r="AC41" s="242"/>
      <c r="AD41" s="242"/>
      <c r="AE41" s="243"/>
      <c r="AF41" s="244">
        <f>SUM(AF11:AK22,AF24:AK34,AF36,AF38:AK40)</f>
        <v>623396</v>
      </c>
      <c r="AG41" s="245"/>
      <c r="AH41" s="245"/>
      <c r="AI41" s="245"/>
      <c r="AJ41" s="245"/>
      <c r="AK41" s="245"/>
      <c r="AL41" s="242" t="s">
        <v>10</v>
      </c>
      <c r="AM41" s="246"/>
    </row>
    <row r="43" spans="2:39" ht="13.5" customHeight="1">
      <c r="B43" t="s">
        <v>61</v>
      </c>
      <c r="C43" t="s">
        <v>62</v>
      </c>
    </row>
    <row r="44" spans="2:39" ht="17.100000000000001" customHeight="1">
      <c r="C44"/>
    </row>
    <row r="45" spans="2:39" ht="12.75" customHeight="1">
      <c r="C45"/>
    </row>
    <row r="46" spans="2:39" ht="19.5" customHeight="1">
      <c r="C46"/>
    </row>
    <row r="47" spans="2:39" ht="19.5" customHeight="1">
      <c r="C47"/>
    </row>
    <row r="48" spans="2:39" ht="17.100000000000001" customHeight="1">
      <c r="C48"/>
    </row>
    <row r="49" spans="3:3" ht="13.5" customHeight="1">
      <c r="C49"/>
    </row>
    <row r="50" spans="3:3" ht="18" customHeight="1">
      <c r="C50"/>
    </row>
    <row r="51" spans="3:3" ht="18" customHeight="1">
      <c r="C51"/>
    </row>
    <row r="52" spans="3:3" ht="18" customHeight="1">
      <c r="C52"/>
    </row>
    <row r="53" spans="3:3" ht="18" customHeight="1">
      <c r="C53"/>
    </row>
    <row r="54" spans="3:3" ht="18" customHeight="1">
      <c r="C54"/>
    </row>
    <row r="55" spans="3:3" ht="18" customHeight="1">
      <c r="C55"/>
    </row>
    <row r="56" spans="3:3" ht="18" customHeight="1">
      <c r="C56"/>
    </row>
    <row r="57" spans="3:3" ht="18" customHeight="1">
      <c r="C57"/>
    </row>
    <row r="58" spans="3:3" ht="18" customHeight="1">
      <c r="C58"/>
    </row>
    <row r="59" spans="3:3" ht="18" customHeight="1">
      <c r="C59"/>
    </row>
    <row r="60" spans="3:3" ht="18" customHeight="1">
      <c r="C60"/>
    </row>
    <row r="61" spans="3:3" ht="18" customHeight="1">
      <c r="C61"/>
    </row>
    <row r="62" spans="3:3" ht="18" customHeight="1">
      <c r="C62"/>
    </row>
    <row r="63" spans="3:3" ht="18" customHeight="1">
      <c r="C63"/>
    </row>
    <row r="64" spans="3:3" ht="18" customHeight="1">
      <c r="C64"/>
    </row>
    <row r="65" spans="3:3" ht="18" customHeight="1">
      <c r="C65"/>
    </row>
    <row r="66" spans="3:3" ht="18" customHeight="1">
      <c r="C66"/>
    </row>
    <row r="67" spans="3:3" ht="18" customHeight="1">
      <c r="C67"/>
    </row>
    <row r="68" spans="3:3" ht="18" customHeight="1">
      <c r="C68"/>
    </row>
    <row r="69" spans="3:3" ht="18" customHeight="1">
      <c r="C69"/>
    </row>
    <row r="70" spans="3:3" ht="18" customHeight="1">
      <c r="C70"/>
    </row>
    <row r="71" spans="3:3" ht="18" customHeight="1">
      <c r="C71"/>
    </row>
    <row r="72" spans="3:3" ht="18" customHeight="1">
      <c r="C72"/>
    </row>
    <row r="73" spans="3:3" ht="18" customHeight="1">
      <c r="C73"/>
    </row>
    <row r="74" spans="3:3" ht="18" customHeight="1">
      <c r="C74"/>
    </row>
    <row r="75" spans="3:3" ht="18" customHeight="1">
      <c r="C75"/>
    </row>
    <row r="76" spans="3:3" ht="18" customHeight="1">
      <c r="C76"/>
    </row>
    <row r="77" spans="3:3" ht="18" customHeight="1">
      <c r="C77"/>
    </row>
    <row r="78" spans="3:3" ht="18" customHeight="1">
      <c r="C78"/>
    </row>
    <row r="79" spans="3:3" ht="18" customHeight="1">
      <c r="C79"/>
    </row>
    <row r="80" spans="3:3" ht="18" customHeight="1">
      <c r="C80"/>
    </row>
    <row r="81" spans="3:3" ht="18" customHeight="1">
      <c r="C81"/>
    </row>
    <row r="82" spans="3:3" ht="18" customHeight="1">
      <c r="C82"/>
    </row>
    <row r="83" spans="3:3">
      <c r="C83"/>
    </row>
    <row r="84" spans="3:3">
      <c r="C84"/>
    </row>
    <row r="85" spans="3:3">
      <c r="C85"/>
    </row>
    <row r="86" spans="3:3">
      <c r="C86"/>
    </row>
    <row r="87" spans="3:3">
      <c r="C87"/>
    </row>
    <row r="88" spans="3:3">
      <c r="C88"/>
    </row>
    <row r="89" spans="3:3">
      <c r="C89"/>
    </row>
    <row r="90" spans="3:3">
      <c r="C90"/>
    </row>
    <row r="91" spans="3:3">
      <c r="C91"/>
    </row>
    <row r="92" spans="3:3">
      <c r="C92"/>
    </row>
    <row r="93" spans="3:3">
      <c r="C93"/>
    </row>
    <row r="94" spans="3:3">
      <c r="C94"/>
    </row>
    <row r="95" spans="3:3">
      <c r="C95"/>
    </row>
    <row r="96" spans="3:3">
      <c r="C96"/>
    </row>
    <row r="97" spans="3:3">
      <c r="C97"/>
    </row>
    <row r="98" spans="3:3">
      <c r="C98"/>
    </row>
    <row r="99" spans="3:3">
      <c r="C99"/>
    </row>
    <row r="100" spans="3:3">
      <c r="C100"/>
    </row>
    <row r="101" spans="3:3">
      <c r="C101"/>
    </row>
    <row r="102" spans="3:3">
      <c r="C102"/>
    </row>
    <row r="103" spans="3:3">
      <c r="C103"/>
    </row>
    <row r="104" spans="3:3">
      <c r="C104"/>
    </row>
    <row r="105" spans="3:3">
      <c r="C105"/>
    </row>
    <row r="106" spans="3:3">
      <c r="C106"/>
    </row>
    <row r="107" spans="3:3">
      <c r="C107"/>
    </row>
    <row r="108" spans="3:3">
      <c r="C108"/>
    </row>
    <row r="109" spans="3:3">
      <c r="C109"/>
    </row>
    <row r="110" spans="3:3">
      <c r="C110"/>
    </row>
    <row r="111" spans="3:3">
      <c r="C111"/>
    </row>
    <row r="112" spans="3:3">
      <c r="C112"/>
    </row>
    <row r="113" spans="3:3">
      <c r="C113"/>
    </row>
    <row r="114" spans="3:3">
      <c r="C114"/>
    </row>
    <row r="115" spans="3:3">
      <c r="C115"/>
    </row>
    <row r="116" spans="3:3">
      <c r="C116"/>
    </row>
    <row r="117" spans="3:3">
      <c r="C117"/>
    </row>
  </sheetData>
  <mergeCells count="143">
    <mergeCell ref="G1:AJ1"/>
    <mergeCell ref="B9:T9"/>
    <mergeCell ref="U9:AM9"/>
    <mergeCell ref="B10:L10"/>
    <mergeCell ref="M10:T10"/>
    <mergeCell ref="U10:AE10"/>
    <mergeCell ref="AF10:AM10"/>
    <mergeCell ref="B12:L12"/>
    <mergeCell ref="M12:R12"/>
    <mergeCell ref="S12:T12"/>
    <mergeCell ref="U12:AE12"/>
    <mergeCell ref="AF12:AK12"/>
    <mergeCell ref="AL12:AM12"/>
    <mergeCell ref="B11:L11"/>
    <mergeCell ref="M11:R11"/>
    <mergeCell ref="S11:T11"/>
    <mergeCell ref="U11:AE11"/>
    <mergeCell ref="AF11:AK11"/>
    <mergeCell ref="AL11:AM11"/>
    <mergeCell ref="AL17:AM17"/>
    <mergeCell ref="B14:L14"/>
    <mergeCell ref="M14:R14"/>
    <mergeCell ref="S14:T14"/>
    <mergeCell ref="U14:AE14"/>
    <mergeCell ref="AF14:AK14"/>
    <mergeCell ref="AL14:AM14"/>
    <mergeCell ref="B13:L13"/>
    <mergeCell ref="M13:R13"/>
    <mergeCell ref="S13:T13"/>
    <mergeCell ref="U13:AE13"/>
    <mergeCell ref="AF13:AK13"/>
    <mergeCell ref="AL13:AM13"/>
    <mergeCell ref="AF21:AK21"/>
    <mergeCell ref="B16:L16"/>
    <mergeCell ref="M16:R16"/>
    <mergeCell ref="S16:T16"/>
    <mergeCell ref="U16:AE16"/>
    <mergeCell ref="AF16:AK16"/>
    <mergeCell ref="AL16:AM16"/>
    <mergeCell ref="B15:L15"/>
    <mergeCell ref="M15:R15"/>
    <mergeCell ref="S15:T15"/>
    <mergeCell ref="U15:AE15"/>
    <mergeCell ref="AF15:AK15"/>
    <mergeCell ref="AL15:AM15"/>
    <mergeCell ref="B18:L18"/>
    <mergeCell ref="M18:R18"/>
    <mergeCell ref="S18:T18"/>
    <mergeCell ref="U18:AE18"/>
    <mergeCell ref="AF18:AK18"/>
    <mergeCell ref="AL18:AM18"/>
    <mergeCell ref="B17:L17"/>
    <mergeCell ref="M17:R17"/>
    <mergeCell ref="S17:T17"/>
    <mergeCell ref="U17:AE17"/>
    <mergeCell ref="AF17:AK17"/>
    <mergeCell ref="AL24:AM24"/>
    <mergeCell ref="B22:L22"/>
    <mergeCell ref="M22:R22"/>
    <mergeCell ref="S22:T22"/>
    <mergeCell ref="U22:AE22"/>
    <mergeCell ref="AF22:AK22"/>
    <mergeCell ref="AL22:AM22"/>
    <mergeCell ref="AL19:AM19"/>
    <mergeCell ref="B20:L20"/>
    <mergeCell ref="M20:R20"/>
    <mergeCell ref="S20:T20"/>
    <mergeCell ref="W20:AE20"/>
    <mergeCell ref="AF20:AK20"/>
    <mergeCell ref="AL20:AM20"/>
    <mergeCell ref="B19:L19"/>
    <mergeCell ref="M19:R19"/>
    <mergeCell ref="S19:T19"/>
    <mergeCell ref="U19:V21"/>
    <mergeCell ref="W19:AE19"/>
    <mergeCell ref="AF19:AK19"/>
    <mergeCell ref="B21:L21"/>
    <mergeCell ref="M21:R21"/>
    <mergeCell ref="S21:T21"/>
    <mergeCell ref="W21:AE21"/>
    <mergeCell ref="AL21:AM21"/>
    <mergeCell ref="AF26:AK26"/>
    <mergeCell ref="AL26:AM26"/>
    <mergeCell ref="B27:L27"/>
    <mergeCell ref="M27:R27"/>
    <mergeCell ref="S27:T27"/>
    <mergeCell ref="U27:AE27"/>
    <mergeCell ref="AF27:AK27"/>
    <mergeCell ref="AL27:AM27"/>
    <mergeCell ref="B25:L25"/>
    <mergeCell ref="M25:R25"/>
    <mergeCell ref="S25:T25"/>
    <mergeCell ref="U25:AE25"/>
    <mergeCell ref="AF25:AK25"/>
    <mergeCell ref="AL25:AM25"/>
    <mergeCell ref="B23:L23"/>
    <mergeCell ref="M23:R23"/>
    <mergeCell ref="S23:T23"/>
    <mergeCell ref="U23:AM23"/>
    <mergeCell ref="B24:L24"/>
    <mergeCell ref="M24:R24"/>
    <mergeCell ref="S24:T24"/>
    <mergeCell ref="U24:AE24"/>
    <mergeCell ref="AF24:AK24"/>
    <mergeCell ref="B28:T28"/>
    <mergeCell ref="U28:V30"/>
    <mergeCell ref="W28:Y28"/>
    <mergeCell ref="B29:L29"/>
    <mergeCell ref="M29:R29"/>
    <mergeCell ref="S29:T29"/>
    <mergeCell ref="B30:T30"/>
    <mergeCell ref="B26:T26"/>
    <mergeCell ref="U26:AE26"/>
    <mergeCell ref="U34:AE34"/>
    <mergeCell ref="AF34:AK34"/>
    <mergeCell ref="AL34:AM34"/>
    <mergeCell ref="U35:AM35"/>
    <mergeCell ref="U36:AE36"/>
    <mergeCell ref="AF36:AK36"/>
    <mergeCell ref="AL36:AM36"/>
    <mergeCell ref="AL30:AM30"/>
    <mergeCell ref="B31:L31"/>
    <mergeCell ref="M31:R31"/>
    <mergeCell ref="S31:T31"/>
    <mergeCell ref="U31:V33"/>
    <mergeCell ref="W31:Y31"/>
    <mergeCell ref="AL33:AM33"/>
    <mergeCell ref="B41:L41"/>
    <mergeCell ref="M41:R41"/>
    <mergeCell ref="S41:T41"/>
    <mergeCell ref="U41:AE41"/>
    <mergeCell ref="AF41:AK41"/>
    <mergeCell ref="AL41:AM41"/>
    <mergeCell ref="U37:AM37"/>
    <mergeCell ref="U38:AE38"/>
    <mergeCell ref="AF38:AK38"/>
    <mergeCell ref="AL38:AM38"/>
    <mergeCell ref="B40:L40"/>
    <mergeCell ref="M40:R40"/>
    <mergeCell ref="S40:T40"/>
    <mergeCell ref="U40:AE40"/>
    <mergeCell ref="AF40:AK40"/>
    <mergeCell ref="AL40:AM40"/>
  </mergeCells>
  <phoneticPr fontId="2"/>
  <pageMargins left="0.78740157480314965" right="0.19685039370078741" top="0.78740157480314965" bottom="0.39370078740157483" header="0.51181102362204722" footer="0.51181102362204722"/>
  <pageSetup paperSize="9" orientation="portrait" r:id="rId1"/>
  <headerFooter alignWithMargins="0">
    <oddHeader>&amp;R【書式５】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26"/>
  <sheetViews>
    <sheetView view="pageBreakPreview" topLeftCell="A31" zoomScaleNormal="100" zoomScaleSheetLayoutView="100" workbookViewId="0">
      <selection activeCell="AR31" sqref="AR31"/>
    </sheetView>
  </sheetViews>
  <sheetFormatPr defaultRowHeight="13.2"/>
  <cols>
    <col min="1" max="2" width="2.33203125" customWidth="1"/>
    <col min="3" max="3" width="2.33203125" style="1" customWidth="1"/>
    <col min="4" max="39" width="2.33203125" customWidth="1"/>
    <col min="40" max="40" width="10" customWidth="1"/>
    <col min="41" max="42" width="2.33203125" customWidth="1"/>
  </cols>
  <sheetData>
    <row r="1" spans="2:49" ht="21" customHeight="1">
      <c r="G1" s="286" t="s">
        <v>63</v>
      </c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</row>
    <row r="2" spans="2:49" ht="13.5" customHeight="1">
      <c r="L2" s="2"/>
    </row>
    <row r="3" spans="2:49" ht="17.100000000000001" customHeight="1">
      <c r="B3" s="3" t="s">
        <v>1</v>
      </c>
      <c r="C3" s="3"/>
      <c r="D3" s="4"/>
      <c r="E3" s="4"/>
      <c r="F3" s="4"/>
      <c r="G3" s="4"/>
      <c r="H3" s="4"/>
      <c r="I3" s="4"/>
      <c r="J3" s="4"/>
    </row>
    <row r="4" spans="2:49" ht="12.75" customHeight="1">
      <c r="AM4" s="4"/>
    </row>
    <row r="5" spans="2:49" ht="19.5" customHeight="1">
      <c r="B5" s="4" t="s">
        <v>2</v>
      </c>
      <c r="AM5" s="4"/>
    </row>
    <row r="6" spans="2:49" ht="19.5" customHeight="1">
      <c r="C6" s="3" t="s">
        <v>3</v>
      </c>
      <c r="AM6" s="4"/>
    </row>
    <row r="7" spans="2:49" ht="17.100000000000001" customHeight="1">
      <c r="C7" s="1" t="s">
        <v>4</v>
      </c>
      <c r="AM7" s="4"/>
    </row>
    <row r="8" spans="2:49" ht="13.5" customHeight="1" thickBot="1">
      <c r="B8" s="11"/>
      <c r="C8" s="6"/>
      <c r="D8" s="11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</row>
    <row r="9" spans="2:49" ht="18" customHeight="1">
      <c r="B9" s="287" t="s">
        <v>5</v>
      </c>
      <c r="C9" s="288"/>
      <c r="D9" s="288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288"/>
      <c r="Q9" s="288"/>
      <c r="R9" s="288"/>
      <c r="S9" s="288"/>
      <c r="T9" s="289"/>
      <c r="U9" s="287" t="s">
        <v>6</v>
      </c>
      <c r="V9" s="288"/>
      <c r="W9" s="288"/>
      <c r="X9" s="288"/>
      <c r="Y9" s="288"/>
      <c r="Z9" s="288"/>
      <c r="AA9" s="288"/>
      <c r="AB9" s="288"/>
      <c r="AC9" s="288"/>
      <c r="AD9" s="288"/>
      <c r="AE9" s="288"/>
      <c r="AF9" s="288"/>
      <c r="AG9" s="288"/>
      <c r="AH9" s="288"/>
      <c r="AI9" s="288"/>
      <c r="AJ9" s="288"/>
      <c r="AK9" s="288"/>
      <c r="AL9" s="288"/>
      <c r="AM9" s="289"/>
      <c r="AV9" s="9">
        <v>44282</v>
      </c>
      <c r="AW9">
        <v>79769</v>
      </c>
    </row>
    <row r="10" spans="2:49" ht="18" customHeight="1" thickBot="1">
      <c r="B10" s="290" t="s">
        <v>7</v>
      </c>
      <c r="C10" s="291"/>
      <c r="D10" s="291"/>
      <c r="E10" s="291"/>
      <c r="F10" s="291"/>
      <c r="G10" s="291"/>
      <c r="H10" s="291"/>
      <c r="I10" s="291"/>
      <c r="J10" s="291"/>
      <c r="K10" s="291"/>
      <c r="L10" s="292"/>
      <c r="M10" s="293" t="s">
        <v>8</v>
      </c>
      <c r="N10" s="291"/>
      <c r="O10" s="291"/>
      <c r="P10" s="291"/>
      <c r="Q10" s="291"/>
      <c r="R10" s="291"/>
      <c r="S10" s="291"/>
      <c r="T10" s="294"/>
      <c r="U10" s="290" t="s">
        <v>7</v>
      </c>
      <c r="V10" s="291"/>
      <c r="W10" s="291"/>
      <c r="X10" s="291"/>
      <c r="Y10" s="291"/>
      <c r="Z10" s="291"/>
      <c r="AA10" s="291"/>
      <c r="AB10" s="291"/>
      <c r="AC10" s="291"/>
      <c r="AD10" s="291"/>
      <c r="AE10" s="292"/>
      <c r="AF10" s="293" t="s">
        <v>8</v>
      </c>
      <c r="AG10" s="291"/>
      <c r="AH10" s="291"/>
      <c r="AI10" s="291"/>
      <c r="AJ10" s="291"/>
      <c r="AK10" s="291"/>
      <c r="AL10" s="291"/>
      <c r="AM10" s="294"/>
    </row>
    <row r="11" spans="2:49" ht="18" customHeight="1">
      <c r="B11" s="295" t="s">
        <v>9</v>
      </c>
      <c r="C11" s="296"/>
      <c r="D11" s="296"/>
      <c r="E11" s="296"/>
      <c r="F11" s="296"/>
      <c r="G11" s="296"/>
      <c r="H11" s="296"/>
      <c r="I11" s="296"/>
      <c r="J11" s="296"/>
      <c r="K11" s="296"/>
      <c r="L11" s="297"/>
      <c r="M11" s="298">
        <v>79769</v>
      </c>
      <c r="N11" s="299"/>
      <c r="O11" s="299"/>
      <c r="P11" s="299"/>
      <c r="Q11" s="299"/>
      <c r="R11" s="299"/>
      <c r="S11" s="300" t="s">
        <v>10</v>
      </c>
      <c r="T11" s="301"/>
      <c r="U11" s="295" t="s">
        <v>11</v>
      </c>
      <c r="V11" s="296"/>
      <c r="W11" s="296"/>
      <c r="X11" s="296"/>
      <c r="Y11" s="296"/>
      <c r="Z11" s="296"/>
      <c r="AA11" s="296"/>
      <c r="AB11" s="296"/>
      <c r="AC11" s="296"/>
      <c r="AD11" s="296"/>
      <c r="AE11" s="297"/>
      <c r="AF11" s="298">
        <v>65960</v>
      </c>
      <c r="AG11" s="299"/>
      <c r="AH11" s="299"/>
      <c r="AI11" s="299"/>
      <c r="AJ11" s="299"/>
      <c r="AK11" s="299"/>
      <c r="AL11" s="300" t="s">
        <v>10</v>
      </c>
      <c r="AM11" s="301"/>
    </row>
    <row r="12" spans="2:49" ht="18" customHeight="1">
      <c r="B12" s="247" t="s">
        <v>12</v>
      </c>
      <c r="C12" s="248"/>
      <c r="D12" s="248"/>
      <c r="E12" s="248"/>
      <c r="F12" s="248"/>
      <c r="G12" s="248"/>
      <c r="H12" s="248"/>
      <c r="I12" s="248"/>
      <c r="J12" s="248"/>
      <c r="K12" s="248"/>
      <c r="L12" s="251"/>
      <c r="M12" s="252"/>
      <c r="N12" s="253"/>
      <c r="O12" s="253"/>
      <c r="P12" s="253"/>
      <c r="Q12" s="253"/>
      <c r="R12" s="253"/>
      <c r="S12" s="278" t="s">
        <v>10</v>
      </c>
      <c r="T12" s="279"/>
      <c r="U12" s="247" t="s">
        <v>64</v>
      </c>
      <c r="V12" s="248"/>
      <c r="W12" s="248"/>
      <c r="X12" s="248"/>
      <c r="Y12" s="248"/>
      <c r="Z12" s="248"/>
      <c r="AA12" s="248"/>
      <c r="AB12" s="248"/>
      <c r="AC12" s="248"/>
      <c r="AD12" s="248"/>
      <c r="AE12" s="251"/>
      <c r="AF12" s="252">
        <v>1826</v>
      </c>
      <c r="AG12" s="253"/>
      <c r="AH12" s="253"/>
      <c r="AI12" s="253"/>
      <c r="AJ12" s="253"/>
      <c r="AK12" s="253"/>
      <c r="AL12" s="278" t="s">
        <v>10</v>
      </c>
      <c r="AM12" s="279"/>
    </row>
    <row r="13" spans="2:49" ht="18" customHeight="1">
      <c r="B13" s="247" t="s">
        <v>14</v>
      </c>
      <c r="C13" s="248"/>
      <c r="D13" s="248"/>
      <c r="E13" s="248"/>
      <c r="F13" s="248"/>
      <c r="G13" s="248"/>
      <c r="H13" s="248"/>
      <c r="I13" s="248"/>
      <c r="J13" s="248"/>
      <c r="K13" s="248"/>
      <c r="L13" s="251"/>
      <c r="M13" s="252"/>
      <c r="N13" s="253"/>
      <c r="O13" s="253"/>
      <c r="P13" s="253"/>
      <c r="Q13" s="253"/>
      <c r="R13" s="253"/>
      <c r="S13" s="276" t="s">
        <v>10</v>
      </c>
      <c r="T13" s="277"/>
      <c r="U13" s="247" t="s">
        <v>15</v>
      </c>
      <c r="V13" s="248"/>
      <c r="W13" s="248"/>
      <c r="X13" s="248"/>
      <c r="Y13" s="248"/>
      <c r="Z13" s="248"/>
      <c r="AA13" s="248"/>
      <c r="AB13" s="248"/>
      <c r="AC13" s="248"/>
      <c r="AD13" s="248"/>
      <c r="AE13" s="251"/>
      <c r="AF13" s="252">
        <v>40434</v>
      </c>
      <c r="AG13" s="253"/>
      <c r="AH13" s="253"/>
      <c r="AI13" s="253"/>
      <c r="AJ13" s="253"/>
      <c r="AK13" s="253"/>
      <c r="AL13" s="276" t="s">
        <v>10</v>
      </c>
      <c r="AM13" s="277"/>
      <c r="AR13">
        <v>79769</v>
      </c>
      <c r="AT13" t="s">
        <v>65</v>
      </c>
      <c r="AV13">
        <v>3000</v>
      </c>
    </row>
    <row r="14" spans="2:49" ht="18" customHeight="1">
      <c r="B14" s="247" t="s">
        <v>16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51"/>
      <c r="M14" s="252"/>
      <c r="N14" s="253"/>
      <c r="O14" s="253"/>
      <c r="P14" s="253"/>
      <c r="Q14" s="253"/>
      <c r="R14" s="253"/>
      <c r="S14" s="278" t="s">
        <v>10</v>
      </c>
      <c r="T14" s="279"/>
      <c r="U14" s="247" t="s">
        <v>17</v>
      </c>
      <c r="V14" s="248"/>
      <c r="W14" s="248"/>
      <c r="X14" s="248"/>
      <c r="Y14" s="248"/>
      <c r="Z14" s="248"/>
      <c r="AA14" s="248"/>
      <c r="AB14" s="248"/>
      <c r="AC14" s="248"/>
      <c r="AD14" s="248"/>
      <c r="AE14" s="251"/>
      <c r="AF14" s="252"/>
      <c r="AG14" s="253"/>
      <c r="AH14" s="253"/>
      <c r="AI14" s="253"/>
      <c r="AJ14" s="253"/>
      <c r="AK14" s="253"/>
      <c r="AL14" s="278" t="s">
        <v>10</v>
      </c>
      <c r="AM14" s="279"/>
      <c r="AT14" t="s">
        <v>66</v>
      </c>
      <c r="AV14">
        <f>5000+108+5000+10000+108+108+108+108+108+108+108+108+2530</f>
        <v>23502</v>
      </c>
    </row>
    <row r="15" spans="2:49" ht="18" customHeight="1">
      <c r="B15" s="247" t="s">
        <v>18</v>
      </c>
      <c r="C15" s="248"/>
      <c r="D15" s="248"/>
      <c r="E15" s="248"/>
      <c r="F15" s="248"/>
      <c r="G15" s="248"/>
      <c r="H15" s="248"/>
      <c r="I15" s="248"/>
      <c r="J15" s="248"/>
      <c r="K15" s="248"/>
      <c r="L15" s="251"/>
      <c r="M15" s="252"/>
      <c r="N15" s="253"/>
      <c r="O15" s="253"/>
      <c r="P15" s="253"/>
      <c r="Q15" s="253"/>
      <c r="R15" s="253"/>
      <c r="S15" s="281" t="s">
        <v>10</v>
      </c>
      <c r="T15" s="282"/>
      <c r="U15" s="247" t="s">
        <v>19</v>
      </c>
      <c r="V15" s="248"/>
      <c r="W15" s="248"/>
      <c r="X15" s="248"/>
      <c r="Y15" s="248"/>
      <c r="Z15" s="248"/>
      <c r="AA15" s="248"/>
      <c r="AB15" s="248"/>
      <c r="AC15" s="248"/>
      <c r="AD15" s="248"/>
      <c r="AE15" s="251"/>
      <c r="AF15" s="252">
        <v>4621</v>
      </c>
      <c r="AG15" s="253"/>
      <c r="AH15" s="253"/>
      <c r="AI15" s="253"/>
      <c r="AJ15" s="253"/>
      <c r="AK15" s="253"/>
      <c r="AL15" s="281" t="s">
        <v>10</v>
      </c>
      <c r="AM15" s="282"/>
      <c r="AT15" t="s">
        <v>64</v>
      </c>
      <c r="AV15">
        <f>330+100+220+868+198+110</f>
        <v>1826</v>
      </c>
    </row>
    <row r="16" spans="2:49" ht="18" customHeight="1">
      <c r="B16" s="247" t="s">
        <v>20</v>
      </c>
      <c r="C16" s="248"/>
      <c r="D16" s="248"/>
      <c r="E16" s="248"/>
      <c r="F16" s="248"/>
      <c r="G16" s="248"/>
      <c r="H16" s="248"/>
      <c r="I16" s="248"/>
      <c r="J16" s="248"/>
      <c r="K16" s="248"/>
      <c r="L16" s="251"/>
      <c r="M16" s="252"/>
      <c r="N16" s="253"/>
      <c r="O16" s="253"/>
      <c r="P16" s="253"/>
      <c r="Q16" s="253"/>
      <c r="R16" s="253"/>
      <c r="S16" s="278" t="s">
        <v>10</v>
      </c>
      <c r="T16" s="279"/>
      <c r="U16" s="247" t="s">
        <v>21</v>
      </c>
      <c r="V16" s="248"/>
      <c r="W16" s="248"/>
      <c r="X16" s="248"/>
      <c r="Y16" s="248"/>
      <c r="Z16" s="248"/>
      <c r="AA16" s="248"/>
      <c r="AB16" s="248"/>
      <c r="AC16" s="248"/>
      <c r="AD16" s="248"/>
      <c r="AE16" s="251"/>
      <c r="AF16" s="252"/>
      <c r="AG16" s="253"/>
      <c r="AH16" s="253"/>
      <c r="AI16" s="253"/>
      <c r="AJ16" s="253"/>
      <c r="AK16" s="253"/>
      <c r="AL16" s="278" t="s">
        <v>10</v>
      </c>
      <c r="AM16" s="279"/>
      <c r="AT16" t="s">
        <v>67</v>
      </c>
      <c r="AV16">
        <v>1200</v>
      </c>
    </row>
    <row r="17" spans="2:48" ht="18" customHeight="1">
      <c r="B17" s="247" t="s">
        <v>22</v>
      </c>
      <c r="C17" s="248"/>
      <c r="D17" s="248"/>
      <c r="E17" s="248"/>
      <c r="F17" s="248"/>
      <c r="G17" s="248"/>
      <c r="H17" s="248"/>
      <c r="I17" s="248"/>
      <c r="J17" s="248"/>
      <c r="K17" s="248"/>
      <c r="L17" s="251"/>
      <c r="M17" s="252"/>
      <c r="N17" s="253"/>
      <c r="O17" s="253"/>
      <c r="P17" s="253"/>
      <c r="Q17" s="253"/>
      <c r="R17" s="253"/>
      <c r="S17" s="276" t="s">
        <v>10</v>
      </c>
      <c r="T17" s="277"/>
      <c r="U17" s="283" t="s">
        <v>23</v>
      </c>
      <c r="V17" s="284"/>
      <c r="W17" s="284"/>
      <c r="X17" s="284"/>
      <c r="Y17" s="284"/>
      <c r="Z17" s="284"/>
      <c r="AA17" s="284"/>
      <c r="AB17" s="284"/>
      <c r="AC17" s="284"/>
      <c r="AD17" s="284"/>
      <c r="AE17" s="285"/>
      <c r="AF17" s="252">
        <v>11408</v>
      </c>
      <c r="AG17" s="253"/>
      <c r="AH17" s="253"/>
      <c r="AI17" s="253"/>
      <c r="AJ17" s="253"/>
      <c r="AK17" s="253"/>
      <c r="AL17" s="276" t="s">
        <v>10</v>
      </c>
      <c r="AM17" s="277"/>
      <c r="AT17" t="s">
        <v>68</v>
      </c>
      <c r="AV17">
        <f>2683+483+208+359+336+467+456+3481+1892+100+478+108+124+354+100+743+483+348+348+224+9998+224+343+343+456+100+336+208+348+359+2425+73+108+100+339+338+378+208+3321+505+208+342+100+216+338+1716+2156+575+390+108</f>
        <v>40434</v>
      </c>
    </row>
    <row r="18" spans="2:48" ht="18" customHeight="1">
      <c r="B18" s="247" t="s">
        <v>69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51"/>
      <c r="M18" s="252"/>
      <c r="N18" s="253"/>
      <c r="O18" s="253"/>
      <c r="P18" s="253"/>
      <c r="Q18" s="253"/>
      <c r="R18" s="253"/>
      <c r="S18" s="278" t="s">
        <v>10</v>
      </c>
      <c r="T18" s="279"/>
      <c r="U18" s="247" t="s">
        <v>26</v>
      </c>
      <c r="V18" s="248"/>
      <c r="W18" s="248"/>
      <c r="X18" s="248"/>
      <c r="Y18" s="248"/>
      <c r="Z18" s="248"/>
      <c r="AA18" s="248"/>
      <c r="AB18" s="248"/>
      <c r="AC18" s="248"/>
      <c r="AD18" s="248"/>
      <c r="AE18" s="251"/>
      <c r="AF18" s="252"/>
      <c r="AG18" s="253"/>
      <c r="AH18" s="253"/>
      <c r="AI18" s="253"/>
      <c r="AJ18" s="253"/>
      <c r="AK18" s="253"/>
      <c r="AL18" s="278" t="s">
        <v>10</v>
      </c>
      <c r="AM18" s="279"/>
      <c r="AT18" t="s">
        <v>70</v>
      </c>
      <c r="AV18">
        <v>11408</v>
      </c>
    </row>
    <row r="19" spans="2:48" ht="18" customHeight="1">
      <c r="B19" s="247" t="s">
        <v>27</v>
      </c>
      <c r="C19" s="248"/>
      <c r="D19" s="248"/>
      <c r="E19" s="248"/>
      <c r="F19" s="248"/>
      <c r="G19" s="248"/>
      <c r="H19" s="248"/>
      <c r="I19" s="248"/>
      <c r="J19" s="248"/>
      <c r="K19" s="248"/>
      <c r="L19" s="251"/>
      <c r="M19" s="252"/>
      <c r="N19" s="253"/>
      <c r="O19" s="253"/>
      <c r="P19" s="253"/>
      <c r="Q19" s="253"/>
      <c r="R19" s="253"/>
      <c r="S19" s="276" t="s">
        <v>10</v>
      </c>
      <c r="T19" s="277"/>
      <c r="U19" s="268" t="s">
        <v>28</v>
      </c>
      <c r="V19" s="269"/>
      <c r="W19" s="302" t="s">
        <v>71</v>
      </c>
      <c r="X19" s="284"/>
      <c r="Y19" s="284"/>
      <c r="Z19" s="284"/>
      <c r="AA19" s="284"/>
      <c r="AB19" s="284"/>
      <c r="AC19" s="284"/>
      <c r="AD19" s="284"/>
      <c r="AE19" s="285"/>
      <c r="AF19" s="252">
        <v>9310</v>
      </c>
      <c r="AG19" s="253"/>
      <c r="AH19" s="253"/>
      <c r="AI19" s="253"/>
      <c r="AJ19" s="253"/>
      <c r="AK19" s="253"/>
      <c r="AL19" s="276" t="s">
        <v>10</v>
      </c>
      <c r="AM19" s="277"/>
      <c r="AT19" t="s">
        <v>72</v>
      </c>
      <c r="AV19">
        <f>3000+700+2480+200+450+1340+3290</f>
        <v>11460</v>
      </c>
    </row>
    <row r="20" spans="2:48" ht="18" customHeight="1">
      <c r="B20" s="247" t="s">
        <v>31</v>
      </c>
      <c r="C20" s="248"/>
      <c r="D20" s="248"/>
      <c r="E20" s="248"/>
      <c r="F20" s="248"/>
      <c r="G20" s="248"/>
      <c r="H20" s="248"/>
      <c r="I20" s="248"/>
      <c r="J20" s="248"/>
      <c r="K20" s="248"/>
      <c r="L20" s="251"/>
      <c r="M20" s="252"/>
      <c r="N20" s="253"/>
      <c r="O20" s="253"/>
      <c r="P20" s="253"/>
      <c r="Q20" s="253"/>
      <c r="R20" s="253"/>
      <c r="S20" s="278" t="s">
        <v>10</v>
      </c>
      <c r="T20" s="279"/>
      <c r="U20" s="270"/>
      <c r="V20" s="271"/>
      <c r="W20" s="280" t="s">
        <v>32</v>
      </c>
      <c r="X20" s="248"/>
      <c r="Y20" s="248"/>
      <c r="Z20" s="248"/>
      <c r="AA20" s="248"/>
      <c r="AB20" s="248"/>
      <c r="AC20" s="248"/>
      <c r="AD20" s="248"/>
      <c r="AE20" s="251"/>
      <c r="AF20" s="252"/>
      <c r="AG20" s="253"/>
      <c r="AH20" s="253"/>
      <c r="AI20" s="253"/>
      <c r="AJ20" s="253"/>
      <c r="AK20" s="253"/>
      <c r="AL20" s="278" t="s">
        <v>10</v>
      </c>
      <c r="AM20" s="279"/>
      <c r="AT20" t="s">
        <v>73</v>
      </c>
      <c r="AV20">
        <v>65960</v>
      </c>
    </row>
    <row r="21" spans="2:48" ht="18" customHeight="1">
      <c r="B21" s="247" t="s">
        <v>33</v>
      </c>
      <c r="C21" s="248"/>
      <c r="D21" s="248"/>
      <c r="E21" s="248"/>
      <c r="F21" s="248"/>
      <c r="G21" s="248"/>
      <c r="H21" s="248"/>
      <c r="I21" s="248"/>
      <c r="J21" s="248"/>
      <c r="K21" s="248"/>
      <c r="L21" s="251"/>
      <c r="M21" s="252"/>
      <c r="N21" s="253"/>
      <c r="O21" s="253"/>
      <c r="P21" s="253"/>
      <c r="Q21" s="253"/>
      <c r="R21" s="253"/>
      <c r="S21" s="276" t="s">
        <v>10</v>
      </c>
      <c r="T21" s="277"/>
      <c r="U21" s="272"/>
      <c r="V21" s="273"/>
      <c r="W21" s="280" t="s">
        <v>34</v>
      </c>
      <c r="X21" s="248"/>
      <c r="Y21" s="248"/>
      <c r="Z21" s="248"/>
      <c r="AA21" s="248"/>
      <c r="AB21" s="248"/>
      <c r="AC21" s="248"/>
      <c r="AD21" s="248"/>
      <c r="AE21" s="251"/>
      <c r="AF21" s="252"/>
      <c r="AG21" s="253"/>
      <c r="AH21" s="253"/>
      <c r="AI21" s="253"/>
      <c r="AJ21" s="253"/>
      <c r="AK21" s="253"/>
      <c r="AL21" s="276" t="s">
        <v>10</v>
      </c>
      <c r="AM21" s="277"/>
      <c r="AT21" t="s">
        <v>74</v>
      </c>
      <c r="AV21">
        <v>9310</v>
      </c>
    </row>
    <row r="22" spans="2:48" ht="18" customHeight="1">
      <c r="B22" s="247" t="s">
        <v>35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51"/>
      <c r="M22" s="252"/>
      <c r="N22" s="253"/>
      <c r="O22" s="253"/>
      <c r="P22" s="253"/>
      <c r="Q22" s="253"/>
      <c r="R22" s="253"/>
      <c r="S22" s="278" t="s">
        <v>10</v>
      </c>
      <c r="T22" s="279"/>
      <c r="U22" s="247" t="s">
        <v>36</v>
      </c>
      <c r="V22" s="248"/>
      <c r="W22" s="248"/>
      <c r="X22" s="248"/>
      <c r="Y22" s="248"/>
      <c r="Z22" s="248"/>
      <c r="AA22" s="248"/>
      <c r="AB22" s="248"/>
      <c r="AC22" s="248"/>
      <c r="AD22" s="248"/>
      <c r="AE22" s="251"/>
      <c r="AF22" s="252"/>
      <c r="AG22" s="253"/>
      <c r="AH22" s="253"/>
      <c r="AI22" s="253"/>
      <c r="AJ22" s="253"/>
      <c r="AK22" s="253"/>
      <c r="AL22" s="278" t="s">
        <v>10</v>
      </c>
      <c r="AM22" s="279"/>
      <c r="AT22" t="s">
        <v>75</v>
      </c>
      <c r="AV22">
        <v>4621</v>
      </c>
    </row>
    <row r="23" spans="2:48" ht="18" customHeight="1">
      <c r="B23" s="247" t="s">
        <v>37</v>
      </c>
      <c r="C23" s="248"/>
      <c r="D23" s="248"/>
      <c r="E23" s="248"/>
      <c r="F23" s="248"/>
      <c r="G23" s="248"/>
      <c r="H23" s="248"/>
      <c r="I23" s="248"/>
      <c r="J23" s="248"/>
      <c r="K23" s="248"/>
      <c r="L23" s="251"/>
      <c r="M23" s="252"/>
      <c r="N23" s="253"/>
      <c r="O23" s="253"/>
      <c r="P23" s="253"/>
      <c r="Q23" s="253"/>
      <c r="R23" s="253"/>
      <c r="S23" s="276" t="s">
        <v>10</v>
      </c>
      <c r="T23" s="277"/>
      <c r="U23" s="247" t="s">
        <v>38</v>
      </c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9"/>
      <c r="AV23">
        <f>SUM(AV13:AV22)</f>
        <v>172721</v>
      </c>
    </row>
    <row r="24" spans="2:48" ht="18" customHeight="1">
      <c r="B24" s="247" t="s">
        <v>39</v>
      </c>
      <c r="C24" s="248"/>
      <c r="D24" s="248"/>
      <c r="E24" s="248"/>
      <c r="F24" s="248"/>
      <c r="G24" s="248"/>
      <c r="H24" s="248"/>
      <c r="I24" s="248"/>
      <c r="J24" s="248"/>
      <c r="K24" s="248"/>
      <c r="L24" s="251"/>
      <c r="M24" s="252"/>
      <c r="N24" s="253"/>
      <c r="O24" s="253"/>
      <c r="P24" s="253"/>
      <c r="Q24" s="253"/>
      <c r="R24" s="253"/>
      <c r="S24" s="278" t="s">
        <v>10</v>
      </c>
      <c r="T24" s="279"/>
      <c r="U24" s="247" t="s">
        <v>40</v>
      </c>
      <c r="V24" s="248"/>
      <c r="W24" s="248"/>
      <c r="X24" s="248"/>
      <c r="Y24" s="248"/>
      <c r="Z24" s="248"/>
      <c r="AA24" s="248"/>
      <c r="AB24" s="248"/>
      <c r="AC24" s="248"/>
      <c r="AD24" s="248"/>
      <c r="AE24" s="251"/>
      <c r="AF24" s="252"/>
      <c r="AG24" s="253"/>
      <c r="AH24" s="253"/>
      <c r="AI24" s="253"/>
      <c r="AJ24" s="253"/>
      <c r="AK24" s="253"/>
      <c r="AL24" s="276" t="s">
        <v>10</v>
      </c>
      <c r="AM24" s="277"/>
    </row>
    <row r="25" spans="2:48" ht="18" customHeight="1">
      <c r="B25" s="247" t="s">
        <v>41</v>
      </c>
      <c r="C25" s="248"/>
      <c r="D25" s="248"/>
      <c r="E25" s="248"/>
      <c r="F25" s="248"/>
      <c r="G25" s="248"/>
      <c r="H25" s="248"/>
      <c r="I25" s="248"/>
      <c r="J25" s="248"/>
      <c r="K25" s="248"/>
      <c r="L25" s="251"/>
      <c r="M25" s="252"/>
      <c r="N25" s="253"/>
      <c r="O25" s="253"/>
      <c r="P25" s="253"/>
      <c r="Q25" s="253"/>
      <c r="R25" s="253"/>
      <c r="S25" s="254" t="s">
        <v>10</v>
      </c>
      <c r="T25" s="255"/>
      <c r="U25" s="247" t="s">
        <v>42</v>
      </c>
      <c r="V25" s="248"/>
      <c r="W25" s="248"/>
      <c r="X25" s="248"/>
      <c r="Y25" s="248"/>
      <c r="Z25" s="248"/>
      <c r="AA25" s="248"/>
      <c r="AB25" s="248"/>
      <c r="AC25" s="248"/>
      <c r="AD25" s="248"/>
      <c r="AE25" s="251"/>
      <c r="AF25" s="252">
        <v>11460</v>
      </c>
      <c r="AG25" s="253"/>
      <c r="AH25" s="253"/>
      <c r="AI25" s="253"/>
      <c r="AJ25" s="253"/>
      <c r="AK25" s="253"/>
      <c r="AL25" s="278" t="s">
        <v>10</v>
      </c>
      <c r="AM25" s="279"/>
    </row>
    <row r="26" spans="2:48" ht="18" customHeight="1">
      <c r="B26" s="247" t="s">
        <v>43</v>
      </c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9"/>
      <c r="U26" s="247" t="s">
        <v>44</v>
      </c>
      <c r="V26" s="248"/>
      <c r="W26" s="248"/>
      <c r="X26" s="248"/>
      <c r="Y26" s="248"/>
      <c r="Z26" s="248"/>
      <c r="AA26" s="248"/>
      <c r="AB26" s="248"/>
      <c r="AC26" s="248"/>
      <c r="AD26" s="248"/>
      <c r="AE26" s="251"/>
      <c r="AF26" s="252">
        <v>23502</v>
      </c>
      <c r="AG26" s="253"/>
      <c r="AH26" s="253"/>
      <c r="AI26" s="253"/>
      <c r="AJ26" s="253"/>
      <c r="AK26" s="253"/>
      <c r="AL26" s="276" t="s">
        <v>10</v>
      </c>
      <c r="AM26" s="277"/>
    </row>
    <row r="27" spans="2:48" ht="18" customHeight="1">
      <c r="B27" s="247" t="s">
        <v>45</v>
      </c>
      <c r="C27" s="248"/>
      <c r="D27" s="248"/>
      <c r="E27" s="248"/>
      <c r="F27" s="248"/>
      <c r="G27" s="248"/>
      <c r="H27" s="248"/>
      <c r="I27" s="248"/>
      <c r="J27" s="248"/>
      <c r="K27" s="248"/>
      <c r="L27" s="251"/>
      <c r="M27" s="252"/>
      <c r="N27" s="253"/>
      <c r="O27" s="253"/>
      <c r="P27" s="253"/>
      <c r="Q27" s="253"/>
      <c r="R27" s="253"/>
      <c r="S27" s="254" t="s">
        <v>10</v>
      </c>
      <c r="T27" s="255"/>
      <c r="U27" s="247" t="s">
        <v>46</v>
      </c>
      <c r="V27" s="248"/>
      <c r="W27" s="248"/>
      <c r="X27" s="248"/>
      <c r="Y27" s="248"/>
      <c r="Z27" s="248"/>
      <c r="AA27" s="248"/>
      <c r="AB27" s="248"/>
      <c r="AC27" s="248"/>
      <c r="AD27" s="248"/>
      <c r="AE27" s="251"/>
      <c r="AF27" s="252"/>
      <c r="AG27" s="253"/>
      <c r="AH27" s="253"/>
      <c r="AI27" s="253"/>
      <c r="AJ27" s="253"/>
      <c r="AK27" s="253"/>
      <c r="AL27" s="278" t="s">
        <v>10</v>
      </c>
      <c r="AM27" s="279"/>
    </row>
    <row r="28" spans="2:48" ht="18" customHeight="1">
      <c r="B28" s="247" t="s">
        <v>47</v>
      </c>
      <c r="C28" s="248"/>
      <c r="D28" s="248"/>
      <c r="E28" s="248"/>
      <c r="F28" s="248"/>
      <c r="G28" s="248"/>
      <c r="H28" s="248"/>
      <c r="I28" s="248"/>
      <c r="J28" s="248"/>
      <c r="K28" s="248"/>
      <c r="L28" s="248"/>
      <c r="M28" s="248"/>
      <c r="N28" s="248"/>
      <c r="O28" s="248"/>
      <c r="P28" s="248"/>
      <c r="Q28" s="248"/>
      <c r="R28" s="248"/>
      <c r="S28" s="248"/>
      <c r="T28" s="249"/>
      <c r="U28" s="268" t="s">
        <v>48</v>
      </c>
      <c r="V28" s="269"/>
      <c r="W28" s="274" t="s">
        <v>49</v>
      </c>
      <c r="X28" s="275"/>
      <c r="Y28" s="275"/>
      <c r="Z28" s="122"/>
      <c r="AA28" s="122"/>
      <c r="AB28" s="122"/>
      <c r="AC28" s="122"/>
      <c r="AD28" s="122"/>
      <c r="AE28" s="122"/>
      <c r="AF28" s="12"/>
      <c r="AG28" s="13"/>
      <c r="AH28" s="13"/>
      <c r="AI28" s="13"/>
      <c r="AJ28" s="13"/>
      <c r="AK28" s="13"/>
      <c r="AL28" s="13"/>
      <c r="AM28" s="14"/>
    </row>
    <row r="29" spans="2:48" ht="18" customHeight="1">
      <c r="B29" s="247" t="s">
        <v>50</v>
      </c>
      <c r="C29" s="248"/>
      <c r="D29" s="248"/>
      <c r="E29" s="248"/>
      <c r="F29" s="248"/>
      <c r="G29" s="248"/>
      <c r="H29" s="248"/>
      <c r="I29" s="248"/>
      <c r="J29" s="248"/>
      <c r="K29" s="248"/>
      <c r="L29" s="251"/>
      <c r="M29" s="252"/>
      <c r="N29" s="253"/>
      <c r="O29" s="253"/>
      <c r="P29" s="253"/>
      <c r="Q29" s="253"/>
      <c r="R29" s="253"/>
      <c r="S29" s="254" t="s">
        <v>10</v>
      </c>
      <c r="T29" s="255"/>
      <c r="U29" s="270"/>
      <c r="V29" s="271"/>
      <c r="W29" s="123"/>
      <c r="X29" s="124"/>
      <c r="Y29" s="124"/>
      <c r="Z29" s="124"/>
      <c r="AA29" s="124"/>
      <c r="AB29" s="124"/>
      <c r="AC29" s="124"/>
      <c r="AD29" s="124"/>
      <c r="AE29" s="124"/>
      <c r="AF29" s="123"/>
      <c r="AG29" s="124"/>
      <c r="AH29" s="124"/>
      <c r="AI29" s="124"/>
      <c r="AJ29" s="124"/>
      <c r="AK29" s="124"/>
      <c r="AL29" s="124"/>
      <c r="AM29" s="15"/>
    </row>
    <row r="30" spans="2:48" ht="18" customHeight="1">
      <c r="B30" s="247" t="s">
        <v>47</v>
      </c>
      <c r="C30" s="248"/>
      <c r="D30" s="248"/>
      <c r="E30" s="248"/>
      <c r="F30" s="248"/>
      <c r="G30" s="248"/>
      <c r="H30" s="248"/>
      <c r="I30" s="248"/>
      <c r="J30" s="248"/>
      <c r="K30" s="248"/>
      <c r="L30" s="248"/>
      <c r="M30" s="248"/>
      <c r="N30" s="248"/>
      <c r="O30" s="248"/>
      <c r="P30" s="248"/>
      <c r="Q30" s="248"/>
      <c r="R30" s="248"/>
      <c r="S30" s="248"/>
      <c r="T30" s="249"/>
      <c r="U30" s="272"/>
      <c r="V30" s="273"/>
      <c r="W30" s="16"/>
      <c r="X30" s="121"/>
      <c r="Y30" s="121"/>
      <c r="Z30" s="121"/>
      <c r="AA30" s="121"/>
      <c r="AB30" s="121"/>
      <c r="AC30" s="121"/>
      <c r="AD30" s="121"/>
      <c r="AE30" s="121"/>
      <c r="AF30" s="16"/>
      <c r="AG30" s="121"/>
      <c r="AH30" s="121"/>
      <c r="AI30" s="121"/>
      <c r="AJ30" s="121"/>
      <c r="AK30" s="121"/>
      <c r="AL30" s="266" t="s">
        <v>10</v>
      </c>
      <c r="AM30" s="267"/>
    </row>
    <row r="31" spans="2:48" ht="18" customHeight="1">
      <c r="B31" s="247" t="s">
        <v>51</v>
      </c>
      <c r="C31" s="248"/>
      <c r="D31" s="248"/>
      <c r="E31" s="248"/>
      <c r="F31" s="248"/>
      <c r="G31" s="248"/>
      <c r="H31" s="248"/>
      <c r="I31" s="248"/>
      <c r="J31" s="248"/>
      <c r="K31" s="248"/>
      <c r="L31" s="251"/>
      <c r="M31" s="252"/>
      <c r="N31" s="253"/>
      <c r="O31" s="253"/>
      <c r="P31" s="253"/>
      <c r="Q31" s="253"/>
      <c r="R31" s="253"/>
      <c r="S31" s="254" t="s">
        <v>10</v>
      </c>
      <c r="T31" s="255"/>
      <c r="U31" s="268" t="s">
        <v>52</v>
      </c>
      <c r="V31" s="269"/>
      <c r="W31" s="274" t="s">
        <v>49</v>
      </c>
      <c r="X31" s="275"/>
      <c r="Y31" s="275"/>
      <c r="Z31" s="122"/>
      <c r="AA31" s="122"/>
      <c r="AB31" s="122"/>
      <c r="AC31" s="122"/>
      <c r="AD31" s="122"/>
      <c r="AE31" s="122"/>
      <c r="AF31" s="12"/>
      <c r="AG31" s="13"/>
      <c r="AH31" s="13"/>
      <c r="AI31" s="13"/>
      <c r="AJ31" s="13"/>
      <c r="AK31" s="13"/>
      <c r="AL31" s="13"/>
      <c r="AM31" s="14"/>
    </row>
    <row r="32" spans="2:48" ht="18" customHeight="1">
      <c r="B32" s="112"/>
      <c r="C32" s="113"/>
      <c r="D32" s="17"/>
      <c r="E32" s="17"/>
      <c r="F32" s="17"/>
      <c r="G32" s="17"/>
      <c r="H32" s="113"/>
      <c r="I32" s="17"/>
      <c r="J32" s="17"/>
      <c r="K32" s="17"/>
      <c r="L32" s="17"/>
      <c r="M32" s="18"/>
      <c r="N32" s="113"/>
      <c r="O32" s="17"/>
      <c r="P32" s="17"/>
      <c r="Q32" s="17"/>
      <c r="R32" s="17"/>
      <c r="S32" s="17"/>
      <c r="T32" s="17"/>
      <c r="U32" s="270"/>
      <c r="V32" s="271"/>
      <c r="W32" s="303" t="s">
        <v>76</v>
      </c>
      <c r="X32" s="304"/>
      <c r="Y32" s="124"/>
      <c r="Z32" s="124"/>
      <c r="AA32" s="124"/>
      <c r="AB32" s="124"/>
      <c r="AC32" s="124"/>
      <c r="AD32" s="124"/>
      <c r="AE32" s="124"/>
      <c r="AF32" s="303">
        <v>1200</v>
      </c>
      <c r="AG32" s="304"/>
      <c r="AH32" s="304"/>
      <c r="AI32" s="304"/>
      <c r="AJ32" s="304"/>
      <c r="AK32" s="304"/>
      <c r="AL32" s="124"/>
      <c r="AM32" s="15"/>
    </row>
    <row r="33" spans="2:40" ht="18" customHeight="1">
      <c r="B33" s="112"/>
      <c r="C33" s="113"/>
      <c r="D33" s="17"/>
      <c r="E33" s="17"/>
      <c r="F33" s="17"/>
      <c r="G33" s="17"/>
      <c r="H33" s="113"/>
      <c r="I33" s="17"/>
      <c r="J33" s="17"/>
      <c r="K33" s="17"/>
      <c r="L33" s="17"/>
      <c r="M33" s="18"/>
      <c r="N33" s="113"/>
      <c r="O33" s="17"/>
      <c r="P33" s="17"/>
      <c r="Q33" s="17"/>
      <c r="R33" s="17"/>
      <c r="S33" s="17"/>
      <c r="T33" s="17"/>
      <c r="U33" s="272"/>
      <c r="V33" s="273"/>
      <c r="W33" s="16"/>
      <c r="X33" s="121"/>
      <c r="Y33" s="121"/>
      <c r="Z33" s="121"/>
      <c r="AA33" s="121"/>
      <c r="AB33" s="121"/>
      <c r="AC33" s="121"/>
      <c r="AD33" s="121"/>
      <c r="AE33" s="121"/>
      <c r="AF33" s="16"/>
      <c r="AG33" s="121"/>
      <c r="AH33" s="121"/>
      <c r="AI33" s="121"/>
      <c r="AJ33" s="121"/>
      <c r="AK33" s="121"/>
      <c r="AL33" s="266" t="s">
        <v>10</v>
      </c>
      <c r="AM33" s="267"/>
    </row>
    <row r="34" spans="2:40" ht="18" customHeight="1">
      <c r="B34" s="112"/>
      <c r="C34" s="113"/>
      <c r="D34" s="17"/>
      <c r="E34" s="17"/>
      <c r="F34" s="17"/>
      <c r="G34" s="17"/>
      <c r="H34" s="113"/>
      <c r="I34" s="17"/>
      <c r="J34" s="17"/>
      <c r="K34" s="17"/>
      <c r="L34" s="17"/>
      <c r="M34" s="18"/>
      <c r="N34" s="113"/>
      <c r="O34" s="17"/>
      <c r="P34" s="17"/>
      <c r="Q34" s="17"/>
      <c r="R34" s="17"/>
      <c r="S34" s="17"/>
      <c r="T34" s="17"/>
      <c r="U34" s="247" t="s">
        <v>53</v>
      </c>
      <c r="V34" s="248"/>
      <c r="W34" s="264"/>
      <c r="X34" s="264"/>
      <c r="Y34" s="264"/>
      <c r="Z34" s="264"/>
      <c r="AA34" s="264"/>
      <c r="AB34" s="264"/>
      <c r="AC34" s="264"/>
      <c r="AD34" s="264"/>
      <c r="AE34" s="265"/>
      <c r="AF34" s="252"/>
      <c r="AG34" s="253"/>
      <c r="AH34" s="253"/>
      <c r="AI34" s="253"/>
      <c r="AJ34" s="253"/>
      <c r="AK34" s="253"/>
      <c r="AL34" s="254" t="s">
        <v>10</v>
      </c>
      <c r="AM34" s="255"/>
    </row>
    <row r="35" spans="2:40" ht="18" customHeight="1">
      <c r="B35" s="112"/>
      <c r="C35" s="113"/>
      <c r="D35" s="17"/>
      <c r="E35" s="17"/>
      <c r="F35" s="17"/>
      <c r="G35" s="17"/>
      <c r="H35" s="113"/>
      <c r="I35" s="17"/>
      <c r="J35" s="17"/>
      <c r="K35" s="17"/>
      <c r="L35" s="17"/>
      <c r="M35" s="18"/>
      <c r="N35" s="113"/>
      <c r="O35" s="17"/>
      <c r="P35" s="17"/>
      <c r="Q35" s="17"/>
      <c r="R35" s="17"/>
      <c r="S35" s="17"/>
      <c r="T35" s="17"/>
      <c r="U35" s="247" t="s">
        <v>54</v>
      </c>
      <c r="V35" s="248"/>
      <c r="W35" s="248"/>
      <c r="X35" s="248"/>
      <c r="Y35" s="248"/>
      <c r="Z35" s="248"/>
      <c r="AA35" s="248"/>
      <c r="AB35" s="248"/>
      <c r="AC35" s="248"/>
      <c r="AD35" s="248"/>
      <c r="AE35" s="248"/>
      <c r="AF35" s="248"/>
      <c r="AG35" s="248"/>
      <c r="AH35" s="248"/>
      <c r="AI35" s="248"/>
      <c r="AJ35" s="248"/>
      <c r="AK35" s="248"/>
      <c r="AL35" s="248"/>
      <c r="AM35" s="249"/>
    </row>
    <row r="36" spans="2:40" ht="18" customHeight="1">
      <c r="B36" s="112"/>
      <c r="C36" s="113"/>
      <c r="D36" s="17"/>
      <c r="E36" s="17"/>
      <c r="F36" s="17"/>
      <c r="G36" s="17"/>
      <c r="H36" s="113"/>
      <c r="I36" s="17"/>
      <c r="J36" s="17"/>
      <c r="K36" s="17"/>
      <c r="L36" s="17"/>
      <c r="M36" s="18"/>
      <c r="N36" s="113"/>
      <c r="O36" s="17"/>
      <c r="P36" s="17"/>
      <c r="Q36" s="17"/>
      <c r="R36" s="17"/>
      <c r="S36" s="17"/>
      <c r="T36" s="17"/>
      <c r="U36" s="247" t="s">
        <v>55</v>
      </c>
      <c r="V36" s="248"/>
      <c r="W36" s="248"/>
      <c r="X36" s="248"/>
      <c r="Y36" s="248"/>
      <c r="Z36" s="248"/>
      <c r="AA36" s="248"/>
      <c r="AB36" s="248"/>
      <c r="AC36" s="248"/>
      <c r="AD36" s="248"/>
      <c r="AE36" s="251"/>
      <c r="AF36" s="252"/>
      <c r="AG36" s="253"/>
      <c r="AH36" s="253"/>
      <c r="AI36" s="253"/>
      <c r="AJ36" s="253"/>
      <c r="AK36" s="253"/>
      <c r="AL36" s="254" t="s">
        <v>10</v>
      </c>
      <c r="AM36" s="255"/>
    </row>
    <row r="37" spans="2:40" ht="18" customHeight="1">
      <c r="B37" s="112"/>
      <c r="C37" s="113"/>
      <c r="D37" s="17"/>
      <c r="E37" s="17"/>
      <c r="F37" s="17"/>
      <c r="G37" s="17"/>
      <c r="H37" s="113"/>
      <c r="I37" s="17"/>
      <c r="J37" s="17"/>
      <c r="K37" s="17"/>
      <c r="L37" s="17"/>
      <c r="M37" s="18"/>
      <c r="N37" s="113"/>
      <c r="O37" s="17"/>
      <c r="P37" s="17"/>
      <c r="Q37" s="17"/>
      <c r="R37" s="17"/>
      <c r="S37" s="17"/>
      <c r="T37" s="17"/>
      <c r="U37" s="247" t="s">
        <v>54</v>
      </c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I37" s="248"/>
      <c r="AJ37" s="248"/>
      <c r="AK37" s="248"/>
      <c r="AL37" s="248"/>
      <c r="AM37" s="249"/>
    </row>
    <row r="38" spans="2:40" ht="18" customHeight="1">
      <c r="B38" s="112"/>
      <c r="C38" s="113"/>
      <c r="D38" s="17"/>
      <c r="E38" s="17"/>
      <c r="F38" s="17"/>
      <c r="G38" s="17"/>
      <c r="H38" s="113"/>
      <c r="I38" s="17"/>
      <c r="J38" s="17"/>
      <c r="K38" s="17"/>
      <c r="L38" s="17"/>
      <c r="M38" s="18"/>
      <c r="N38" s="113"/>
      <c r="O38" s="17"/>
      <c r="P38" s="17"/>
      <c r="Q38" s="17"/>
      <c r="R38" s="17"/>
      <c r="S38" s="17"/>
      <c r="T38" s="17"/>
      <c r="U38" s="250" t="s">
        <v>56</v>
      </c>
      <c r="V38" s="248"/>
      <c r="W38" s="248"/>
      <c r="X38" s="248"/>
      <c r="Y38" s="248"/>
      <c r="Z38" s="248"/>
      <c r="AA38" s="248"/>
      <c r="AB38" s="248"/>
      <c r="AC38" s="248"/>
      <c r="AD38" s="248"/>
      <c r="AE38" s="251"/>
      <c r="AF38" s="252">
        <v>3000</v>
      </c>
      <c r="AG38" s="253"/>
      <c r="AH38" s="253"/>
      <c r="AI38" s="253"/>
      <c r="AJ38" s="253"/>
      <c r="AK38" s="253"/>
      <c r="AL38" s="254" t="s">
        <v>10</v>
      </c>
      <c r="AM38" s="255"/>
    </row>
    <row r="39" spans="2:40" ht="18" customHeight="1">
      <c r="B39" s="112"/>
      <c r="C39" s="113"/>
      <c r="D39" s="17"/>
      <c r="E39" s="17"/>
      <c r="F39" s="17"/>
      <c r="G39" s="17"/>
      <c r="H39" s="113"/>
      <c r="I39" s="17"/>
      <c r="J39" s="17"/>
      <c r="K39" s="17"/>
      <c r="L39" s="17"/>
      <c r="M39" s="18"/>
      <c r="N39" s="113"/>
      <c r="O39" s="17"/>
      <c r="P39" s="17"/>
      <c r="Q39" s="17"/>
      <c r="R39" s="17"/>
      <c r="S39" s="17"/>
      <c r="T39" s="17"/>
      <c r="U39" s="112"/>
      <c r="V39" s="17"/>
      <c r="W39" s="17"/>
      <c r="X39" s="17"/>
      <c r="Y39" s="17"/>
      <c r="Z39" s="17"/>
      <c r="AA39" s="17"/>
      <c r="AB39" s="17"/>
      <c r="AC39" s="17"/>
      <c r="AD39" s="17"/>
      <c r="AE39" s="20"/>
      <c r="AF39" s="252"/>
      <c r="AG39" s="253"/>
      <c r="AH39" s="253"/>
      <c r="AI39" s="253"/>
      <c r="AJ39" s="253"/>
      <c r="AK39" s="253"/>
      <c r="AL39" s="254" t="s">
        <v>10</v>
      </c>
      <c r="AM39" s="255"/>
    </row>
    <row r="40" spans="2:40" ht="18" customHeight="1" thickBot="1">
      <c r="B40" s="263" t="s">
        <v>77</v>
      </c>
      <c r="C40" s="257"/>
      <c r="D40" s="257"/>
      <c r="E40" s="257"/>
      <c r="F40" s="257"/>
      <c r="G40" s="257"/>
      <c r="H40" s="257"/>
      <c r="I40" s="257"/>
      <c r="J40" s="257"/>
      <c r="K40" s="257"/>
      <c r="L40" s="258"/>
      <c r="M40" s="259">
        <f>'R3.2'!AF40</f>
        <v>414602</v>
      </c>
      <c r="N40" s="260"/>
      <c r="O40" s="260"/>
      <c r="P40" s="260"/>
      <c r="Q40" s="260"/>
      <c r="R40" s="260"/>
      <c r="S40" s="261" t="s">
        <v>10</v>
      </c>
      <c r="T40" s="262"/>
      <c r="U40" s="263" t="s">
        <v>58</v>
      </c>
      <c r="V40" s="257"/>
      <c r="W40" s="257"/>
      <c r="X40" s="257"/>
      <c r="Y40" s="257"/>
      <c r="Z40" s="257"/>
      <c r="AA40" s="257"/>
      <c r="AB40" s="257"/>
      <c r="AC40" s="257"/>
      <c r="AD40" s="257"/>
      <c r="AE40" s="258"/>
      <c r="AF40" s="259">
        <f>M41-SUM(AF11:AK22,AF24:AK34,AF36,AF38:AK39)</f>
        <v>321650</v>
      </c>
      <c r="AG40" s="260"/>
      <c r="AH40" s="260"/>
      <c r="AI40" s="260"/>
      <c r="AJ40" s="260"/>
      <c r="AK40" s="260"/>
      <c r="AL40" s="261" t="s">
        <v>10</v>
      </c>
      <c r="AM40" s="262"/>
      <c r="AN40" t="s">
        <v>366</v>
      </c>
    </row>
    <row r="41" spans="2:40" ht="18" customHeight="1" thickBot="1">
      <c r="B41" s="305" t="s">
        <v>59</v>
      </c>
      <c r="C41" s="306"/>
      <c r="D41" s="306"/>
      <c r="E41" s="306"/>
      <c r="F41" s="306"/>
      <c r="G41" s="306"/>
      <c r="H41" s="306"/>
      <c r="I41" s="306"/>
      <c r="J41" s="306"/>
      <c r="K41" s="306"/>
      <c r="L41" s="307"/>
      <c r="M41" s="244">
        <f>SUM(M11:R25,M27,M29,M31:R40)</f>
        <v>494371</v>
      </c>
      <c r="N41" s="245"/>
      <c r="O41" s="245"/>
      <c r="P41" s="245"/>
      <c r="Q41" s="245"/>
      <c r="R41" s="245"/>
      <c r="S41" s="306" t="s">
        <v>10</v>
      </c>
      <c r="T41" s="308"/>
      <c r="U41" s="305" t="s">
        <v>60</v>
      </c>
      <c r="V41" s="306"/>
      <c r="W41" s="306"/>
      <c r="X41" s="306"/>
      <c r="Y41" s="306"/>
      <c r="Z41" s="306"/>
      <c r="AA41" s="306"/>
      <c r="AB41" s="306"/>
      <c r="AC41" s="306"/>
      <c r="AD41" s="306"/>
      <c r="AE41" s="307"/>
      <c r="AF41" s="244">
        <f>SUM(AF11:AK22,AF24:AK33,AF34,AF36,AF38,AF39:AK40)</f>
        <v>494371</v>
      </c>
      <c r="AG41" s="245"/>
      <c r="AH41" s="245"/>
      <c r="AI41" s="245"/>
      <c r="AJ41" s="245"/>
      <c r="AK41" s="245"/>
      <c r="AL41" s="306" t="s">
        <v>10</v>
      </c>
      <c r="AM41" s="308"/>
      <c r="AN41" s="182">
        <f>AF40-M40</f>
        <v>-92952</v>
      </c>
    </row>
    <row r="43" spans="2:40" ht="13.5" customHeight="1">
      <c r="B43" t="s">
        <v>61</v>
      </c>
      <c r="C43" t="s">
        <v>78</v>
      </c>
    </row>
    <row r="44" spans="2:40" ht="17.100000000000001" customHeight="1">
      <c r="C44"/>
    </row>
    <row r="45" spans="2:40" ht="12.75" customHeight="1">
      <c r="C45"/>
    </row>
    <row r="46" spans="2:40" ht="19.5" customHeight="1">
      <c r="C46"/>
    </row>
    <row r="47" spans="2:40" ht="19.5" customHeight="1">
      <c r="C47"/>
    </row>
    <row r="48" spans="2:40" ht="17.100000000000001" customHeight="1">
      <c r="C48"/>
    </row>
    <row r="49" spans="3:3" ht="13.5" customHeight="1">
      <c r="C49"/>
    </row>
    <row r="50" spans="3:3" ht="18" customHeight="1">
      <c r="C50"/>
    </row>
    <row r="51" spans="3:3" ht="18" customHeight="1">
      <c r="C51"/>
    </row>
    <row r="52" spans="3:3" ht="18" customHeight="1">
      <c r="C52"/>
    </row>
    <row r="53" spans="3:3" ht="18" customHeight="1">
      <c r="C53"/>
    </row>
    <row r="54" spans="3:3" ht="18" customHeight="1">
      <c r="C54"/>
    </row>
    <row r="55" spans="3:3" ht="18" customHeight="1">
      <c r="C55"/>
    </row>
    <row r="56" spans="3:3" ht="18" customHeight="1">
      <c r="C56"/>
    </row>
    <row r="57" spans="3:3" ht="18" customHeight="1">
      <c r="C57"/>
    </row>
    <row r="58" spans="3:3" ht="18" customHeight="1">
      <c r="C58"/>
    </row>
    <row r="59" spans="3:3" ht="18" customHeight="1">
      <c r="C59"/>
    </row>
    <row r="60" spans="3:3" ht="18" customHeight="1">
      <c r="C60"/>
    </row>
    <row r="61" spans="3:3" ht="18" customHeight="1">
      <c r="C61"/>
    </row>
    <row r="62" spans="3:3" ht="18" customHeight="1">
      <c r="C62"/>
    </row>
    <row r="63" spans="3:3" ht="18" customHeight="1">
      <c r="C63"/>
    </row>
    <row r="64" spans="3:3" ht="18" customHeight="1">
      <c r="C64"/>
    </row>
    <row r="65" spans="3:3" ht="18" customHeight="1">
      <c r="C65"/>
    </row>
    <row r="66" spans="3:3" ht="18" customHeight="1">
      <c r="C66"/>
    </row>
    <row r="67" spans="3:3" ht="18" customHeight="1">
      <c r="C67"/>
    </row>
    <row r="68" spans="3:3" ht="18" customHeight="1">
      <c r="C68"/>
    </row>
    <row r="69" spans="3:3" ht="18" customHeight="1">
      <c r="C69"/>
    </row>
    <row r="70" spans="3:3" ht="18" customHeight="1">
      <c r="C70"/>
    </row>
    <row r="71" spans="3:3" ht="18" customHeight="1">
      <c r="C71"/>
    </row>
    <row r="72" spans="3:3" ht="18" customHeight="1">
      <c r="C72"/>
    </row>
    <row r="73" spans="3:3" ht="18" customHeight="1">
      <c r="C73"/>
    </row>
    <row r="74" spans="3:3" ht="18" customHeight="1">
      <c r="C74"/>
    </row>
    <row r="75" spans="3:3" ht="18" customHeight="1">
      <c r="C75"/>
    </row>
    <row r="76" spans="3:3" ht="18" customHeight="1">
      <c r="C76"/>
    </row>
    <row r="77" spans="3:3" ht="18" customHeight="1">
      <c r="C77"/>
    </row>
    <row r="78" spans="3:3" ht="18" customHeight="1">
      <c r="C78"/>
    </row>
    <row r="79" spans="3:3" ht="18" customHeight="1">
      <c r="C79"/>
    </row>
    <row r="80" spans="3:3" ht="18" customHeight="1">
      <c r="C80"/>
    </row>
    <row r="81" spans="3:3" ht="18" customHeight="1">
      <c r="C81"/>
    </row>
    <row r="82" spans="3:3" ht="18" customHeight="1">
      <c r="C82"/>
    </row>
    <row r="83" spans="3:3">
      <c r="C83"/>
    </row>
    <row r="84" spans="3:3">
      <c r="C84"/>
    </row>
    <row r="85" spans="3:3">
      <c r="C85"/>
    </row>
    <row r="86" spans="3:3">
      <c r="C86"/>
    </row>
    <row r="87" spans="3:3">
      <c r="C87"/>
    </row>
    <row r="88" spans="3:3">
      <c r="C88"/>
    </row>
    <row r="89" spans="3:3">
      <c r="C89"/>
    </row>
    <row r="90" spans="3:3">
      <c r="C90"/>
    </row>
    <row r="91" spans="3:3">
      <c r="C91"/>
    </row>
    <row r="92" spans="3:3">
      <c r="C92"/>
    </row>
    <row r="93" spans="3:3">
      <c r="C93"/>
    </row>
    <row r="94" spans="3:3">
      <c r="C94"/>
    </row>
    <row r="95" spans="3:3">
      <c r="C95"/>
    </row>
    <row r="96" spans="3:3">
      <c r="C96"/>
    </row>
    <row r="97" spans="3:3">
      <c r="C97"/>
    </row>
    <row r="98" spans="3:3">
      <c r="C98"/>
    </row>
    <row r="99" spans="3:3">
      <c r="C99"/>
    </row>
    <row r="100" spans="3:3">
      <c r="C100"/>
    </row>
    <row r="101" spans="3:3">
      <c r="C101"/>
    </row>
    <row r="102" spans="3:3">
      <c r="C102"/>
    </row>
    <row r="103" spans="3:3">
      <c r="C103"/>
    </row>
    <row r="104" spans="3:3">
      <c r="C104"/>
    </row>
    <row r="105" spans="3:3">
      <c r="C105"/>
    </row>
    <row r="106" spans="3:3">
      <c r="C106"/>
    </row>
    <row r="107" spans="3:3">
      <c r="C107"/>
    </row>
    <row r="108" spans="3:3">
      <c r="C108"/>
    </row>
    <row r="109" spans="3:3">
      <c r="C109"/>
    </row>
    <row r="110" spans="3:3">
      <c r="C110"/>
    </row>
    <row r="111" spans="3:3">
      <c r="C111"/>
    </row>
    <row r="112" spans="3:3">
      <c r="C112"/>
    </row>
    <row r="113" spans="3:3">
      <c r="C113"/>
    </row>
    <row r="114" spans="3:3">
      <c r="C114"/>
    </row>
    <row r="115" spans="3:3">
      <c r="C115"/>
    </row>
    <row r="116" spans="3:3">
      <c r="C116"/>
    </row>
    <row r="117" spans="3:3">
      <c r="C117"/>
    </row>
    <row r="118" spans="3:3">
      <c r="C118"/>
    </row>
    <row r="119" spans="3:3">
      <c r="C119"/>
    </row>
    <row r="120" spans="3:3">
      <c r="C120"/>
    </row>
    <row r="121" spans="3:3">
      <c r="C121"/>
    </row>
    <row r="122" spans="3:3">
      <c r="C122"/>
    </row>
    <row r="123" spans="3:3">
      <c r="C123"/>
    </row>
    <row r="124" spans="3:3">
      <c r="C124"/>
    </row>
    <row r="125" spans="3:3">
      <c r="C125"/>
    </row>
    <row r="126" spans="3:3">
      <c r="C126"/>
    </row>
  </sheetData>
  <mergeCells count="147">
    <mergeCell ref="B41:L41"/>
    <mergeCell ref="M41:R41"/>
    <mergeCell ref="S41:T41"/>
    <mergeCell ref="U41:AE41"/>
    <mergeCell ref="AF41:AK41"/>
    <mergeCell ref="AL41:AM41"/>
    <mergeCell ref="B40:L40"/>
    <mergeCell ref="M40:R40"/>
    <mergeCell ref="S40:T40"/>
    <mergeCell ref="U40:AE40"/>
    <mergeCell ref="AF40:AK40"/>
    <mergeCell ref="AL40:AM40"/>
    <mergeCell ref="U37:AM37"/>
    <mergeCell ref="U38:AE38"/>
    <mergeCell ref="AF38:AK38"/>
    <mergeCell ref="AL38:AM38"/>
    <mergeCell ref="AF39:AK39"/>
    <mergeCell ref="AL39:AM39"/>
    <mergeCell ref="U34:AE34"/>
    <mergeCell ref="AF34:AK34"/>
    <mergeCell ref="AL34:AM34"/>
    <mergeCell ref="U35:AM35"/>
    <mergeCell ref="U36:AE36"/>
    <mergeCell ref="AF36:AK36"/>
    <mergeCell ref="AL36:AM36"/>
    <mergeCell ref="AL30:AM30"/>
    <mergeCell ref="B31:L31"/>
    <mergeCell ref="M31:R31"/>
    <mergeCell ref="S31:T31"/>
    <mergeCell ref="U31:V33"/>
    <mergeCell ref="W31:Y31"/>
    <mergeCell ref="W32:X32"/>
    <mergeCell ref="AF32:AK32"/>
    <mergeCell ref="AL33:AM33"/>
    <mergeCell ref="B28:T28"/>
    <mergeCell ref="U28:V30"/>
    <mergeCell ref="W28:Y28"/>
    <mergeCell ref="B29:L29"/>
    <mergeCell ref="M29:R29"/>
    <mergeCell ref="S29:T29"/>
    <mergeCell ref="B30:T30"/>
    <mergeCell ref="B26:T26"/>
    <mergeCell ref="U26:AE26"/>
    <mergeCell ref="AL21:AM21"/>
    <mergeCell ref="AF26:AK26"/>
    <mergeCell ref="AL26:AM26"/>
    <mergeCell ref="B27:L27"/>
    <mergeCell ref="M27:R27"/>
    <mergeCell ref="S27:T27"/>
    <mergeCell ref="U27:AE27"/>
    <mergeCell ref="AF27:AK27"/>
    <mergeCell ref="AL27:AM27"/>
    <mergeCell ref="B25:L25"/>
    <mergeCell ref="M25:R25"/>
    <mergeCell ref="S25:T25"/>
    <mergeCell ref="U25:AE25"/>
    <mergeCell ref="AF25:AK25"/>
    <mergeCell ref="AL25:AM25"/>
    <mergeCell ref="B23:L23"/>
    <mergeCell ref="M23:R23"/>
    <mergeCell ref="S23:T23"/>
    <mergeCell ref="U23:AM23"/>
    <mergeCell ref="B24:L24"/>
    <mergeCell ref="M24:R24"/>
    <mergeCell ref="S24:T24"/>
    <mergeCell ref="U24:AE24"/>
    <mergeCell ref="AF24:AK24"/>
    <mergeCell ref="AL24:AM24"/>
    <mergeCell ref="B22:L22"/>
    <mergeCell ref="M22:R22"/>
    <mergeCell ref="S22:T22"/>
    <mergeCell ref="U22:AE22"/>
    <mergeCell ref="AF22:AK22"/>
    <mergeCell ref="AL22:AM22"/>
    <mergeCell ref="AL19:AM19"/>
    <mergeCell ref="B20:L20"/>
    <mergeCell ref="M20:R20"/>
    <mergeCell ref="S20:T20"/>
    <mergeCell ref="W20:AE20"/>
    <mergeCell ref="AF20:AK20"/>
    <mergeCell ref="AL20:AM20"/>
    <mergeCell ref="B19:L19"/>
    <mergeCell ref="M19:R19"/>
    <mergeCell ref="S19:T19"/>
    <mergeCell ref="U19:V21"/>
    <mergeCell ref="W19:AE19"/>
    <mergeCell ref="AF19:AK19"/>
    <mergeCell ref="B21:L21"/>
    <mergeCell ref="M21:R21"/>
    <mergeCell ref="S21:T21"/>
    <mergeCell ref="W21:AE21"/>
    <mergeCell ref="AF21:AK21"/>
    <mergeCell ref="B16:L16"/>
    <mergeCell ref="M16:R16"/>
    <mergeCell ref="S16:T16"/>
    <mergeCell ref="U16:AE16"/>
    <mergeCell ref="AF16:AK16"/>
    <mergeCell ref="AL16:AM16"/>
    <mergeCell ref="B15:L15"/>
    <mergeCell ref="M15:R15"/>
    <mergeCell ref="S15:T15"/>
    <mergeCell ref="U15:AE15"/>
    <mergeCell ref="AF15:AK15"/>
    <mergeCell ref="AL15:AM15"/>
    <mergeCell ref="B18:L18"/>
    <mergeCell ref="M18:R18"/>
    <mergeCell ref="S18:T18"/>
    <mergeCell ref="U18:AE18"/>
    <mergeCell ref="AF18:AK18"/>
    <mergeCell ref="AL18:AM18"/>
    <mergeCell ref="B17:L17"/>
    <mergeCell ref="M17:R17"/>
    <mergeCell ref="S17:T17"/>
    <mergeCell ref="U17:AE17"/>
    <mergeCell ref="AF17:AK17"/>
    <mergeCell ref="AL17:AM17"/>
    <mergeCell ref="B14:L14"/>
    <mergeCell ref="M14:R14"/>
    <mergeCell ref="S14:T14"/>
    <mergeCell ref="U14:AE14"/>
    <mergeCell ref="AF14:AK14"/>
    <mergeCell ref="AL14:AM14"/>
    <mergeCell ref="B13:L13"/>
    <mergeCell ref="M13:R13"/>
    <mergeCell ref="S13:T13"/>
    <mergeCell ref="U13:AE13"/>
    <mergeCell ref="AF13:AK13"/>
    <mergeCell ref="AL13:AM13"/>
    <mergeCell ref="G1:AJ1"/>
    <mergeCell ref="B9:T9"/>
    <mergeCell ref="U9:AM9"/>
    <mergeCell ref="B10:L10"/>
    <mergeCell ref="M10:T10"/>
    <mergeCell ref="U10:AE10"/>
    <mergeCell ref="AF10:AM10"/>
    <mergeCell ref="B12:L12"/>
    <mergeCell ref="M12:R12"/>
    <mergeCell ref="S12:T12"/>
    <mergeCell ref="U12:AE12"/>
    <mergeCell ref="AF12:AK12"/>
    <mergeCell ref="AL12:AM12"/>
    <mergeCell ref="B11:L11"/>
    <mergeCell ref="M11:R11"/>
    <mergeCell ref="S11:T11"/>
    <mergeCell ref="U11:AE11"/>
    <mergeCell ref="AF11:AK11"/>
    <mergeCell ref="AL11:AM11"/>
  </mergeCells>
  <phoneticPr fontId="2"/>
  <pageMargins left="0.78740157480314965" right="0.19685039370078741" top="0.78740157480314965" bottom="0.39370078740157483" header="0.51181102362204722" footer="0.51181102362204722"/>
  <pageSetup paperSize="9" scale="93" orientation="portrait" r:id="rId1"/>
  <headerFooter alignWithMargins="0">
    <oddHeader>&amp;R【書式５】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BP128"/>
  <sheetViews>
    <sheetView view="pageBreakPreview" zoomScaleNormal="100" zoomScaleSheetLayoutView="100" workbookViewId="0">
      <pane xSplit="9576" ySplit="2316" topLeftCell="A32" activePane="topRight"/>
      <selection pane="topRight" activeCell="AO1" sqref="AO1:AQ1048576"/>
      <selection pane="bottomLeft" activeCell="AF40" sqref="AF40:AK40"/>
      <selection pane="bottomRight" activeCell="AN42" sqref="AN42:AN43"/>
    </sheetView>
  </sheetViews>
  <sheetFormatPr defaultRowHeight="13.2"/>
  <cols>
    <col min="1" max="2" width="2.33203125" customWidth="1"/>
    <col min="3" max="3" width="2.33203125" style="1" customWidth="1"/>
    <col min="4" max="39" width="2.33203125" customWidth="1"/>
    <col min="40" max="40" width="10.5546875" customWidth="1"/>
    <col min="41" max="42" width="2.33203125" customWidth="1"/>
    <col min="43" max="43" width="4.44140625" customWidth="1"/>
    <col min="44" max="44" width="11" style="24" customWidth="1"/>
    <col min="45" max="45" width="20.44140625" customWidth="1"/>
    <col min="55" max="55" width="8.88671875" customWidth="1"/>
    <col min="62" max="62" width="13.6640625" customWidth="1"/>
    <col min="63" max="63" width="13.6640625" style="48" customWidth="1"/>
    <col min="64" max="64" width="32" customWidth="1"/>
    <col min="66" max="68" width="13.6640625" customWidth="1"/>
  </cols>
  <sheetData>
    <row r="1" spans="2:68" ht="21" customHeight="1" thickBot="1">
      <c r="G1" s="286" t="s">
        <v>79</v>
      </c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</row>
    <row r="2" spans="2:68" ht="13.5" customHeight="1">
      <c r="L2" s="2"/>
      <c r="AS2" s="26"/>
      <c r="AT2" s="27" t="s">
        <v>73</v>
      </c>
      <c r="AU2" s="27" t="s">
        <v>64</v>
      </c>
      <c r="AV2" s="27" t="s">
        <v>68</v>
      </c>
      <c r="AW2" s="27" t="s">
        <v>80</v>
      </c>
      <c r="AX2" s="27" t="s">
        <v>81</v>
      </c>
      <c r="AY2" s="27" t="s">
        <v>82</v>
      </c>
      <c r="AZ2" s="27" t="s">
        <v>83</v>
      </c>
      <c r="BA2" s="27" t="s">
        <v>84</v>
      </c>
      <c r="BB2" s="27" t="s">
        <v>85</v>
      </c>
      <c r="BC2" s="43" t="s">
        <v>72</v>
      </c>
      <c r="BD2" s="43"/>
      <c r="BE2" s="27" t="s">
        <v>66</v>
      </c>
      <c r="BF2" s="27" t="s">
        <v>86</v>
      </c>
      <c r="BG2" s="27" t="s">
        <v>87</v>
      </c>
      <c r="BH2" s="27" t="s">
        <v>88</v>
      </c>
      <c r="BI2" s="27" t="s">
        <v>89</v>
      </c>
      <c r="BJ2" s="26" t="s">
        <v>90</v>
      </c>
    </row>
    <row r="3" spans="2:68" ht="17.100000000000001" customHeight="1" thickBot="1">
      <c r="B3" s="3" t="s">
        <v>1</v>
      </c>
      <c r="C3" s="3"/>
      <c r="D3" s="4"/>
      <c r="E3" s="4"/>
      <c r="F3" s="4"/>
      <c r="G3" s="4"/>
      <c r="H3" s="4"/>
      <c r="I3" s="4"/>
      <c r="J3" s="4"/>
      <c r="AS3" s="87" t="s">
        <v>91</v>
      </c>
      <c r="AT3" s="88">
        <f>SUM(AT7:AT81)</f>
        <v>65960</v>
      </c>
      <c r="AU3" s="86">
        <f t="shared" ref="AU3:BI3" si="0">SUM(AU7:AU81)</f>
        <v>7390</v>
      </c>
      <c r="AV3" s="86">
        <f t="shared" si="0"/>
        <v>47076</v>
      </c>
      <c r="AW3" s="86">
        <f t="shared" si="0"/>
        <v>3661</v>
      </c>
      <c r="AX3" s="86">
        <f t="shared" si="0"/>
        <v>4392</v>
      </c>
      <c r="AY3" s="86">
        <f t="shared" si="0"/>
        <v>3237</v>
      </c>
      <c r="AZ3" s="86">
        <f>SUM(AZ7:AZ81)</f>
        <v>14357</v>
      </c>
      <c r="BA3" s="86">
        <f t="shared" si="0"/>
        <v>0</v>
      </c>
      <c r="BB3" s="86">
        <f t="shared" si="0"/>
        <v>0</v>
      </c>
      <c r="BC3" s="86">
        <f t="shared" si="0"/>
        <v>3210</v>
      </c>
      <c r="BD3" s="86">
        <f t="shared" si="0"/>
        <v>28800</v>
      </c>
      <c r="BE3" s="86">
        <f t="shared" si="0"/>
        <v>1296</v>
      </c>
      <c r="BF3" s="86">
        <f t="shared" si="0"/>
        <v>0</v>
      </c>
      <c r="BG3" s="86">
        <f>SUM(BG7:BG81)</f>
        <v>0</v>
      </c>
      <c r="BH3" s="86">
        <f t="shared" si="0"/>
        <v>0</v>
      </c>
      <c r="BI3" s="86">
        <f t="shared" si="0"/>
        <v>-15655</v>
      </c>
      <c r="BJ3" s="89">
        <f>SUM(AT3:BI3)</f>
        <v>163724</v>
      </c>
    </row>
    <row r="4" spans="2:68" ht="12.75" customHeight="1" thickBot="1">
      <c r="AM4" s="4"/>
      <c r="AS4" s="90" t="s">
        <v>92</v>
      </c>
      <c r="AT4" s="91">
        <f t="shared" ref="AT4:AU4" si="1">SUMIFS(AT7:AT81,$BK$7:$BK$81,$AS$4)</f>
        <v>0</v>
      </c>
      <c r="AU4" s="91">
        <f t="shared" si="1"/>
        <v>0</v>
      </c>
      <c r="AV4" s="91">
        <f>SUMIFS(AV7:AV81,$BK$7:$BK$81,$AS$4)</f>
        <v>4706</v>
      </c>
      <c r="AW4" s="91">
        <f>SUMIFS(AW7:AW81,$BK$7:$BK$81,$AS$4)</f>
        <v>0</v>
      </c>
      <c r="AX4" s="91">
        <f t="shared" ref="AX4:BI4" si="2">SUMIFS(AX7:AX81,$BK$7:$BK$81,$AS$4)</f>
        <v>0</v>
      </c>
      <c r="AY4" s="91">
        <f t="shared" si="2"/>
        <v>0</v>
      </c>
      <c r="AZ4" s="91">
        <f t="shared" si="2"/>
        <v>0</v>
      </c>
      <c r="BA4" s="91">
        <f t="shared" si="2"/>
        <v>0</v>
      </c>
      <c r="BB4" s="91">
        <f t="shared" si="2"/>
        <v>0</v>
      </c>
      <c r="BC4" s="91">
        <f t="shared" si="2"/>
        <v>0</v>
      </c>
      <c r="BD4" s="91">
        <f t="shared" si="2"/>
        <v>0</v>
      </c>
      <c r="BE4" s="91">
        <f t="shared" si="2"/>
        <v>0</v>
      </c>
      <c r="BF4" s="91">
        <f t="shared" si="2"/>
        <v>0</v>
      </c>
      <c r="BG4" s="91">
        <f t="shared" si="2"/>
        <v>0</v>
      </c>
      <c r="BH4" s="91">
        <f t="shared" si="2"/>
        <v>0</v>
      </c>
      <c r="BI4" s="91">
        <f t="shared" si="2"/>
        <v>0</v>
      </c>
      <c r="BJ4" s="92">
        <f>SUM(AT4:BI4)</f>
        <v>4706</v>
      </c>
    </row>
    <row r="5" spans="2:68" ht="12.75" customHeight="1" thickBot="1">
      <c r="AM5" s="4"/>
      <c r="AS5" s="90" t="s">
        <v>93</v>
      </c>
      <c r="AT5" s="91">
        <f>SUMIFS(AT7:AT81,$BK$7:$BK$81,$AS$5)</f>
        <v>0</v>
      </c>
      <c r="AU5" s="91">
        <f t="shared" ref="AU5:BI5" si="3">SUMIFS(AU7:AU81,$BK$7:$BK$81,$AS$5)</f>
        <v>0</v>
      </c>
      <c r="AV5" s="91">
        <f t="shared" si="3"/>
        <v>0</v>
      </c>
      <c r="AW5" s="91">
        <f t="shared" si="3"/>
        <v>0</v>
      </c>
      <c r="AX5" s="91">
        <f t="shared" si="3"/>
        <v>0</v>
      </c>
      <c r="AY5" s="91">
        <f t="shared" si="3"/>
        <v>0</v>
      </c>
      <c r="AZ5" s="91">
        <f t="shared" si="3"/>
        <v>0</v>
      </c>
      <c r="BA5" s="91">
        <f t="shared" si="3"/>
        <v>0</v>
      </c>
      <c r="BB5" s="91">
        <f t="shared" si="3"/>
        <v>0</v>
      </c>
      <c r="BC5" s="91">
        <f t="shared" si="3"/>
        <v>0</v>
      </c>
      <c r="BD5" s="91">
        <f t="shared" si="3"/>
        <v>0</v>
      </c>
      <c r="BE5" s="91">
        <f t="shared" si="3"/>
        <v>0</v>
      </c>
      <c r="BF5" s="91">
        <f t="shared" si="3"/>
        <v>0</v>
      </c>
      <c r="BG5" s="91">
        <f t="shared" si="3"/>
        <v>0</v>
      </c>
      <c r="BH5" s="91">
        <f t="shared" si="3"/>
        <v>0</v>
      </c>
      <c r="BI5" s="91">
        <f t="shared" si="3"/>
        <v>0</v>
      </c>
      <c r="BJ5" s="92">
        <f t="shared" ref="BJ5:BJ6" si="4">SUM(AT5:BI5)</f>
        <v>0</v>
      </c>
    </row>
    <row r="6" spans="2:68" ht="12.75" customHeight="1" thickBot="1">
      <c r="AM6" s="4"/>
      <c r="AS6" s="90" t="s">
        <v>94</v>
      </c>
      <c r="AT6" s="91">
        <f>SUMIFS(AT7:AT81,$BK$7:$BK$81,$AS$6)</f>
        <v>0</v>
      </c>
      <c r="AU6" s="91">
        <f t="shared" ref="AU6:BI6" si="5">SUMIFS(AU7:AU81,$BK$7:$BK$81,$AS$6)</f>
        <v>0</v>
      </c>
      <c r="AV6" s="91">
        <f t="shared" si="5"/>
        <v>248</v>
      </c>
      <c r="AW6" s="91">
        <f t="shared" si="5"/>
        <v>0</v>
      </c>
      <c r="AX6" s="91">
        <f t="shared" si="5"/>
        <v>0</v>
      </c>
      <c r="AY6" s="91">
        <f t="shared" si="5"/>
        <v>0</v>
      </c>
      <c r="AZ6" s="91">
        <f t="shared" si="5"/>
        <v>0</v>
      </c>
      <c r="BA6" s="91">
        <f t="shared" si="5"/>
        <v>0</v>
      </c>
      <c r="BB6" s="91">
        <f t="shared" si="5"/>
        <v>0</v>
      </c>
      <c r="BC6" s="91">
        <f t="shared" si="5"/>
        <v>0</v>
      </c>
      <c r="BD6" s="91">
        <f t="shared" si="5"/>
        <v>0</v>
      </c>
      <c r="BE6" s="91">
        <f t="shared" si="5"/>
        <v>0</v>
      </c>
      <c r="BF6" s="91">
        <f t="shared" si="5"/>
        <v>0</v>
      </c>
      <c r="BG6" s="91">
        <f t="shared" si="5"/>
        <v>0</v>
      </c>
      <c r="BH6" s="91">
        <f t="shared" si="5"/>
        <v>0</v>
      </c>
      <c r="BI6" s="91">
        <f t="shared" si="5"/>
        <v>0</v>
      </c>
      <c r="BJ6" s="92">
        <f t="shared" si="4"/>
        <v>248</v>
      </c>
    </row>
    <row r="7" spans="2:68" ht="17.100000000000001" customHeight="1">
      <c r="C7" s="1" t="s">
        <v>4</v>
      </c>
      <c r="AM7" s="4"/>
      <c r="AR7" s="75">
        <v>44316</v>
      </c>
      <c r="AS7" s="76" t="s">
        <v>95</v>
      </c>
      <c r="AT7" s="76"/>
      <c r="AU7" s="76"/>
      <c r="AV7" s="76">
        <v>100</v>
      </c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7"/>
      <c r="BK7" s="78" t="s">
        <v>92</v>
      </c>
      <c r="BL7" s="79" t="s">
        <v>96</v>
      </c>
      <c r="BN7" s="68" t="s">
        <v>97</v>
      </c>
      <c r="BO7" s="69" t="s">
        <v>98</v>
      </c>
    </row>
    <row r="8" spans="2:68" ht="13.5" customHeight="1" thickBot="1">
      <c r="B8" s="11"/>
      <c r="C8" s="6"/>
      <c r="D8" s="11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R8" s="55">
        <v>44316</v>
      </c>
      <c r="AS8" s="54" t="s">
        <v>99</v>
      </c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6">
        <v>1000</v>
      </c>
      <c r="BK8" s="57" t="s">
        <v>97</v>
      </c>
      <c r="BL8" s="58" t="s">
        <v>100</v>
      </c>
      <c r="BN8" s="70">
        <f>SUMIFS($BJ$7:$BJ$81,$BK$7:$BK$81,"nanaco入")</f>
        <v>4000</v>
      </c>
      <c r="BO8" s="71">
        <f>SUMIFS($BJ$6:$BJ$81,$BK$6:$BK$81,"スイカ")</f>
        <v>0</v>
      </c>
    </row>
    <row r="9" spans="2:68" ht="18" customHeight="1" thickTop="1">
      <c r="B9" s="287" t="s">
        <v>5</v>
      </c>
      <c r="C9" s="288"/>
      <c r="D9" s="288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288"/>
      <c r="Q9" s="288"/>
      <c r="R9" s="288"/>
      <c r="S9" s="288"/>
      <c r="T9" s="289"/>
      <c r="U9" s="287" t="s">
        <v>6</v>
      </c>
      <c r="V9" s="288"/>
      <c r="W9" s="288"/>
      <c r="X9" s="288"/>
      <c r="Y9" s="288"/>
      <c r="Z9" s="288"/>
      <c r="AA9" s="288"/>
      <c r="AB9" s="288"/>
      <c r="AC9" s="288"/>
      <c r="AD9" s="288"/>
      <c r="AE9" s="288"/>
      <c r="AF9" s="288"/>
      <c r="AG9" s="288"/>
      <c r="AH9" s="288"/>
      <c r="AI9" s="288"/>
      <c r="AJ9" s="288"/>
      <c r="AK9" s="288"/>
      <c r="AL9" s="288"/>
      <c r="AM9" s="289"/>
      <c r="AR9" s="25">
        <v>44316</v>
      </c>
      <c r="AS9" s="22" t="s">
        <v>101</v>
      </c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>
        <v>108</v>
      </c>
      <c r="BF9" s="22"/>
      <c r="BG9" s="22"/>
      <c r="BH9" s="22"/>
      <c r="BI9" s="22"/>
      <c r="BJ9" s="34"/>
      <c r="BK9" s="49"/>
      <c r="BL9" s="39" t="s">
        <v>102</v>
      </c>
    </row>
    <row r="10" spans="2:68" ht="18" customHeight="1" thickBot="1">
      <c r="B10" s="290" t="s">
        <v>7</v>
      </c>
      <c r="C10" s="291"/>
      <c r="D10" s="291"/>
      <c r="E10" s="291"/>
      <c r="F10" s="291"/>
      <c r="G10" s="291"/>
      <c r="H10" s="291"/>
      <c r="I10" s="291"/>
      <c r="J10" s="291"/>
      <c r="K10" s="291"/>
      <c r="L10" s="292"/>
      <c r="M10" s="293" t="s">
        <v>8</v>
      </c>
      <c r="N10" s="291"/>
      <c r="O10" s="291"/>
      <c r="P10" s="291"/>
      <c r="Q10" s="291"/>
      <c r="R10" s="291"/>
      <c r="S10" s="291"/>
      <c r="T10" s="294"/>
      <c r="U10" s="309" t="s">
        <v>7</v>
      </c>
      <c r="V10" s="291"/>
      <c r="W10" s="291"/>
      <c r="X10" s="291"/>
      <c r="Y10" s="291"/>
      <c r="Z10" s="291"/>
      <c r="AA10" s="291"/>
      <c r="AB10" s="291"/>
      <c r="AC10" s="291"/>
      <c r="AD10" s="291"/>
      <c r="AE10" s="292"/>
      <c r="AF10" s="293" t="s">
        <v>8</v>
      </c>
      <c r="AG10" s="291"/>
      <c r="AH10" s="291"/>
      <c r="AI10" s="291"/>
      <c r="AJ10" s="291"/>
      <c r="AK10" s="291"/>
      <c r="AL10" s="291"/>
      <c r="AM10" s="294"/>
      <c r="AR10" s="25">
        <v>44315</v>
      </c>
      <c r="AS10" s="22" t="s">
        <v>101</v>
      </c>
      <c r="AT10" s="22"/>
      <c r="AU10" s="22"/>
      <c r="AV10" s="22"/>
      <c r="AW10" s="23"/>
      <c r="AX10" s="22"/>
      <c r="AY10" s="22"/>
      <c r="AZ10" s="22"/>
      <c r="BA10" s="22"/>
      <c r="BB10" s="22"/>
      <c r="BC10" s="22"/>
      <c r="BD10" s="22"/>
      <c r="BE10" s="22">
        <v>108</v>
      </c>
      <c r="BF10" s="22"/>
      <c r="BG10" s="22"/>
      <c r="BH10" s="22"/>
      <c r="BI10" s="22"/>
      <c r="BJ10" s="34"/>
      <c r="BK10" s="49"/>
      <c r="BL10" s="39" t="s">
        <v>103</v>
      </c>
    </row>
    <row r="11" spans="2:68" ht="18" customHeight="1">
      <c r="B11" s="295" t="s">
        <v>9</v>
      </c>
      <c r="C11" s="296"/>
      <c r="D11" s="296"/>
      <c r="E11" s="296"/>
      <c r="F11" s="296"/>
      <c r="G11" s="296"/>
      <c r="H11" s="296"/>
      <c r="I11" s="296"/>
      <c r="J11" s="296"/>
      <c r="K11" s="296"/>
      <c r="L11" s="297"/>
      <c r="M11" s="298">
        <f>BI13*-1</f>
        <v>13000</v>
      </c>
      <c r="N11" s="299"/>
      <c r="O11" s="299"/>
      <c r="P11" s="299"/>
      <c r="Q11" s="299"/>
      <c r="R11" s="299"/>
      <c r="S11" s="300" t="s">
        <v>10</v>
      </c>
      <c r="T11" s="301"/>
      <c r="U11" s="295" t="s">
        <v>11</v>
      </c>
      <c r="V11" s="296"/>
      <c r="W11" s="296"/>
      <c r="X11" s="296"/>
      <c r="Y11" s="296"/>
      <c r="Z11" s="296"/>
      <c r="AA11" s="296"/>
      <c r="AB11" s="296"/>
      <c r="AC11" s="296"/>
      <c r="AD11" s="296"/>
      <c r="AE11" s="297"/>
      <c r="AF11" s="298">
        <f>AT3</f>
        <v>65960</v>
      </c>
      <c r="AG11" s="299"/>
      <c r="AH11" s="299"/>
      <c r="AI11" s="299"/>
      <c r="AJ11" s="299"/>
      <c r="AK11" s="299"/>
      <c r="AL11" s="300" t="s">
        <v>10</v>
      </c>
      <c r="AM11" s="301"/>
      <c r="AR11" s="25">
        <v>44315</v>
      </c>
      <c r="AS11" s="22" t="s">
        <v>104</v>
      </c>
      <c r="AT11" s="22"/>
      <c r="AU11" s="22"/>
      <c r="AV11" s="22">
        <v>438</v>
      </c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34"/>
      <c r="BK11" s="49"/>
      <c r="BL11" s="39" t="s">
        <v>105</v>
      </c>
      <c r="BN11" s="76" t="s">
        <v>106</v>
      </c>
      <c r="BO11" s="76" t="s">
        <v>93</v>
      </c>
      <c r="BP11" s="76" t="s">
        <v>107</v>
      </c>
    </row>
    <row r="12" spans="2:68" ht="18" customHeight="1">
      <c r="B12" s="247" t="s">
        <v>12</v>
      </c>
      <c r="C12" s="248"/>
      <c r="D12" s="248"/>
      <c r="E12" s="248"/>
      <c r="F12" s="248"/>
      <c r="G12" s="248"/>
      <c r="H12" s="248"/>
      <c r="I12" s="248"/>
      <c r="J12" s="248"/>
      <c r="K12" s="248"/>
      <c r="L12" s="251"/>
      <c r="M12" s="252"/>
      <c r="N12" s="253"/>
      <c r="O12" s="253"/>
      <c r="P12" s="253"/>
      <c r="Q12" s="253"/>
      <c r="R12" s="253"/>
      <c r="S12" s="278" t="s">
        <v>10</v>
      </c>
      <c r="T12" s="279"/>
      <c r="U12" s="247" t="s">
        <v>64</v>
      </c>
      <c r="V12" s="248"/>
      <c r="W12" s="248"/>
      <c r="X12" s="248"/>
      <c r="Y12" s="248"/>
      <c r="Z12" s="248"/>
      <c r="AA12" s="248"/>
      <c r="AB12" s="248"/>
      <c r="AC12" s="248"/>
      <c r="AD12" s="248"/>
      <c r="AE12" s="251"/>
      <c r="AF12" s="252">
        <f>AU3</f>
        <v>7390</v>
      </c>
      <c r="AG12" s="253"/>
      <c r="AH12" s="253"/>
      <c r="AI12" s="253"/>
      <c r="AJ12" s="253"/>
      <c r="AK12" s="253"/>
      <c r="AL12" s="278" t="s">
        <v>10</v>
      </c>
      <c r="AM12" s="279"/>
      <c r="AR12" s="32">
        <v>44314</v>
      </c>
      <c r="AS12" s="33" t="s">
        <v>108</v>
      </c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>
        <v>6000</v>
      </c>
      <c r="BE12" s="33"/>
      <c r="BF12" s="33"/>
      <c r="BG12" s="33"/>
      <c r="BH12" s="33"/>
      <c r="BI12" s="33"/>
      <c r="BJ12" s="35"/>
      <c r="BK12" s="50" t="s">
        <v>72</v>
      </c>
      <c r="BL12" s="38" t="s">
        <v>109</v>
      </c>
      <c r="BN12" s="76" t="e">
        <f>SUMIFS($AT$7:$BI$81,$BK$7:$BK$81,"nanaco出")</f>
        <v>#VALUE!</v>
      </c>
      <c r="BO12" s="76"/>
      <c r="BP12" s="76"/>
    </row>
    <row r="13" spans="2:68" ht="18" customHeight="1">
      <c r="B13" s="247" t="s">
        <v>14</v>
      </c>
      <c r="C13" s="248"/>
      <c r="D13" s="248"/>
      <c r="E13" s="248"/>
      <c r="F13" s="248"/>
      <c r="G13" s="248"/>
      <c r="H13" s="248"/>
      <c r="I13" s="248"/>
      <c r="J13" s="248"/>
      <c r="K13" s="248"/>
      <c r="L13" s="251"/>
      <c r="M13" s="252"/>
      <c r="N13" s="253"/>
      <c r="O13" s="253"/>
      <c r="P13" s="253"/>
      <c r="Q13" s="253"/>
      <c r="R13" s="253"/>
      <c r="S13" s="276" t="s">
        <v>10</v>
      </c>
      <c r="T13" s="277"/>
      <c r="U13" s="247" t="s">
        <v>15</v>
      </c>
      <c r="V13" s="248"/>
      <c r="W13" s="248"/>
      <c r="X13" s="248"/>
      <c r="Y13" s="248"/>
      <c r="Z13" s="248"/>
      <c r="AA13" s="248"/>
      <c r="AB13" s="248"/>
      <c r="AC13" s="248"/>
      <c r="AD13" s="248"/>
      <c r="AE13" s="251"/>
      <c r="AF13" s="252">
        <f>AV3</f>
        <v>47076</v>
      </c>
      <c r="AG13" s="253"/>
      <c r="AH13" s="253"/>
      <c r="AI13" s="253"/>
      <c r="AJ13" s="253"/>
      <c r="AK13" s="253"/>
      <c r="AL13" s="276" t="s">
        <v>10</v>
      </c>
      <c r="AM13" s="277"/>
      <c r="AR13" s="32">
        <v>44313</v>
      </c>
      <c r="AS13" s="33" t="s">
        <v>110</v>
      </c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>
        <v>-13000</v>
      </c>
      <c r="BJ13" s="35" t="s">
        <v>111</v>
      </c>
      <c r="BK13" s="50" t="s">
        <v>112</v>
      </c>
      <c r="BL13" s="38" t="s">
        <v>113</v>
      </c>
    </row>
    <row r="14" spans="2:68" ht="18" customHeight="1">
      <c r="B14" s="247" t="s">
        <v>16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51"/>
      <c r="M14" s="252"/>
      <c r="N14" s="253"/>
      <c r="O14" s="253"/>
      <c r="P14" s="253"/>
      <c r="Q14" s="253"/>
      <c r="R14" s="253"/>
      <c r="S14" s="278" t="s">
        <v>10</v>
      </c>
      <c r="T14" s="279"/>
      <c r="U14" s="247" t="s">
        <v>17</v>
      </c>
      <c r="V14" s="248"/>
      <c r="W14" s="248"/>
      <c r="X14" s="248"/>
      <c r="Y14" s="248"/>
      <c r="Z14" s="248"/>
      <c r="AA14" s="248"/>
      <c r="AB14" s="248"/>
      <c r="AC14" s="248"/>
      <c r="AD14" s="248"/>
      <c r="AE14" s="251"/>
      <c r="AF14" s="252">
        <f>AW3</f>
        <v>3661</v>
      </c>
      <c r="AG14" s="253"/>
      <c r="AH14" s="253"/>
      <c r="AI14" s="253"/>
      <c r="AJ14" s="253"/>
      <c r="AK14" s="253"/>
      <c r="AL14" s="278" t="s">
        <v>10</v>
      </c>
      <c r="AM14" s="279"/>
      <c r="AR14" s="32">
        <v>44312</v>
      </c>
      <c r="AS14" s="33" t="s">
        <v>114</v>
      </c>
      <c r="AT14" s="33"/>
      <c r="AU14" s="33">
        <v>2916</v>
      </c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5" t="s">
        <v>115</v>
      </c>
      <c r="BK14" s="50" t="s">
        <v>116</v>
      </c>
      <c r="BL14" s="38" t="s">
        <v>117</v>
      </c>
    </row>
    <row r="15" spans="2:68" ht="18" customHeight="1">
      <c r="B15" s="247" t="s">
        <v>18</v>
      </c>
      <c r="C15" s="248"/>
      <c r="D15" s="248"/>
      <c r="E15" s="248"/>
      <c r="F15" s="248"/>
      <c r="G15" s="248"/>
      <c r="H15" s="248"/>
      <c r="I15" s="248"/>
      <c r="J15" s="248"/>
      <c r="K15" s="248"/>
      <c r="L15" s="251"/>
      <c r="M15" s="252"/>
      <c r="N15" s="253"/>
      <c r="O15" s="253"/>
      <c r="P15" s="253"/>
      <c r="Q15" s="253"/>
      <c r="R15" s="253"/>
      <c r="S15" s="281" t="s">
        <v>10</v>
      </c>
      <c r="T15" s="282"/>
      <c r="U15" s="247" t="s">
        <v>19</v>
      </c>
      <c r="V15" s="248"/>
      <c r="W15" s="248"/>
      <c r="X15" s="248"/>
      <c r="Y15" s="248"/>
      <c r="Z15" s="248"/>
      <c r="AA15" s="248"/>
      <c r="AB15" s="248"/>
      <c r="AC15" s="248"/>
      <c r="AD15" s="248"/>
      <c r="AE15" s="251"/>
      <c r="AF15" s="252">
        <f>AX3</f>
        <v>4392</v>
      </c>
      <c r="AG15" s="253"/>
      <c r="AH15" s="253"/>
      <c r="AI15" s="253"/>
      <c r="AJ15" s="253"/>
      <c r="AK15" s="253"/>
      <c r="AL15" s="281" t="s">
        <v>10</v>
      </c>
      <c r="AM15" s="282"/>
      <c r="AR15" s="25">
        <v>44312</v>
      </c>
      <c r="AS15" s="22" t="s">
        <v>118</v>
      </c>
      <c r="AT15" s="22"/>
      <c r="AU15" s="22"/>
      <c r="AV15" s="22"/>
      <c r="AW15" s="22"/>
      <c r="AX15" s="22"/>
      <c r="AY15" s="22"/>
      <c r="AZ15" s="22">
        <v>14357</v>
      </c>
      <c r="BA15" s="22"/>
      <c r="BB15" s="22"/>
      <c r="BC15" s="22"/>
      <c r="BD15" s="22"/>
      <c r="BE15" s="22"/>
      <c r="BF15" s="22"/>
      <c r="BG15" s="22"/>
      <c r="BH15" s="22"/>
      <c r="BI15" s="22"/>
      <c r="BJ15" s="34"/>
      <c r="BK15" s="49"/>
      <c r="BL15" s="39" t="s">
        <v>119</v>
      </c>
    </row>
    <row r="16" spans="2:68" ht="18" customHeight="1">
      <c r="B16" s="247" t="s">
        <v>20</v>
      </c>
      <c r="C16" s="248"/>
      <c r="D16" s="248"/>
      <c r="E16" s="248"/>
      <c r="F16" s="248"/>
      <c r="G16" s="248"/>
      <c r="H16" s="248"/>
      <c r="I16" s="248"/>
      <c r="J16" s="248"/>
      <c r="K16" s="248"/>
      <c r="L16" s="251"/>
      <c r="M16" s="252"/>
      <c r="N16" s="253"/>
      <c r="O16" s="253"/>
      <c r="P16" s="253"/>
      <c r="Q16" s="253"/>
      <c r="R16" s="253"/>
      <c r="S16" s="278" t="s">
        <v>10</v>
      </c>
      <c r="T16" s="279"/>
      <c r="U16" s="247" t="s">
        <v>21</v>
      </c>
      <c r="V16" s="248"/>
      <c r="W16" s="248"/>
      <c r="X16" s="248"/>
      <c r="Y16" s="248"/>
      <c r="Z16" s="248"/>
      <c r="AA16" s="248"/>
      <c r="AB16" s="248"/>
      <c r="AC16" s="248"/>
      <c r="AD16" s="248"/>
      <c r="AE16" s="251"/>
      <c r="AF16" s="252">
        <f>AY3</f>
        <v>3237</v>
      </c>
      <c r="AG16" s="253"/>
      <c r="AH16" s="253"/>
      <c r="AI16" s="253"/>
      <c r="AJ16" s="253"/>
      <c r="AK16" s="253"/>
      <c r="AL16" s="278" t="s">
        <v>10</v>
      </c>
      <c r="AM16" s="279"/>
      <c r="AR16" s="25">
        <v>44312</v>
      </c>
      <c r="AS16" s="22" t="s">
        <v>120</v>
      </c>
      <c r="AT16" s="22"/>
      <c r="AU16" s="22"/>
      <c r="AV16" s="22"/>
      <c r="AW16" s="22">
        <v>3551</v>
      </c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34"/>
      <c r="BK16" s="49"/>
      <c r="BL16" s="39" t="s">
        <v>121</v>
      </c>
    </row>
    <row r="17" spans="2:64" ht="18" customHeight="1">
      <c r="B17" s="247" t="s">
        <v>22</v>
      </c>
      <c r="C17" s="248"/>
      <c r="D17" s="248"/>
      <c r="E17" s="248"/>
      <c r="F17" s="248"/>
      <c r="G17" s="248"/>
      <c r="H17" s="248"/>
      <c r="I17" s="248"/>
      <c r="J17" s="248"/>
      <c r="K17" s="248"/>
      <c r="L17" s="251"/>
      <c r="M17" s="252"/>
      <c r="N17" s="253"/>
      <c r="O17" s="253"/>
      <c r="P17" s="253"/>
      <c r="Q17" s="253"/>
      <c r="R17" s="253"/>
      <c r="S17" s="276" t="s">
        <v>10</v>
      </c>
      <c r="T17" s="277"/>
      <c r="U17" s="283" t="s">
        <v>23</v>
      </c>
      <c r="V17" s="284"/>
      <c r="W17" s="284"/>
      <c r="X17" s="284"/>
      <c r="Y17" s="284"/>
      <c r="Z17" s="284"/>
      <c r="AA17" s="284"/>
      <c r="AB17" s="284"/>
      <c r="AC17" s="284"/>
      <c r="AD17" s="284"/>
      <c r="AE17" s="285"/>
      <c r="AF17" s="252">
        <f>AZ3</f>
        <v>14357</v>
      </c>
      <c r="AG17" s="253"/>
      <c r="AH17" s="253"/>
      <c r="AI17" s="253"/>
      <c r="AJ17" s="253"/>
      <c r="AK17" s="253"/>
      <c r="AL17" s="276" t="s">
        <v>10</v>
      </c>
      <c r="AM17" s="277"/>
      <c r="AR17" s="32">
        <v>44312</v>
      </c>
      <c r="AS17" s="33" t="s">
        <v>122</v>
      </c>
      <c r="AT17" s="33"/>
      <c r="AU17" s="33"/>
      <c r="AV17" s="33"/>
      <c r="AW17" s="33">
        <v>110</v>
      </c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5"/>
      <c r="BK17" s="50" t="s">
        <v>80</v>
      </c>
      <c r="BL17" s="38" t="s">
        <v>123</v>
      </c>
    </row>
    <row r="18" spans="2:64" ht="18" customHeight="1">
      <c r="B18" s="247" t="s">
        <v>69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51"/>
      <c r="M18" s="252"/>
      <c r="N18" s="253"/>
      <c r="O18" s="253"/>
      <c r="P18" s="253"/>
      <c r="Q18" s="253"/>
      <c r="R18" s="253"/>
      <c r="S18" s="278" t="s">
        <v>10</v>
      </c>
      <c r="T18" s="279"/>
      <c r="U18" s="247" t="s">
        <v>26</v>
      </c>
      <c r="V18" s="248"/>
      <c r="W18" s="248"/>
      <c r="X18" s="248"/>
      <c r="Y18" s="248"/>
      <c r="Z18" s="248"/>
      <c r="AA18" s="248"/>
      <c r="AB18" s="248"/>
      <c r="AC18" s="248"/>
      <c r="AD18" s="248"/>
      <c r="AE18" s="251"/>
      <c r="AF18" s="252">
        <f>BA3</f>
        <v>0</v>
      </c>
      <c r="AG18" s="253"/>
      <c r="AH18" s="253"/>
      <c r="AI18" s="253"/>
      <c r="AJ18" s="253"/>
      <c r="AK18" s="253"/>
      <c r="AL18" s="278" t="s">
        <v>10</v>
      </c>
      <c r="AM18" s="279"/>
      <c r="AR18" s="25">
        <v>44311</v>
      </c>
      <c r="AS18" s="22" t="s">
        <v>104</v>
      </c>
      <c r="AT18" s="22"/>
      <c r="AU18" s="22"/>
      <c r="AV18" s="22">
        <v>3312</v>
      </c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34"/>
      <c r="BK18" s="49"/>
      <c r="BL18" s="39" t="s">
        <v>124</v>
      </c>
    </row>
    <row r="19" spans="2:64" ht="18" customHeight="1">
      <c r="B19" s="247" t="s">
        <v>27</v>
      </c>
      <c r="C19" s="248"/>
      <c r="D19" s="248"/>
      <c r="E19" s="248"/>
      <c r="F19" s="248"/>
      <c r="G19" s="248"/>
      <c r="H19" s="248"/>
      <c r="I19" s="248"/>
      <c r="J19" s="248"/>
      <c r="K19" s="248"/>
      <c r="L19" s="251"/>
      <c r="M19" s="252"/>
      <c r="N19" s="253"/>
      <c r="O19" s="253"/>
      <c r="P19" s="253"/>
      <c r="Q19" s="253"/>
      <c r="R19" s="253"/>
      <c r="S19" s="276" t="s">
        <v>10</v>
      </c>
      <c r="T19" s="277"/>
      <c r="U19" s="268" t="s">
        <v>28</v>
      </c>
      <c r="V19" s="269"/>
      <c r="W19" s="302" t="s">
        <v>71</v>
      </c>
      <c r="X19" s="284"/>
      <c r="Y19" s="284"/>
      <c r="Z19" s="284"/>
      <c r="AA19" s="284"/>
      <c r="AB19" s="284"/>
      <c r="AC19" s="284"/>
      <c r="AD19" s="284"/>
      <c r="AE19" s="285"/>
      <c r="AF19" s="252">
        <f>BB3</f>
        <v>0</v>
      </c>
      <c r="AG19" s="253"/>
      <c r="AH19" s="253"/>
      <c r="AI19" s="253"/>
      <c r="AJ19" s="253"/>
      <c r="AK19" s="253"/>
      <c r="AL19" s="276" t="s">
        <v>10</v>
      </c>
      <c r="AM19" s="277"/>
      <c r="AR19" s="25">
        <v>44311</v>
      </c>
      <c r="AS19" s="22" t="s">
        <v>101</v>
      </c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>
        <v>108</v>
      </c>
      <c r="BF19" s="22"/>
      <c r="BG19" s="22"/>
      <c r="BH19" s="22"/>
      <c r="BI19" s="22"/>
      <c r="BJ19" s="34"/>
      <c r="BK19" s="49"/>
      <c r="BL19" s="39" t="s">
        <v>125</v>
      </c>
    </row>
    <row r="20" spans="2:64" ht="18" customHeight="1">
      <c r="B20" s="247" t="s">
        <v>31</v>
      </c>
      <c r="C20" s="248"/>
      <c r="D20" s="248"/>
      <c r="E20" s="248"/>
      <c r="F20" s="248"/>
      <c r="G20" s="248"/>
      <c r="H20" s="248"/>
      <c r="I20" s="248"/>
      <c r="J20" s="248"/>
      <c r="K20" s="248"/>
      <c r="L20" s="251"/>
      <c r="M20" s="252"/>
      <c r="N20" s="253"/>
      <c r="O20" s="253"/>
      <c r="P20" s="253"/>
      <c r="Q20" s="253"/>
      <c r="R20" s="253"/>
      <c r="S20" s="278" t="s">
        <v>10</v>
      </c>
      <c r="T20" s="279"/>
      <c r="U20" s="270"/>
      <c r="V20" s="271"/>
      <c r="W20" s="280" t="s">
        <v>32</v>
      </c>
      <c r="X20" s="248"/>
      <c r="Y20" s="248"/>
      <c r="Z20" s="248"/>
      <c r="AA20" s="248"/>
      <c r="AB20" s="248"/>
      <c r="AC20" s="248"/>
      <c r="AD20" s="248"/>
      <c r="AE20" s="251"/>
      <c r="AF20" s="252"/>
      <c r="AG20" s="253"/>
      <c r="AH20" s="253"/>
      <c r="AI20" s="253"/>
      <c r="AJ20" s="253"/>
      <c r="AK20" s="253"/>
      <c r="AL20" s="278" t="s">
        <v>10</v>
      </c>
      <c r="AM20" s="279"/>
      <c r="AR20" s="32">
        <v>44311</v>
      </c>
      <c r="AS20" s="33" t="s">
        <v>110</v>
      </c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>
        <v>-6655</v>
      </c>
      <c r="BJ20" s="35" t="s">
        <v>126</v>
      </c>
      <c r="BK20" s="50" t="s">
        <v>112</v>
      </c>
      <c r="BL20" s="38" t="s">
        <v>127</v>
      </c>
    </row>
    <row r="21" spans="2:64" ht="18" customHeight="1">
      <c r="B21" s="247" t="s">
        <v>33</v>
      </c>
      <c r="C21" s="248"/>
      <c r="D21" s="248"/>
      <c r="E21" s="248"/>
      <c r="F21" s="248"/>
      <c r="G21" s="248"/>
      <c r="H21" s="248"/>
      <c r="I21" s="248"/>
      <c r="J21" s="248"/>
      <c r="K21" s="248"/>
      <c r="L21" s="251"/>
      <c r="M21" s="252"/>
      <c r="N21" s="253"/>
      <c r="O21" s="253"/>
      <c r="P21" s="253"/>
      <c r="Q21" s="253"/>
      <c r="R21" s="253"/>
      <c r="S21" s="276" t="s">
        <v>10</v>
      </c>
      <c r="T21" s="277"/>
      <c r="U21" s="272"/>
      <c r="V21" s="273"/>
      <c r="W21" s="280" t="s">
        <v>34</v>
      </c>
      <c r="X21" s="248"/>
      <c r="Y21" s="248"/>
      <c r="Z21" s="248"/>
      <c r="AA21" s="248"/>
      <c r="AB21" s="248"/>
      <c r="AC21" s="248"/>
      <c r="AD21" s="248"/>
      <c r="AE21" s="251"/>
      <c r="AF21" s="252"/>
      <c r="AG21" s="253"/>
      <c r="AH21" s="253"/>
      <c r="AI21" s="253"/>
      <c r="AJ21" s="253"/>
      <c r="AK21" s="253"/>
      <c r="AL21" s="276" t="s">
        <v>10</v>
      </c>
      <c r="AM21" s="277"/>
      <c r="AR21" s="32">
        <v>44302</v>
      </c>
      <c r="AS21" s="33" t="s">
        <v>128</v>
      </c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 t="s">
        <v>129</v>
      </c>
      <c r="BJ21" s="35" t="s">
        <v>130</v>
      </c>
      <c r="BK21" s="50" t="s">
        <v>131</v>
      </c>
      <c r="BL21" s="38" t="s">
        <v>132</v>
      </c>
    </row>
    <row r="22" spans="2:64" ht="18" customHeight="1">
      <c r="B22" s="247" t="s">
        <v>35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51"/>
      <c r="M22" s="252"/>
      <c r="N22" s="253"/>
      <c r="O22" s="253"/>
      <c r="P22" s="253"/>
      <c r="Q22" s="253"/>
      <c r="R22" s="253"/>
      <c r="S22" s="278" t="s">
        <v>10</v>
      </c>
      <c r="T22" s="279"/>
      <c r="U22" s="247" t="s">
        <v>36</v>
      </c>
      <c r="V22" s="248"/>
      <c r="W22" s="248"/>
      <c r="X22" s="248"/>
      <c r="Y22" s="248"/>
      <c r="Z22" s="248"/>
      <c r="AA22" s="248"/>
      <c r="AB22" s="248"/>
      <c r="AC22" s="248"/>
      <c r="AD22" s="248"/>
      <c r="AE22" s="251"/>
      <c r="AF22" s="252"/>
      <c r="AG22" s="253"/>
      <c r="AH22" s="253"/>
      <c r="AI22" s="253"/>
      <c r="AJ22" s="253"/>
      <c r="AK22" s="253"/>
      <c r="AL22" s="278" t="s">
        <v>10</v>
      </c>
      <c r="AM22" s="279"/>
      <c r="AR22" s="75">
        <v>44311</v>
      </c>
      <c r="AS22" s="76" t="s">
        <v>104</v>
      </c>
      <c r="AT22" s="76"/>
      <c r="AU22" s="76"/>
      <c r="AV22" s="76">
        <v>248</v>
      </c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7"/>
      <c r="BK22" s="78" t="s">
        <v>94</v>
      </c>
      <c r="BL22" s="79" t="s">
        <v>133</v>
      </c>
    </row>
    <row r="23" spans="2:64" ht="18" customHeight="1">
      <c r="B23" s="247" t="s">
        <v>37</v>
      </c>
      <c r="C23" s="248"/>
      <c r="D23" s="248"/>
      <c r="E23" s="248"/>
      <c r="F23" s="248"/>
      <c r="G23" s="248"/>
      <c r="H23" s="248"/>
      <c r="I23" s="248"/>
      <c r="J23" s="248"/>
      <c r="K23" s="248"/>
      <c r="L23" s="251"/>
      <c r="M23" s="252">
        <v>78129</v>
      </c>
      <c r="N23" s="253"/>
      <c r="O23" s="253"/>
      <c r="P23" s="253"/>
      <c r="Q23" s="253"/>
      <c r="R23" s="253"/>
      <c r="S23" s="276" t="s">
        <v>10</v>
      </c>
      <c r="T23" s="277"/>
      <c r="U23" s="247" t="s">
        <v>38</v>
      </c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9"/>
      <c r="AR23" s="25">
        <v>44301</v>
      </c>
      <c r="AS23" s="22" t="s">
        <v>101</v>
      </c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>
        <v>108</v>
      </c>
      <c r="BF23" s="22"/>
      <c r="BG23" s="22"/>
      <c r="BH23" s="22"/>
      <c r="BI23" s="22"/>
      <c r="BJ23" s="34"/>
      <c r="BK23" s="49"/>
      <c r="BL23" s="39" t="s">
        <v>134</v>
      </c>
    </row>
    <row r="24" spans="2:64" ht="18" customHeight="1">
      <c r="B24" s="247" t="s">
        <v>39</v>
      </c>
      <c r="C24" s="248"/>
      <c r="D24" s="248"/>
      <c r="E24" s="248"/>
      <c r="F24" s="248"/>
      <c r="G24" s="248"/>
      <c r="H24" s="248"/>
      <c r="I24" s="248"/>
      <c r="J24" s="248"/>
      <c r="K24" s="248"/>
      <c r="L24" s="251"/>
      <c r="M24" s="252"/>
      <c r="N24" s="253"/>
      <c r="O24" s="253"/>
      <c r="P24" s="253"/>
      <c r="Q24" s="253"/>
      <c r="R24" s="253"/>
      <c r="S24" s="278" t="s">
        <v>10</v>
      </c>
      <c r="T24" s="279"/>
      <c r="U24" s="247" t="s">
        <v>40</v>
      </c>
      <c r="V24" s="248"/>
      <c r="W24" s="248"/>
      <c r="X24" s="248"/>
      <c r="Y24" s="248"/>
      <c r="Z24" s="248"/>
      <c r="AA24" s="248"/>
      <c r="AB24" s="248"/>
      <c r="AC24" s="248"/>
      <c r="AD24" s="248"/>
      <c r="AE24" s="251"/>
      <c r="AF24" s="252"/>
      <c r="AG24" s="253"/>
      <c r="AH24" s="253"/>
      <c r="AI24" s="253"/>
      <c r="AJ24" s="253"/>
      <c r="AK24" s="253"/>
      <c r="AL24" s="276" t="s">
        <v>10</v>
      </c>
      <c r="AM24" s="277"/>
      <c r="AR24" s="25">
        <v>44301</v>
      </c>
      <c r="AS24" s="22" t="s">
        <v>104</v>
      </c>
      <c r="AT24" s="22"/>
      <c r="AU24" s="22"/>
      <c r="AV24" s="22">
        <v>358</v>
      </c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34"/>
      <c r="BK24" s="49"/>
      <c r="BL24" s="39" t="s">
        <v>135</v>
      </c>
    </row>
    <row r="25" spans="2:64" ht="18" customHeight="1">
      <c r="B25" s="247" t="s">
        <v>41</v>
      </c>
      <c r="C25" s="248"/>
      <c r="D25" s="248"/>
      <c r="E25" s="248"/>
      <c r="F25" s="248"/>
      <c r="G25" s="248"/>
      <c r="H25" s="248"/>
      <c r="I25" s="248"/>
      <c r="J25" s="248"/>
      <c r="K25" s="248"/>
      <c r="L25" s="251"/>
      <c r="M25" s="252"/>
      <c r="N25" s="253"/>
      <c r="O25" s="253"/>
      <c r="P25" s="253"/>
      <c r="Q25" s="253"/>
      <c r="R25" s="253"/>
      <c r="S25" s="254" t="s">
        <v>10</v>
      </c>
      <c r="T25" s="255"/>
      <c r="U25" s="247" t="s">
        <v>42</v>
      </c>
      <c r="V25" s="248"/>
      <c r="W25" s="248"/>
      <c r="X25" s="248"/>
      <c r="Y25" s="248"/>
      <c r="Z25" s="248"/>
      <c r="AA25" s="248"/>
      <c r="AB25" s="248"/>
      <c r="AC25" s="248"/>
      <c r="AD25" s="248"/>
      <c r="AE25" s="251"/>
      <c r="AF25" s="252">
        <f>BC3+BD3</f>
        <v>32010</v>
      </c>
      <c r="AG25" s="253"/>
      <c r="AH25" s="253"/>
      <c r="AI25" s="253"/>
      <c r="AJ25" s="253"/>
      <c r="AK25" s="253"/>
      <c r="AL25" s="278" t="s">
        <v>10</v>
      </c>
      <c r="AM25" s="279"/>
      <c r="AR25" s="75">
        <v>44301</v>
      </c>
      <c r="AS25" s="76" t="s">
        <v>104</v>
      </c>
      <c r="AT25" s="76"/>
      <c r="AU25" s="76"/>
      <c r="AV25" s="76">
        <v>581</v>
      </c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7"/>
      <c r="BK25" s="78" t="s">
        <v>92</v>
      </c>
      <c r="BL25" s="79" t="s">
        <v>136</v>
      </c>
    </row>
    <row r="26" spans="2:64" ht="18" customHeight="1">
      <c r="B26" s="247" t="s">
        <v>43</v>
      </c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9"/>
      <c r="U26" s="247" t="s">
        <v>44</v>
      </c>
      <c r="V26" s="248"/>
      <c r="W26" s="248"/>
      <c r="X26" s="248"/>
      <c r="Y26" s="248"/>
      <c r="Z26" s="248"/>
      <c r="AA26" s="248"/>
      <c r="AB26" s="248"/>
      <c r="AC26" s="248"/>
      <c r="AD26" s="248"/>
      <c r="AE26" s="251"/>
      <c r="AF26" s="252">
        <f>BE3</f>
        <v>1296</v>
      </c>
      <c r="AG26" s="253"/>
      <c r="AH26" s="253"/>
      <c r="AI26" s="253"/>
      <c r="AJ26" s="253"/>
      <c r="AK26" s="253"/>
      <c r="AL26" s="276" t="s">
        <v>10</v>
      </c>
      <c r="AM26" s="277"/>
      <c r="AR26" s="25">
        <v>44300</v>
      </c>
      <c r="AS26" s="22" t="s">
        <v>104</v>
      </c>
      <c r="AT26" s="22"/>
      <c r="AU26" s="22"/>
      <c r="AV26" s="22">
        <v>2683</v>
      </c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34"/>
      <c r="BK26" s="49"/>
      <c r="BL26" s="39" t="s">
        <v>137</v>
      </c>
    </row>
    <row r="27" spans="2:64" ht="18" customHeight="1">
      <c r="B27" s="247" t="s">
        <v>45</v>
      </c>
      <c r="C27" s="248"/>
      <c r="D27" s="248"/>
      <c r="E27" s="248"/>
      <c r="F27" s="248"/>
      <c r="G27" s="248"/>
      <c r="H27" s="248"/>
      <c r="I27" s="248"/>
      <c r="J27" s="248"/>
      <c r="K27" s="248"/>
      <c r="L27" s="251"/>
      <c r="M27" s="252"/>
      <c r="N27" s="253"/>
      <c r="O27" s="253"/>
      <c r="P27" s="253"/>
      <c r="Q27" s="253"/>
      <c r="R27" s="253"/>
      <c r="S27" s="254" t="s">
        <v>10</v>
      </c>
      <c r="T27" s="255"/>
      <c r="U27" s="247" t="s">
        <v>46</v>
      </c>
      <c r="V27" s="248"/>
      <c r="W27" s="248"/>
      <c r="X27" s="248"/>
      <c r="Y27" s="248"/>
      <c r="Z27" s="248"/>
      <c r="AA27" s="248"/>
      <c r="AB27" s="248"/>
      <c r="AC27" s="248"/>
      <c r="AD27" s="248"/>
      <c r="AE27" s="251"/>
      <c r="AF27" s="252">
        <f>BF3</f>
        <v>0</v>
      </c>
      <c r="AG27" s="253"/>
      <c r="AH27" s="253"/>
      <c r="AI27" s="253"/>
      <c r="AJ27" s="253"/>
      <c r="AK27" s="253"/>
      <c r="AL27" s="278" t="s">
        <v>10</v>
      </c>
      <c r="AM27" s="279"/>
      <c r="AR27" s="75">
        <v>44299</v>
      </c>
      <c r="AS27" s="76" t="s">
        <v>104</v>
      </c>
      <c r="AT27" s="76"/>
      <c r="AU27" s="76"/>
      <c r="AV27" s="76">
        <v>581</v>
      </c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7"/>
      <c r="BK27" s="78" t="s">
        <v>106</v>
      </c>
      <c r="BL27" s="79" t="s">
        <v>138</v>
      </c>
    </row>
    <row r="28" spans="2:64" ht="18" customHeight="1">
      <c r="B28" s="247" t="s">
        <v>47</v>
      </c>
      <c r="C28" s="248"/>
      <c r="D28" s="248"/>
      <c r="E28" s="248"/>
      <c r="F28" s="248"/>
      <c r="G28" s="248"/>
      <c r="H28" s="248"/>
      <c r="I28" s="248"/>
      <c r="J28" s="248"/>
      <c r="K28" s="248"/>
      <c r="L28" s="248"/>
      <c r="M28" s="248"/>
      <c r="N28" s="248"/>
      <c r="O28" s="248"/>
      <c r="P28" s="248"/>
      <c r="Q28" s="248"/>
      <c r="R28" s="248"/>
      <c r="S28" s="248"/>
      <c r="T28" s="249"/>
      <c r="U28" s="268" t="s">
        <v>48</v>
      </c>
      <c r="V28" s="269"/>
      <c r="W28" s="274" t="s">
        <v>49</v>
      </c>
      <c r="X28" s="275"/>
      <c r="Y28" s="275"/>
      <c r="Z28" s="122"/>
      <c r="AA28" s="122"/>
      <c r="AB28" s="122"/>
      <c r="AC28" s="122"/>
      <c r="AD28" s="122"/>
      <c r="AE28" s="122"/>
      <c r="AF28" s="12"/>
      <c r="AG28" s="13"/>
      <c r="AH28" s="13"/>
      <c r="AI28" s="13"/>
      <c r="AJ28" s="13"/>
      <c r="AK28" s="13"/>
      <c r="AL28" s="13"/>
      <c r="AM28" s="14"/>
      <c r="AR28" s="75">
        <v>44299</v>
      </c>
      <c r="AS28" s="76" t="s">
        <v>95</v>
      </c>
      <c r="AT28" s="76"/>
      <c r="AU28" s="76"/>
      <c r="AV28" s="76">
        <v>100</v>
      </c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7"/>
      <c r="BK28" s="78" t="s">
        <v>106</v>
      </c>
      <c r="BL28" s="79" t="s">
        <v>139</v>
      </c>
    </row>
    <row r="29" spans="2:64" ht="18" customHeight="1">
      <c r="B29" s="247" t="s">
        <v>50</v>
      </c>
      <c r="C29" s="248"/>
      <c r="D29" s="248"/>
      <c r="E29" s="248"/>
      <c r="F29" s="248"/>
      <c r="G29" s="248"/>
      <c r="H29" s="248"/>
      <c r="I29" s="248"/>
      <c r="J29" s="248"/>
      <c r="K29" s="248"/>
      <c r="L29" s="251"/>
      <c r="M29" s="252"/>
      <c r="N29" s="253"/>
      <c r="O29" s="253"/>
      <c r="P29" s="253"/>
      <c r="Q29" s="253"/>
      <c r="R29" s="253"/>
      <c r="S29" s="254" t="s">
        <v>10</v>
      </c>
      <c r="T29" s="255"/>
      <c r="U29" s="270"/>
      <c r="V29" s="271"/>
      <c r="W29" s="123"/>
      <c r="X29" s="124"/>
      <c r="Y29" s="124"/>
      <c r="Z29" s="124"/>
      <c r="AA29" s="124"/>
      <c r="AB29" s="124"/>
      <c r="AC29" s="124"/>
      <c r="AD29" s="124"/>
      <c r="AE29" s="124"/>
      <c r="AF29" s="123"/>
      <c r="AG29" s="124"/>
      <c r="AH29" s="124"/>
      <c r="AI29" s="124"/>
      <c r="AJ29" s="124"/>
      <c r="AK29" s="124"/>
      <c r="AL29" s="124"/>
      <c r="AM29" s="15"/>
      <c r="AR29" s="75">
        <v>44299</v>
      </c>
      <c r="AS29" s="76" t="s">
        <v>104</v>
      </c>
      <c r="AT29" s="76"/>
      <c r="AU29" s="76"/>
      <c r="AV29" s="76">
        <v>467</v>
      </c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7"/>
      <c r="BK29" s="78" t="s">
        <v>106</v>
      </c>
      <c r="BL29" s="79" t="s">
        <v>140</v>
      </c>
    </row>
    <row r="30" spans="2:64" ht="18" customHeight="1">
      <c r="B30" s="247" t="s">
        <v>47</v>
      </c>
      <c r="C30" s="248"/>
      <c r="D30" s="248"/>
      <c r="E30" s="248"/>
      <c r="F30" s="248"/>
      <c r="G30" s="248"/>
      <c r="H30" s="248"/>
      <c r="I30" s="248"/>
      <c r="J30" s="248"/>
      <c r="K30" s="248"/>
      <c r="L30" s="248"/>
      <c r="M30" s="248"/>
      <c r="N30" s="248"/>
      <c r="O30" s="248"/>
      <c r="P30" s="248"/>
      <c r="Q30" s="248"/>
      <c r="R30" s="248"/>
      <c r="S30" s="248"/>
      <c r="T30" s="249"/>
      <c r="U30" s="272"/>
      <c r="V30" s="273"/>
      <c r="W30" s="16"/>
      <c r="X30" s="121"/>
      <c r="Y30" s="121"/>
      <c r="Z30" s="121"/>
      <c r="AA30" s="121"/>
      <c r="AB30" s="121"/>
      <c r="AC30" s="121"/>
      <c r="AD30" s="121"/>
      <c r="AE30" s="121"/>
      <c r="AF30" s="16"/>
      <c r="AG30" s="121"/>
      <c r="AH30" s="121"/>
      <c r="AI30" s="121"/>
      <c r="AJ30" s="121"/>
      <c r="AK30" s="121"/>
      <c r="AL30" s="266" t="s">
        <v>10</v>
      </c>
      <c r="AM30" s="267"/>
      <c r="AR30" s="25">
        <v>44299</v>
      </c>
      <c r="AS30" s="22" t="s">
        <v>101</v>
      </c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>
        <v>108</v>
      </c>
      <c r="BF30" s="22"/>
      <c r="BG30" s="22"/>
      <c r="BH30" s="22"/>
      <c r="BI30" s="22"/>
      <c r="BJ30" s="34"/>
      <c r="BK30" s="49"/>
      <c r="BL30" s="39" t="s">
        <v>141</v>
      </c>
    </row>
    <row r="31" spans="2:64" ht="18" customHeight="1">
      <c r="B31" s="247" t="s">
        <v>51</v>
      </c>
      <c r="C31" s="248"/>
      <c r="D31" s="248"/>
      <c r="E31" s="248"/>
      <c r="F31" s="248"/>
      <c r="G31" s="248"/>
      <c r="H31" s="248"/>
      <c r="I31" s="248"/>
      <c r="J31" s="248"/>
      <c r="K31" s="248"/>
      <c r="L31" s="251"/>
      <c r="M31" s="252">
        <f>BI20*-1</f>
        <v>6655</v>
      </c>
      <c r="N31" s="253"/>
      <c r="O31" s="253"/>
      <c r="P31" s="253"/>
      <c r="Q31" s="253"/>
      <c r="R31" s="253"/>
      <c r="S31" s="254" t="s">
        <v>10</v>
      </c>
      <c r="T31" s="255"/>
      <c r="U31" s="268" t="s">
        <v>52</v>
      </c>
      <c r="V31" s="269"/>
      <c r="W31" s="274" t="s">
        <v>49</v>
      </c>
      <c r="X31" s="275"/>
      <c r="Y31" s="275"/>
      <c r="Z31" s="122"/>
      <c r="AA31" s="122"/>
      <c r="AB31" s="122"/>
      <c r="AC31" s="122"/>
      <c r="AD31" s="122"/>
      <c r="AE31" s="122"/>
      <c r="AF31" s="12"/>
      <c r="AG31" s="13"/>
      <c r="AH31" s="13"/>
      <c r="AI31" s="13"/>
      <c r="AJ31" s="13"/>
      <c r="AK31" s="13"/>
      <c r="AL31" s="13"/>
      <c r="AM31" s="14"/>
      <c r="AR31" s="55">
        <v>44299</v>
      </c>
      <c r="AS31" s="54" t="s">
        <v>99</v>
      </c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6">
        <v>1000</v>
      </c>
      <c r="BK31" s="57" t="s">
        <v>97</v>
      </c>
      <c r="BL31" s="58" t="s">
        <v>142</v>
      </c>
    </row>
    <row r="32" spans="2:64" ht="18" customHeight="1">
      <c r="B32" s="312" t="s">
        <v>143</v>
      </c>
      <c r="C32" s="248"/>
      <c r="D32" s="248"/>
      <c r="E32" s="248"/>
      <c r="F32" s="248"/>
      <c r="G32" s="248"/>
      <c r="H32" s="248"/>
      <c r="I32" s="248"/>
      <c r="J32" s="248"/>
      <c r="K32" s="248"/>
      <c r="L32" s="251"/>
      <c r="M32" s="252">
        <f>SUM(M11:R25,M27,M29,M31)</f>
        <v>97784</v>
      </c>
      <c r="N32" s="253"/>
      <c r="O32" s="253"/>
      <c r="P32" s="253"/>
      <c r="Q32" s="253"/>
      <c r="R32" s="253"/>
      <c r="S32" s="254"/>
      <c r="T32" s="255"/>
      <c r="U32" s="270"/>
      <c r="V32" s="271"/>
      <c r="W32" s="303" t="s">
        <v>76</v>
      </c>
      <c r="X32" s="304"/>
      <c r="Y32" s="124"/>
      <c r="Z32" s="124"/>
      <c r="AA32" s="124"/>
      <c r="AB32" s="124"/>
      <c r="AC32" s="124"/>
      <c r="AD32" s="124"/>
      <c r="AE32" s="124"/>
      <c r="AF32" s="303"/>
      <c r="AG32" s="304"/>
      <c r="AH32" s="304"/>
      <c r="AI32" s="304"/>
      <c r="AJ32" s="304"/>
      <c r="AK32" s="304"/>
      <c r="AL32" s="124"/>
      <c r="AM32" s="15"/>
      <c r="AR32" s="32">
        <v>44298</v>
      </c>
      <c r="AS32" s="33" t="s">
        <v>144</v>
      </c>
      <c r="AT32" s="33"/>
      <c r="AU32" s="33">
        <v>84</v>
      </c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5"/>
      <c r="BK32" s="50" t="s">
        <v>145</v>
      </c>
      <c r="BL32" s="38" t="s">
        <v>146</v>
      </c>
    </row>
    <row r="33" spans="2:64" ht="18" customHeight="1">
      <c r="B33" s="114"/>
      <c r="C33" s="113"/>
      <c r="D33" s="17"/>
      <c r="E33" s="17"/>
      <c r="F33" s="17"/>
      <c r="G33" s="17"/>
      <c r="H33" s="113"/>
      <c r="I33" s="17"/>
      <c r="J33" s="17"/>
      <c r="K33" s="17"/>
      <c r="L33" s="17"/>
      <c r="M33" s="252"/>
      <c r="N33" s="253"/>
      <c r="O33" s="253"/>
      <c r="P33" s="253"/>
      <c r="Q33" s="253"/>
      <c r="R33" s="253"/>
      <c r="S33" s="278"/>
      <c r="T33" s="279"/>
      <c r="U33" s="272"/>
      <c r="V33" s="273"/>
      <c r="W33" s="16"/>
      <c r="X33" s="121"/>
      <c r="Y33" s="121"/>
      <c r="Z33" s="121"/>
      <c r="AA33" s="121"/>
      <c r="AB33" s="121"/>
      <c r="AC33" s="121"/>
      <c r="AD33" s="121"/>
      <c r="AE33" s="121"/>
      <c r="AF33" s="16"/>
      <c r="AG33" s="121"/>
      <c r="AH33" s="121"/>
      <c r="AI33" s="121"/>
      <c r="AJ33" s="121"/>
      <c r="AK33" s="121"/>
      <c r="AL33" s="266" t="s">
        <v>10</v>
      </c>
      <c r="AM33" s="267"/>
      <c r="AR33" s="25">
        <v>44297</v>
      </c>
      <c r="AS33" s="22" t="s">
        <v>104</v>
      </c>
      <c r="AT33" s="22"/>
      <c r="AU33" s="22"/>
      <c r="AV33" s="22">
        <v>1338</v>
      </c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34"/>
      <c r="BK33" s="49"/>
      <c r="BL33" s="39" t="s">
        <v>147</v>
      </c>
    </row>
    <row r="34" spans="2:64" ht="18" customHeight="1">
      <c r="B34" s="316" t="s">
        <v>148</v>
      </c>
      <c r="C34" s="317"/>
      <c r="D34" s="317"/>
      <c r="E34" s="317"/>
      <c r="F34" s="317"/>
      <c r="G34" s="317"/>
      <c r="H34" s="317"/>
      <c r="I34" s="317"/>
      <c r="J34" s="317"/>
      <c r="K34" s="317"/>
      <c r="L34" s="318"/>
      <c r="M34" s="314">
        <f>BN8</f>
        <v>4000</v>
      </c>
      <c r="N34" s="315"/>
      <c r="O34" s="315"/>
      <c r="P34" s="315"/>
      <c r="Q34" s="315"/>
      <c r="R34" s="315"/>
      <c r="S34" s="319" t="s">
        <v>10</v>
      </c>
      <c r="T34" s="320"/>
      <c r="U34" s="247" t="s">
        <v>53</v>
      </c>
      <c r="V34" s="248"/>
      <c r="W34" s="264"/>
      <c r="X34" s="264"/>
      <c r="Y34" s="264"/>
      <c r="Z34" s="264"/>
      <c r="AA34" s="264"/>
      <c r="AB34" s="264"/>
      <c r="AC34" s="264"/>
      <c r="AD34" s="264"/>
      <c r="AE34" s="265"/>
      <c r="AF34" s="252"/>
      <c r="AG34" s="253"/>
      <c r="AH34" s="253"/>
      <c r="AI34" s="253"/>
      <c r="AJ34" s="253"/>
      <c r="AK34" s="253"/>
      <c r="AL34" s="254" t="s">
        <v>10</v>
      </c>
      <c r="AM34" s="255"/>
      <c r="AR34" s="75">
        <v>44297</v>
      </c>
      <c r="AS34" s="76" t="s">
        <v>149</v>
      </c>
      <c r="AT34" s="76"/>
      <c r="AU34" s="76"/>
      <c r="AV34" s="76">
        <v>354</v>
      </c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7"/>
      <c r="BK34" s="78" t="s">
        <v>106</v>
      </c>
      <c r="BL34" s="79" t="s">
        <v>150</v>
      </c>
    </row>
    <row r="35" spans="2:64" ht="18" customHeight="1">
      <c r="B35" s="72" t="s">
        <v>151</v>
      </c>
      <c r="C35" s="73"/>
      <c r="D35" s="74"/>
      <c r="E35" s="74"/>
      <c r="F35" s="74"/>
      <c r="G35" s="74"/>
      <c r="H35" s="73"/>
      <c r="I35" s="74"/>
      <c r="J35" s="74"/>
      <c r="K35" s="74"/>
      <c r="L35" s="74"/>
      <c r="M35" s="314">
        <f>BO8</f>
        <v>0</v>
      </c>
      <c r="N35" s="315"/>
      <c r="O35" s="315"/>
      <c r="P35" s="315"/>
      <c r="Q35" s="315"/>
      <c r="R35" s="315"/>
      <c r="S35" s="310" t="s">
        <v>10</v>
      </c>
      <c r="T35" s="311"/>
      <c r="U35" s="247" t="s">
        <v>54</v>
      </c>
      <c r="V35" s="248"/>
      <c r="W35" s="248"/>
      <c r="X35" s="248"/>
      <c r="Y35" s="248"/>
      <c r="Z35" s="248"/>
      <c r="AA35" s="248"/>
      <c r="AB35" s="248"/>
      <c r="AC35" s="248"/>
      <c r="AD35" s="248"/>
      <c r="AE35" s="248"/>
      <c r="AF35" s="248"/>
      <c r="AG35" s="248"/>
      <c r="AH35" s="248"/>
      <c r="AI35" s="248"/>
      <c r="AJ35" s="248"/>
      <c r="AK35" s="248"/>
      <c r="AL35" s="248"/>
      <c r="AM35" s="249"/>
      <c r="AR35" s="75">
        <v>44297</v>
      </c>
      <c r="AS35" s="76" t="s">
        <v>152</v>
      </c>
      <c r="AT35" s="76"/>
      <c r="AU35" s="76"/>
      <c r="AV35" s="76">
        <v>100</v>
      </c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7"/>
      <c r="BK35" s="78" t="s">
        <v>153</v>
      </c>
      <c r="BL35" s="79" t="s">
        <v>154</v>
      </c>
    </row>
    <row r="36" spans="2:64" ht="18" customHeight="1">
      <c r="B36" s="247"/>
      <c r="C36" s="248"/>
      <c r="D36" s="248"/>
      <c r="E36" s="248"/>
      <c r="F36" s="248"/>
      <c r="G36" s="248"/>
      <c r="H36" s="248"/>
      <c r="I36" s="248"/>
      <c r="J36" s="248"/>
      <c r="K36" s="248"/>
      <c r="L36" s="251"/>
      <c r="M36" s="18"/>
      <c r="N36" s="113"/>
      <c r="O36" s="17"/>
      <c r="P36" s="17"/>
      <c r="Q36" s="17"/>
      <c r="R36" s="17"/>
      <c r="S36" s="17"/>
      <c r="T36" s="17"/>
      <c r="U36" s="247" t="s">
        <v>55</v>
      </c>
      <c r="V36" s="248"/>
      <c r="W36" s="248"/>
      <c r="X36" s="248"/>
      <c r="Y36" s="248"/>
      <c r="Z36" s="248"/>
      <c r="AA36" s="248"/>
      <c r="AB36" s="248"/>
      <c r="AC36" s="248"/>
      <c r="AD36" s="248"/>
      <c r="AE36" s="251"/>
      <c r="AF36" s="252"/>
      <c r="AG36" s="253"/>
      <c r="AH36" s="253"/>
      <c r="AI36" s="253"/>
      <c r="AJ36" s="253"/>
      <c r="AK36" s="253"/>
      <c r="AL36" s="254" t="s">
        <v>10</v>
      </c>
      <c r="AM36" s="255"/>
      <c r="AR36" s="25">
        <v>44297</v>
      </c>
      <c r="AS36" s="22" t="s">
        <v>155</v>
      </c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>
        <v>108</v>
      </c>
      <c r="BF36" s="22"/>
      <c r="BG36" s="22"/>
      <c r="BH36" s="22"/>
      <c r="BI36" s="22"/>
      <c r="BJ36" s="34"/>
      <c r="BK36" s="49"/>
      <c r="BL36" s="39" t="s">
        <v>156</v>
      </c>
    </row>
    <row r="37" spans="2:64" ht="18" customHeight="1">
      <c r="B37" s="93"/>
      <c r="C37" s="119"/>
      <c r="D37" s="119"/>
      <c r="E37" s="119"/>
      <c r="F37" s="119"/>
      <c r="G37" s="119"/>
      <c r="H37" s="119"/>
      <c r="I37" s="119"/>
      <c r="J37" s="119"/>
      <c r="K37" s="119"/>
      <c r="L37" s="120"/>
      <c r="M37" s="18"/>
      <c r="N37" s="113"/>
      <c r="O37" s="17"/>
      <c r="P37" s="17"/>
      <c r="Q37" s="17"/>
      <c r="R37" s="17"/>
      <c r="S37" s="17"/>
      <c r="T37" s="17"/>
      <c r="U37" s="112" t="s">
        <v>157</v>
      </c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6"/>
      <c r="AG37" s="116"/>
      <c r="AH37" s="116"/>
      <c r="AI37" s="116"/>
      <c r="AJ37" s="116"/>
      <c r="AK37" s="116"/>
      <c r="AL37" s="117"/>
      <c r="AM37" s="118"/>
      <c r="AR37" s="25">
        <v>44296</v>
      </c>
      <c r="AS37" s="22" t="s">
        <v>149</v>
      </c>
      <c r="AT37" s="22"/>
      <c r="AU37" s="22"/>
      <c r="AV37" s="22">
        <v>74</v>
      </c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34"/>
      <c r="BK37" s="49"/>
      <c r="BL37" s="39" t="s">
        <v>158</v>
      </c>
    </row>
    <row r="38" spans="2:64" ht="18" customHeight="1">
      <c r="B38" s="93"/>
      <c r="C38" s="119"/>
      <c r="D38" s="119"/>
      <c r="E38" s="119"/>
      <c r="F38" s="119"/>
      <c r="G38" s="119"/>
      <c r="H38" s="119"/>
      <c r="I38" s="119"/>
      <c r="J38" s="119"/>
      <c r="K38" s="119"/>
      <c r="L38" s="120"/>
      <c r="M38" s="18"/>
      <c r="N38" s="113"/>
      <c r="O38" s="17"/>
      <c r="P38" s="17"/>
      <c r="Q38" s="17"/>
      <c r="R38" s="17"/>
      <c r="S38" s="17"/>
      <c r="T38" s="17"/>
      <c r="U38" s="112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5"/>
      <c r="AG38" s="116"/>
      <c r="AH38" s="116"/>
      <c r="AI38" s="116"/>
      <c r="AJ38" s="116"/>
      <c r="AK38" s="116"/>
      <c r="AL38" s="117"/>
      <c r="AM38" s="118"/>
      <c r="AR38" s="25">
        <v>44296</v>
      </c>
      <c r="AS38" s="22" t="s">
        <v>152</v>
      </c>
      <c r="AT38" s="22"/>
      <c r="AU38" s="22"/>
      <c r="AV38" s="22">
        <v>100</v>
      </c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34"/>
      <c r="BK38" s="49"/>
      <c r="BL38" s="39" t="s">
        <v>159</v>
      </c>
    </row>
    <row r="39" spans="2:64" ht="18" customHeight="1">
      <c r="B39" s="313" t="s">
        <v>160</v>
      </c>
      <c r="C39" s="264"/>
      <c r="D39" s="264"/>
      <c r="E39" s="264"/>
      <c r="F39" s="264"/>
      <c r="G39" s="264"/>
      <c r="H39" s="264"/>
      <c r="I39" s="264"/>
      <c r="J39" s="264"/>
      <c r="K39" s="264"/>
      <c r="L39" s="265"/>
      <c r="M39" s="18"/>
      <c r="N39" s="113"/>
      <c r="O39" s="17"/>
      <c r="P39" s="17"/>
      <c r="Q39" s="17"/>
      <c r="R39" s="17"/>
      <c r="S39" s="17"/>
      <c r="T39" s="17"/>
      <c r="U39" s="321" t="s">
        <v>161</v>
      </c>
      <c r="V39" s="275"/>
      <c r="W39" s="275"/>
      <c r="X39" s="275"/>
      <c r="Y39" s="275"/>
      <c r="Z39" s="275"/>
      <c r="AA39" s="275"/>
      <c r="AB39" s="275"/>
      <c r="AC39" s="275"/>
      <c r="AD39" s="275"/>
      <c r="AE39" s="322"/>
      <c r="AF39" s="252">
        <v>308</v>
      </c>
      <c r="AG39" s="253"/>
      <c r="AH39" s="253"/>
      <c r="AI39" s="253"/>
      <c r="AJ39" s="253"/>
      <c r="AK39" s="253"/>
      <c r="AL39" s="254" t="s">
        <v>10</v>
      </c>
      <c r="AM39" s="255"/>
      <c r="AO39" s="184"/>
      <c r="AP39" s="184"/>
      <c r="AQ39" s="184"/>
      <c r="AR39" s="75">
        <v>44296</v>
      </c>
      <c r="AS39" s="76" t="s">
        <v>149</v>
      </c>
      <c r="AT39" s="76"/>
      <c r="AU39" s="76"/>
      <c r="AV39" s="76">
        <v>208</v>
      </c>
      <c r="AW39" s="76"/>
      <c r="AX39" s="76"/>
      <c r="AY39" s="76"/>
      <c r="AZ39" s="76"/>
      <c r="BA39" s="76"/>
      <c r="BB39" s="76"/>
      <c r="BC39" s="76"/>
      <c r="BD39" s="76"/>
      <c r="BE39" s="76"/>
      <c r="BF39" s="76"/>
      <c r="BG39" s="76"/>
      <c r="BH39" s="76"/>
      <c r="BI39" s="76"/>
      <c r="BJ39" s="77"/>
      <c r="BK39" s="78"/>
      <c r="BL39" s="79" t="s">
        <v>163</v>
      </c>
    </row>
    <row r="40" spans="2:64" ht="18" customHeight="1">
      <c r="B40" s="125" t="s">
        <v>164</v>
      </c>
      <c r="C40" s="119"/>
      <c r="D40" s="121"/>
      <c r="E40" s="121"/>
      <c r="F40" s="121"/>
      <c r="G40" s="121"/>
      <c r="H40" s="119"/>
      <c r="I40" s="121"/>
      <c r="J40" s="121"/>
      <c r="K40" s="121"/>
      <c r="L40" s="121"/>
      <c r="M40" s="18"/>
      <c r="N40" s="113"/>
      <c r="O40" s="17"/>
      <c r="P40" s="17"/>
      <c r="Q40" s="17"/>
      <c r="R40" s="17"/>
      <c r="S40" s="17"/>
      <c r="T40" s="17"/>
      <c r="U40" s="250" t="s">
        <v>165</v>
      </c>
      <c r="V40" s="248"/>
      <c r="W40" s="248"/>
      <c r="X40" s="248"/>
      <c r="Y40" s="248"/>
      <c r="Z40" s="248"/>
      <c r="AA40" s="248"/>
      <c r="AB40" s="248"/>
      <c r="AC40" s="248"/>
      <c r="AD40" s="248"/>
      <c r="AE40" s="251"/>
      <c r="AF40" s="252">
        <v>7372</v>
      </c>
      <c r="AG40" s="253"/>
      <c r="AH40" s="253"/>
      <c r="AI40" s="253"/>
      <c r="AJ40" s="253"/>
      <c r="AK40" s="253"/>
      <c r="AL40" s="254" t="s">
        <v>10</v>
      </c>
      <c r="AM40" s="255"/>
      <c r="AO40" s="184"/>
      <c r="AP40" s="184"/>
      <c r="AQ40" s="185"/>
      <c r="AR40" s="25">
        <v>44296</v>
      </c>
      <c r="AS40" s="22" t="s">
        <v>166</v>
      </c>
      <c r="AT40" s="22"/>
      <c r="AU40" s="22"/>
      <c r="AV40" s="22">
        <v>8500</v>
      </c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34"/>
      <c r="BK40" s="49"/>
      <c r="BL40" s="39" t="s">
        <v>167</v>
      </c>
    </row>
    <row r="41" spans="2:64" ht="18" customHeight="1">
      <c r="B41" s="114" t="s">
        <v>168</v>
      </c>
      <c r="C41" s="113"/>
      <c r="D41" s="17"/>
      <c r="E41" s="17"/>
      <c r="F41" s="17"/>
      <c r="G41" s="17"/>
      <c r="H41" s="113"/>
      <c r="I41" s="17"/>
      <c r="J41" s="17"/>
      <c r="K41" s="17"/>
      <c r="L41" s="17"/>
      <c r="M41" s="314">
        <v>955</v>
      </c>
      <c r="N41" s="315"/>
      <c r="O41" s="315"/>
      <c r="P41" s="315"/>
      <c r="Q41" s="315"/>
      <c r="R41" s="315"/>
      <c r="S41" s="310" t="s">
        <v>10</v>
      </c>
      <c r="T41" s="311"/>
      <c r="U41" s="250" t="s">
        <v>169</v>
      </c>
      <c r="V41" s="248"/>
      <c r="W41" s="248"/>
      <c r="X41" s="248"/>
      <c r="Y41" s="248"/>
      <c r="Z41" s="248"/>
      <c r="AA41" s="248"/>
      <c r="AB41" s="248"/>
      <c r="AC41" s="248"/>
      <c r="AD41" s="248"/>
      <c r="AE41" s="251"/>
      <c r="AF41" s="252">
        <v>941</v>
      </c>
      <c r="AG41" s="253"/>
      <c r="AH41" s="253"/>
      <c r="AI41" s="253"/>
      <c r="AJ41" s="253"/>
      <c r="AK41" s="253"/>
      <c r="AL41" s="254" t="s">
        <v>10</v>
      </c>
      <c r="AM41" s="255"/>
      <c r="AR41" s="32">
        <v>44296</v>
      </c>
      <c r="AS41" s="33" t="s">
        <v>170</v>
      </c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>
        <v>19800</v>
      </c>
      <c r="BE41" s="33"/>
      <c r="BF41" s="33"/>
      <c r="BG41" s="33"/>
      <c r="BH41" s="33"/>
      <c r="BI41" s="33"/>
      <c r="BJ41" s="35"/>
      <c r="BK41" s="50" t="s">
        <v>72</v>
      </c>
      <c r="BL41" s="38" t="s">
        <v>171</v>
      </c>
    </row>
    <row r="42" spans="2:64" ht="13.8" thickBot="1">
      <c r="B42" s="256" t="s">
        <v>172</v>
      </c>
      <c r="C42" s="257"/>
      <c r="D42" s="257"/>
      <c r="E42" s="257"/>
      <c r="F42" s="257"/>
      <c r="G42" s="257"/>
      <c r="H42" s="257"/>
      <c r="I42" s="257"/>
      <c r="J42" s="257"/>
      <c r="K42" s="257"/>
      <c r="L42" s="258"/>
      <c r="M42" s="259">
        <f>'R3.3'!AF40</f>
        <v>321650</v>
      </c>
      <c r="N42" s="260"/>
      <c r="O42" s="260"/>
      <c r="P42" s="260"/>
      <c r="Q42" s="260"/>
      <c r="R42" s="260"/>
      <c r="S42" s="261" t="s">
        <v>10</v>
      </c>
      <c r="T42" s="262"/>
      <c r="U42" s="323" t="s">
        <v>173</v>
      </c>
      <c r="V42" s="324"/>
      <c r="W42" s="324"/>
      <c r="X42" s="324"/>
      <c r="Y42" s="324"/>
      <c r="Z42" s="324"/>
      <c r="AA42" s="324"/>
      <c r="AB42" s="324"/>
      <c r="AC42" s="324"/>
      <c r="AD42" s="324"/>
      <c r="AE42" s="325"/>
      <c r="AF42" s="259">
        <f>M43-SUM(AF11:AK22,AF24:AK34,AF36)</f>
        <v>245010</v>
      </c>
      <c r="AG42" s="260"/>
      <c r="AH42" s="260"/>
      <c r="AI42" s="260"/>
      <c r="AJ42" s="260"/>
      <c r="AK42" s="260"/>
      <c r="AL42" s="261" t="s">
        <v>10</v>
      </c>
      <c r="AM42" s="262"/>
      <c r="AN42" s="184" t="s">
        <v>162</v>
      </c>
      <c r="AR42" s="25">
        <v>44296</v>
      </c>
      <c r="AS42" s="22" t="s">
        <v>155</v>
      </c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>
        <v>108</v>
      </c>
      <c r="BF42" s="22"/>
      <c r="BG42" s="22"/>
      <c r="BH42" s="22"/>
      <c r="BI42" s="22"/>
      <c r="BJ42" s="34"/>
      <c r="BK42" s="49"/>
      <c r="BL42" s="39" t="s">
        <v>174</v>
      </c>
    </row>
    <row r="43" spans="2:64" ht="13.5" customHeight="1" thickBot="1">
      <c r="B43" s="305" t="s">
        <v>59</v>
      </c>
      <c r="C43" s="306"/>
      <c r="D43" s="306"/>
      <c r="E43" s="306"/>
      <c r="F43" s="306"/>
      <c r="G43" s="306"/>
      <c r="H43" s="306"/>
      <c r="I43" s="306"/>
      <c r="J43" s="306"/>
      <c r="K43" s="306"/>
      <c r="L43" s="307"/>
      <c r="M43" s="244">
        <f>SUM(M11:R25,M27,M29:M31,M34:R42)</f>
        <v>424389</v>
      </c>
      <c r="N43" s="245"/>
      <c r="O43" s="245"/>
      <c r="P43" s="245"/>
      <c r="Q43" s="245"/>
      <c r="R43" s="245"/>
      <c r="S43" s="306" t="s">
        <v>10</v>
      </c>
      <c r="T43" s="308"/>
      <c r="U43" s="305" t="s">
        <v>60</v>
      </c>
      <c r="V43" s="306"/>
      <c r="W43" s="306"/>
      <c r="X43" s="306"/>
      <c r="Y43" s="306"/>
      <c r="Z43" s="306"/>
      <c r="AA43" s="306"/>
      <c r="AB43" s="306"/>
      <c r="AC43" s="306"/>
      <c r="AD43" s="306"/>
      <c r="AE43" s="307"/>
      <c r="AF43" s="244">
        <f>SUM(AF11:AK22,AF24:AK33,AF34,AF36,AF40,AF41:AK42)</f>
        <v>432702</v>
      </c>
      <c r="AG43" s="245"/>
      <c r="AH43" s="245"/>
      <c r="AI43" s="245"/>
      <c r="AJ43" s="245"/>
      <c r="AK43" s="245"/>
      <c r="AL43" s="306" t="s">
        <v>10</v>
      </c>
      <c r="AM43" s="308"/>
      <c r="AN43" s="183">
        <f>AF42-M42</f>
        <v>-76640</v>
      </c>
      <c r="AR43" s="25">
        <v>44296</v>
      </c>
      <c r="AS43" s="22" t="s">
        <v>149</v>
      </c>
      <c r="AT43" s="22"/>
      <c r="AU43" s="22"/>
      <c r="AV43" s="22">
        <v>574</v>
      </c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34"/>
      <c r="BK43" s="49"/>
      <c r="BL43" s="39" t="s">
        <v>175</v>
      </c>
    </row>
    <row r="44" spans="2:64" ht="17.100000000000001" customHeight="1">
      <c r="AR44" s="59">
        <v>44292</v>
      </c>
      <c r="AS44" s="60" t="s">
        <v>73</v>
      </c>
      <c r="AT44" s="60">
        <v>65960</v>
      </c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1"/>
      <c r="BK44" s="62"/>
      <c r="BL44" s="63" t="s">
        <v>176</v>
      </c>
    </row>
    <row r="45" spans="2:64" ht="12.75" customHeight="1">
      <c r="B45" t="s">
        <v>61</v>
      </c>
      <c r="C45" t="s">
        <v>78</v>
      </c>
      <c r="AR45" s="59">
        <v>44292</v>
      </c>
      <c r="AS45" s="60" t="s">
        <v>81</v>
      </c>
      <c r="AT45" s="60"/>
      <c r="AU45" s="60"/>
      <c r="AV45" s="60"/>
      <c r="AW45" s="60"/>
      <c r="AX45" s="60">
        <v>4392</v>
      </c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1"/>
      <c r="BK45" s="62"/>
      <c r="BL45" s="63" t="s">
        <v>176</v>
      </c>
    </row>
    <row r="46" spans="2:64" ht="19.5" customHeight="1">
      <c r="C46"/>
      <c r="AR46" s="25">
        <v>44295</v>
      </c>
      <c r="AS46" s="22" t="s">
        <v>149</v>
      </c>
      <c r="AT46" s="22"/>
      <c r="AU46" s="22"/>
      <c r="AV46" s="22">
        <v>1289</v>
      </c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34"/>
      <c r="BK46" s="49"/>
      <c r="BL46" s="39" t="s">
        <v>177</v>
      </c>
    </row>
    <row r="47" spans="2:64" ht="19.5" customHeight="1">
      <c r="C47"/>
      <c r="AR47" s="25">
        <v>44295</v>
      </c>
      <c r="AS47" s="22" t="s">
        <v>178</v>
      </c>
      <c r="AT47" s="22"/>
      <c r="AU47" s="22"/>
      <c r="AV47" s="22">
        <v>9498</v>
      </c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34"/>
      <c r="BK47" s="49"/>
      <c r="BL47" s="39" t="s">
        <v>179</v>
      </c>
    </row>
    <row r="48" spans="2:64" ht="17.100000000000001" customHeight="1">
      <c r="C48"/>
      <c r="AR48" s="25">
        <v>44295</v>
      </c>
      <c r="AS48" s="22" t="s">
        <v>180</v>
      </c>
      <c r="AT48" s="22"/>
      <c r="AU48" s="22"/>
      <c r="AV48" s="22">
        <v>630</v>
      </c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34"/>
      <c r="BK48" s="49"/>
      <c r="BL48" s="39" t="s">
        <v>181</v>
      </c>
    </row>
    <row r="49" spans="3:64" ht="13.5" customHeight="1">
      <c r="C49"/>
      <c r="AR49" s="25">
        <v>44294</v>
      </c>
      <c r="AS49" s="22" t="s">
        <v>182</v>
      </c>
      <c r="AT49" s="22"/>
      <c r="AU49" s="22"/>
      <c r="AV49" s="22">
        <v>657</v>
      </c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34"/>
      <c r="BK49" s="49"/>
      <c r="BL49" s="39" t="s">
        <v>183</v>
      </c>
    </row>
    <row r="50" spans="3:64" ht="18" customHeight="1">
      <c r="C50"/>
      <c r="AR50" s="25">
        <v>44294</v>
      </c>
      <c r="AS50" s="22" t="s">
        <v>155</v>
      </c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>
        <v>108</v>
      </c>
      <c r="BF50" s="22"/>
      <c r="BG50" s="22"/>
      <c r="BH50" s="22"/>
      <c r="BI50" s="22"/>
      <c r="BJ50" s="34"/>
      <c r="BK50" s="49"/>
      <c r="BL50" s="39" t="s">
        <v>184</v>
      </c>
    </row>
    <row r="51" spans="3:64" ht="18" customHeight="1">
      <c r="C51"/>
      <c r="AR51" s="25">
        <v>44293</v>
      </c>
      <c r="AS51" s="22" t="s">
        <v>152</v>
      </c>
      <c r="AT51" s="22"/>
      <c r="AU51" s="22"/>
      <c r="AV51" s="22">
        <v>95</v>
      </c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34"/>
      <c r="BK51" s="49"/>
      <c r="BL51" s="39" t="s">
        <v>185</v>
      </c>
    </row>
    <row r="52" spans="3:64" ht="18" customHeight="1">
      <c r="C52"/>
      <c r="AR52" s="25">
        <v>44293</v>
      </c>
      <c r="AS52" s="22" t="s">
        <v>186</v>
      </c>
      <c r="AT52" s="22"/>
      <c r="AU52" s="22"/>
      <c r="AV52" s="22">
        <v>103</v>
      </c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34"/>
      <c r="BK52" s="49"/>
      <c r="BL52" s="39" t="s">
        <v>187</v>
      </c>
    </row>
    <row r="53" spans="3:64" ht="18" customHeight="1">
      <c r="C53"/>
      <c r="AR53" s="32">
        <v>44293</v>
      </c>
      <c r="AS53" s="33" t="s">
        <v>188</v>
      </c>
      <c r="AT53" s="33"/>
      <c r="AU53" s="33">
        <v>880</v>
      </c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5"/>
      <c r="BK53" s="50" t="s">
        <v>189</v>
      </c>
      <c r="BL53" s="38" t="s">
        <v>190</v>
      </c>
    </row>
    <row r="54" spans="3:64" ht="18" customHeight="1">
      <c r="C54"/>
      <c r="AR54" s="25">
        <v>44293</v>
      </c>
      <c r="AS54" s="22" t="s">
        <v>155</v>
      </c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>
        <v>108</v>
      </c>
      <c r="BF54" s="22"/>
      <c r="BG54" s="22"/>
      <c r="BH54" s="22"/>
      <c r="BI54" s="22"/>
      <c r="BJ54" s="34"/>
      <c r="BK54" s="49"/>
      <c r="BL54" s="39" t="s">
        <v>191</v>
      </c>
    </row>
    <row r="55" spans="3:64" ht="18" customHeight="1">
      <c r="C55"/>
      <c r="AR55" s="25">
        <v>44295</v>
      </c>
      <c r="AS55" s="22" t="s">
        <v>192</v>
      </c>
      <c r="AT55" s="22"/>
      <c r="AU55" s="22"/>
      <c r="AV55" s="22">
        <v>972</v>
      </c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34"/>
      <c r="BK55" s="49"/>
      <c r="BL55" s="39" t="s">
        <v>193</v>
      </c>
    </row>
    <row r="56" spans="3:64" ht="18" customHeight="1">
      <c r="C56"/>
      <c r="AR56" s="32">
        <v>44295</v>
      </c>
      <c r="AS56" s="33" t="s">
        <v>56</v>
      </c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>
        <v>3000</v>
      </c>
      <c r="BJ56" s="35"/>
      <c r="BK56" s="50" t="s">
        <v>194</v>
      </c>
      <c r="BL56" s="38" t="s">
        <v>195</v>
      </c>
    </row>
    <row r="57" spans="3:64" ht="18" customHeight="1">
      <c r="C57"/>
      <c r="AR57" s="25">
        <v>44292</v>
      </c>
      <c r="AS57" s="22" t="s">
        <v>196</v>
      </c>
      <c r="AT57" s="22"/>
      <c r="AU57" s="22"/>
      <c r="AV57" s="22"/>
      <c r="AW57" s="22"/>
      <c r="AX57" s="22"/>
      <c r="AY57" s="22">
        <v>3237</v>
      </c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34"/>
      <c r="BK57" s="49"/>
      <c r="BL57" s="39" t="s">
        <v>197</v>
      </c>
    </row>
    <row r="58" spans="3:64" ht="18" customHeight="1">
      <c r="C58"/>
      <c r="AR58" s="32">
        <v>44292</v>
      </c>
      <c r="AS58" s="33" t="s">
        <v>198</v>
      </c>
      <c r="AT58" s="33"/>
      <c r="AU58" s="33">
        <v>2320</v>
      </c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5" t="s">
        <v>199</v>
      </c>
      <c r="BK58" s="50" t="s">
        <v>64</v>
      </c>
      <c r="BL58" s="38" t="s">
        <v>200</v>
      </c>
    </row>
    <row r="59" spans="3:64" ht="18" customHeight="1">
      <c r="C59"/>
      <c r="AR59" s="32">
        <v>44292</v>
      </c>
      <c r="AS59" s="33" t="s">
        <v>201</v>
      </c>
      <c r="AT59" s="33"/>
      <c r="AU59" s="33">
        <v>330</v>
      </c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5"/>
      <c r="BK59" s="50" t="s">
        <v>189</v>
      </c>
      <c r="BL59" s="38" t="s">
        <v>202</v>
      </c>
    </row>
    <row r="60" spans="3:64" ht="18" customHeight="1">
      <c r="C60"/>
      <c r="AR60" s="59">
        <v>44292</v>
      </c>
      <c r="AS60" s="60" t="s">
        <v>203</v>
      </c>
      <c r="AT60" s="60"/>
      <c r="AU60" s="60"/>
      <c r="AV60" s="60">
        <v>8108</v>
      </c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1" t="s">
        <v>204</v>
      </c>
      <c r="BK60" s="62" t="s">
        <v>68</v>
      </c>
      <c r="BL60" s="63" t="s">
        <v>205</v>
      </c>
    </row>
    <row r="61" spans="3:64" ht="18" customHeight="1">
      <c r="C61"/>
      <c r="AR61" s="59">
        <v>44292</v>
      </c>
      <c r="AS61" s="60" t="s">
        <v>206</v>
      </c>
      <c r="AT61" s="60"/>
      <c r="AU61" s="60">
        <v>352</v>
      </c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1" t="s">
        <v>207</v>
      </c>
      <c r="BK61" s="62" t="s">
        <v>64</v>
      </c>
      <c r="BL61" s="63" t="s">
        <v>208</v>
      </c>
    </row>
    <row r="62" spans="3:64" ht="18" customHeight="1">
      <c r="C62"/>
      <c r="AR62" s="59">
        <v>44292</v>
      </c>
      <c r="AS62" s="60" t="s">
        <v>209</v>
      </c>
      <c r="AT62" s="60"/>
      <c r="AU62" s="60">
        <v>508</v>
      </c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1" t="s">
        <v>207</v>
      </c>
      <c r="BK62" s="62" t="s">
        <v>64</v>
      </c>
      <c r="BL62" s="63" t="s">
        <v>210</v>
      </c>
    </row>
    <row r="63" spans="3:64" ht="18" customHeight="1">
      <c r="C63"/>
      <c r="AR63" s="30">
        <v>44292</v>
      </c>
      <c r="AS63" s="31" t="s">
        <v>155</v>
      </c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>
        <v>108</v>
      </c>
      <c r="BF63" s="31"/>
      <c r="BG63" s="31"/>
      <c r="BH63" s="31"/>
      <c r="BI63" s="31"/>
      <c r="BJ63" s="36"/>
      <c r="BK63" s="51"/>
      <c r="BL63" s="40" t="s">
        <v>211</v>
      </c>
    </row>
    <row r="64" spans="3:64" ht="18" customHeight="1">
      <c r="C64"/>
      <c r="AR64" s="44">
        <v>44292</v>
      </c>
      <c r="AS64" s="45" t="s">
        <v>212</v>
      </c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>
        <v>2000</v>
      </c>
      <c r="BE64" s="45"/>
      <c r="BF64" s="45"/>
      <c r="BG64" s="45"/>
      <c r="BH64" s="45"/>
      <c r="BI64" s="45"/>
      <c r="BJ64" s="46"/>
      <c r="BK64" s="52" t="s">
        <v>72</v>
      </c>
      <c r="BL64" s="47" t="s">
        <v>213</v>
      </c>
    </row>
    <row r="65" spans="3:64" ht="18" customHeight="1">
      <c r="C65"/>
      <c r="AR65" s="28">
        <v>44291</v>
      </c>
      <c r="AS65" s="29" t="s">
        <v>155</v>
      </c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>
        <v>108</v>
      </c>
      <c r="BF65" s="29"/>
      <c r="BG65" s="29"/>
      <c r="BH65" s="29"/>
      <c r="BI65" s="29"/>
      <c r="BJ65" s="37"/>
      <c r="BK65" s="53"/>
      <c r="BL65" s="41" t="s">
        <v>214</v>
      </c>
    </row>
    <row r="66" spans="3:64" ht="18" customHeight="1">
      <c r="C66"/>
      <c r="AR66" s="80">
        <v>44291</v>
      </c>
      <c r="AS66" s="81" t="s">
        <v>149</v>
      </c>
      <c r="AT66" s="81"/>
      <c r="AU66" s="81"/>
      <c r="AV66" s="81">
        <v>243</v>
      </c>
      <c r="AW66" s="81"/>
      <c r="AX66" s="81"/>
      <c r="AY66" s="81"/>
      <c r="AZ66" s="81"/>
      <c r="BA66" s="81"/>
      <c r="BB66" s="81"/>
      <c r="BC66" s="81"/>
      <c r="BD66" s="81"/>
      <c r="BE66" s="81"/>
      <c r="BF66" s="81"/>
      <c r="BG66" s="81"/>
      <c r="BH66" s="81"/>
      <c r="BI66" s="81"/>
      <c r="BJ66" s="82"/>
      <c r="BK66" s="83" t="s">
        <v>106</v>
      </c>
      <c r="BL66" s="84" t="s">
        <v>215</v>
      </c>
    </row>
    <row r="67" spans="3:64" ht="18" customHeight="1">
      <c r="C67"/>
      <c r="AR67" s="80">
        <v>44291</v>
      </c>
      <c r="AS67" s="81" t="s">
        <v>149</v>
      </c>
      <c r="AT67" s="81"/>
      <c r="AU67" s="81"/>
      <c r="AV67" s="81">
        <v>467</v>
      </c>
      <c r="AW67" s="81"/>
      <c r="AX67" s="81"/>
      <c r="AY67" s="81"/>
      <c r="AZ67" s="81"/>
      <c r="BA67" s="81"/>
      <c r="BB67" s="81"/>
      <c r="BC67" s="81"/>
      <c r="BD67" s="81"/>
      <c r="BE67" s="81"/>
      <c r="BF67" s="81"/>
      <c r="BG67" s="81"/>
      <c r="BH67" s="81"/>
      <c r="BI67" s="81"/>
      <c r="BJ67" s="82"/>
      <c r="BK67" s="83" t="s">
        <v>106</v>
      </c>
      <c r="BL67" s="84" t="s">
        <v>216</v>
      </c>
    </row>
    <row r="68" spans="3:64" ht="18" customHeight="1">
      <c r="C68"/>
      <c r="AR68" s="44">
        <v>44291</v>
      </c>
      <c r="AS68" s="45" t="s">
        <v>212</v>
      </c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>
        <v>1000</v>
      </c>
      <c r="BE68" s="45"/>
      <c r="BF68" s="45"/>
      <c r="BG68" s="45"/>
      <c r="BH68" s="45"/>
      <c r="BI68" s="45"/>
      <c r="BJ68" s="46"/>
      <c r="BK68" s="52" t="s">
        <v>72</v>
      </c>
      <c r="BL68" s="47" t="s">
        <v>217</v>
      </c>
    </row>
    <row r="69" spans="3:64" ht="18" customHeight="1">
      <c r="C69"/>
      <c r="AR69" s="64">
        <v>44290</v>
      </c>
      <c r="AS69" s="65" t="s">
        <v>151</v>
      </c>
      <c r="AT69" s="65"/>
      <c r="AU69" s="65"/>
      <c r="AV69" s="65"/>
      <c r="AW69" s="65"/>
      <c r="AX69" s="65"/>
      <c r="AY69" s="65"/>
      <c r="AZ69" s="65"/>
      <c r="BA69" s="65"/>
      <c r="BB69" s="65"/>
      <c r="BC69" s="65"/>
      <c r="BD69" s="65"/>
      <c r="BE69" s="65"/>
      <c r="BF69" s="65"/>
      <c r="BG69" s="65"/>
      <c r="BH69" s="65"/>
      <c r="BI69" s="65"/>
      <c r="BJ69" s="66">
        <v>1000</v>
      </c>
      <c r="BK69" s="57" t="s">
        <v>97</v>
      </c>
      <c r="BL69" s="67" t="s">
        <v>218</v>
      </c>
    </row>
    <row r="70" spans="3:64" ht="18" customHeight="1">
      <c r="C70"/>
      <c r="AR70" s="80">
        <v>44290</v>
      </c>
      <c r="AS70" s="81" t="s">
        <v>149</v>
      </c>
      <c r="AT70" s="81"/>
      <c r="AU70" s="81"/>
      <c r="AV70" s="81">
        <v>343</v>
      </c>
      <c r="AW70" s="81"/>
      <c r="AX70" s="81"/>
      <c r="AY70" s="81"/>
      <c r="AZ70" s="81"/>
      <c r="BA70" s="81"/>
      <c r="BB70" s="81"/>
      <c r="BC70" s="81"/>
      <c r="BD70" s="81"/>
      <c r="BE70" s="81"/>
      <c r="BF70" s="81"/>
      <c r="BG70" s="81"/>
      <c r="BH70" s="81"/>
      <c r="BI70" s="81"/>
      <c r="BJ70" s="82"/>
      <c r="BK70" s="83" t="s">
        <v>153</v>
      </c>
      <c r="BL70" s="84" t="s">
        <v>219</v>
      </c>
    </row>
    <row r="71" spans="3:64" ht="18" customHeight="1">
      <c r="C71"/>
      <c r="AR71" s="80">
        <v>44290</v>
      </c>
      <c r="AS71" s="81" t="s">
        <v>149</v>
      </c>
      <c r="AT71" s="81"/>
      <c r="AU71" s="81"/>
      <c r="AV71" s="81">
        <v>348</v>
      </c>
      <c r="AW71" s="81"/>
      <c r="AX71" s="81"/>
      <c r="AY71" s="81"/>
      <c r="AZ71" s="81"/>
      <c r="BA71" s="81"/>
      <c r="BB71" s="81"/>
      <c r="BC71" s="81"/>
      <c r="BD71" s="81"/>
      <c r="BE71" s="81"/>
      <c r="BF71" s="81"/>
      <c r="BG71" s="81"/>
      <c r="BH71" s="81"/>
      <c r="BI71" s="81"/>
      <c r="BJ71" s="82"/>
      <c r="BK71" s="83" t="s">
        <v>153</v>
      </c>
      <c r="BL71" s="84" t="s">
        <v>220</v>
      </c>
    </row>
    <row r="72" spans="3:64" ht="18" customHeight="1">
      <c r="C72"/>
      <c r="AR72" s="64">
        <v>44289</v>
      </c>
      <c r="AS72" s="65" t="s">
        <v>151</v>
      </c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  <c r="BG72" s="65"/>
      <c r="BH72" s="65"/>
      <c r="BI72" s="65">
        <v>1000</v>
      </c>
      <c r="BJ72" s="66">
        <v>1000</v>
      </c>
      <c r="BK72" s="57" t="s">
        <v>97</v>
      </c>
      <c r="BL72" s="67" t="s">
        <v>221</v>
      </c>
    </row>
    <row r="73" spans="3:64" ht="18" customHeight="1">
      <c r="C73"/>
      <c r="AR73" s="80">
        <v>44289</v>
      </c>
      <c r="AS73" s="81" t="s">
        <v>149</v>
      </c>
      <c r="AT73" s="81"/>
      <c r="AU73" s="81"/>
      <c r="AV73" s="81">
        <v>118</v>
      </c>
      <c r="AW73" s="81"/>
      <c r="AX73" s="81"/>
      <c r="AY73" s="81"/>
      <c r="AZ73" s="81"/>
      <c r="BA73" s="81"/>
      <c r="BB73" s="81"/>
      <c r="BC73" s="81"/>
      <c r="BD73" s="81"/>
      <c r="BE73" s="81"/>
      <c r="BF73" s="81"/>
      <c r="BG73" s="81"/>
      <c r="BH73" s="81"/>
      <c r="BI73" s="81"/>
      <c r="BJ73" s="82"/>
      <c r="BK73" s="83" t="s">
        <v>153</v>
      </c>
      <c r="BL73" s="84" t="s">
        <v>222</v>
      </c>
    </row>
    <row r="74" spans="3:64" ht="18" customHeight="1">
      <c r="C74"/>
      <c r="AR74" s="28">
        <v>44289</v>
      </c>
      <c r="AS74" s="29" t="s">
        <v>149</v>
      </c>
      <c r="AT74" s="29"/>
      <c r="AU74" s="29"/>
      <c r="AV74" s="29">
        <v>176</v>
      </c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37"/>
      <c r="BK74" s="53"/>
      <c r="BL74" s="41" t="s">
        <v>223</v>
      </c>
    </row>
    <row r="75" spans="3:64" ht="18" customHeight="1">
      <c r="C75"/>
      <c r="AR75" s="28">
        <v>44289</v>
      </c>
      <c r="AS75" s="29" t="s">
        <v>155</v>
      </c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>
        <v>108</v>
      </c>
      <c r="BF75" s="29"/>
      <c r="BG75" s="29"/>
      <c r="BH75" s="29"/>
      <c r="BI75" s="29"/>
      <c r="BJ75" s="37"/>
      <c r="BK75" s="53"/>
      <c r="BL75" s="41" t="s">
        <v>224</v>
      </c>
    </row>
    <row r="76" spans="3:64" ht="18" customHeight="1">
      <c r="C76"/>
      <c r="AR76" s="28">
        <v>44289</v>
      </c>
      <c r="AS76" s="29" t="s">
        <v>149</v>
      </c>
      <c r="AT76" s="29"/>
      <c r="AU76" s="29"/>
      <c r="AV76" s="29">
        <v>3009</v>
      </c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37"/>
      <c r="BK76" s="53"/>
      <c r="BL76" s="41" t="s">
        <v>225</v>
      </c>
    </row>
    <row r="77" spans="3:64" ht="18" customHeight="1">
      <c r="C77"/>
      <c r="AR77" s="28">
        <v>44289</v>
      </c>
      <c r="AS77" s="29" t="s">
        <v>226</v>
      </c>
      <c r="AT77" s="29"/>
      <c r="AU77" s="29"/>
      <c r="AV77" s="29"/>
      <c r="AW77" s="29"/>
      <c r="AX77" s="29"/>
      <c r="AY77" s="29"/>
      <c r="AZ77" s="29"/>
      <c r="BA77" s="29"/>
      <c r="BB77" s="29"/>
      <c r="BC77" s="29">
        <v>500</v>
      </c>
      <c r="BD77" s="29"/>
      <c r="BE77" s="29"/>
      <c r="BF77" s="29"/>
      <c r="BG77" s="29"/>
      <c r="BH77" s="29"/>
      <c r="BI77" s="29"/>
      <c r="BJ77" s="37"/>
      <c r="BK77" s="53"/>
      <c r="BL77" s="41" t="s">
        <v>227</v>
      </c>
    </row>
    <row r="78" spans="3:64" ht="18" customHeight="1">
      <c r="C78"/>
      <c r="AR78" s="28">
        <v>44289</v>
      </c>
      <c r="AS78" s="29" t="s">
        <v>228</v>
      </c>
      <c r="AT78" s="29"/>
      <c r="AU78" s="29"/>
      <c r="AV78" s="29"/>
      <c r="AW78" s="29"/>
      <c r="AX78" s="29"/>
      <c r="AY78" s="29"/>
      <c r="AZ78" s="29"/>
      <c r="BA78" s="29"/>
      <c r="BB78" s="29"/>
      <c r="BC78" s="29">
        <v>2710</v>
      </c>
      <c r="BD78" s="29"/>
      <c r="BE78" s="29"/>
      <c r="BF78" s="29"/>
      <c r="BG78" s="29"/>
      <c r="BH78" s="29"/>
      <c r="BI78" s="29"/>
      <c r="BJ78" s="37"/>
      <c r="BK78" s="53"/>
      <c r="BL78" s="41" t="s">
        <v>229</v>
      </c>
    </row>
    <row r="79" spans="3:64" ht="18" customHeight="1">
      <c r="C79"/>
      <c r="AR79" s="80">
        <v>44288</v>
      </c>
      <c r="AS79" s="81" t="s">
        <v>149</v>
      </c>
      <c r="AT79" s="81"/>
      <c r="AU79" s="81"/>
      <c r="AV79" s="81">
        <v>208</v>
      </c>
      <c r="AW79" s="81"/>
      <c r="AX79" s="81"/>
      <c r="AY79" s="81"/>
      <c r="AZ79" s="81"/>
      <c r="BA79" s="81"/>
      <c r="BB79" s="81"/>
      <c r="BC79" s="81"/>
      <c r="BD79" s="81"/>
      <c r="BE79" s="81"/>
      <c r="BF79" s="81"/>
      <c r="BG79" s="81"/>
      <c r="BH79" s="81"/>
      <c r="BI79" s="81"/>
      <c r="BJ79" s="82"/>
      <c r="BK79" s="83" t="s">
        <v>153</v>
      </c>
      <c r="BL79" s="84" t="s">
        <v>230</v>
      </c>
    </row>
    <row r="80" spans="3:64" ht="18" customHeight="1">
      <c r="C80"/>
      <c r="AR80" s="80">
        <v>44288</v>
      </c>
      <c r="AS80" s="81" t="s">
        <v>149</v>
      </c>
      <c r="AT80" s="81"/>
      <c r="AU80" s="81"/>
      <c r="AV80" s="81">
        <v>348</v>
      </c>
      <c r="AW80" s="81"/>
      <c r="AX80" s="81"/>
      <c r="AY80" s="81"/>
      <c r="AZ80" s="81"/>
      <c r="BA80" s="81"/>
      <c r="BB80" s="81"/>
      <c r="BC80" s="81"/>
      <c r="BD80" s="81"/>
      <c r="BE80" s="81"/>
      <c r="BF80" s="81"/>
      <c r="BG80" s="81"/>
      <c r="BH80" s="81"/>
      <c r="BI80" s="81"/>
      <c r="BJ80" s="82"/>
      <c r="BK80" s="83" t="s">
        <v>153</v>
      </c>
      <c r="BL80" s="84" t="s">
        <v>231</v>
      </c>
    </row>
    <row r="81" spans="3:64" ht="18" customHeight="1" thickBot="1">
      <c r="C81"/>
      <c r="AR81" s="80">
        <v>44288</v>
      </c>
      <c r="AS81" s="81" t="s">
        <v>149</v>
      </c>
      <c r="AT81" s="81"/>
      <c r="AU81" s="81"/>
      <c r="AV81" s="81">
        <v>348</v>
      </c>
      <c r="AW81" s="81"/>
      <c r="AX81" s="81"/>
      <c r="AY81" s="81"/>
      <c r="AZ81" s="81"/>
      <c r="BA81" s="81"/>
      <c r="BB81" s="81"/>
      <c r="BC81" s="81"/>
      <c r="BD81" s="81"/>
      <c r="BE81" s="81"/>
      <c r="BF81" s="81"/>
      <c r="BG81" s="81"/>
      <c r="BH81" s="81"/>
      <c r="BI81" s="81"/>
      <c r="BJ81" s="82"/>
      <c r="BK81" s="85" t="s">
        <v>153</v>
      </c>
      <c r="BL81" s="84" t="s">
        <v>232</v>
      </c>
    </row>
    <row r="82" spans="3:64" ht="18" customHeight="1">
      <c r="C82"/>
      <c r="BL82" s="42"/>
    </row>
    <row r="83" spans="3:64">
      <c r="C83"/>
      <c r="BL83" s="42"/>
    </row>
    <row r="84" spans="3:64">
      <c r="C84"/>
      <c r="BL84" s="42"/>
    </row>
    <row r="85" spans="3:64">
      <c r="C85"/>
      <c r="BL85" s="42"/>
    </row>
    <row r="86" spans="3:64">
      <c r="C86"/>
      <c r="BL86" s="42"/>
    </row>
    <row r="87" spans="3:64">
      <c r="C87"/>
      <c r="BL87" s="42"/>
    </row>
    <row r="88" spans="3:64">
      <c r="C88"/>
      <c r="BL88" s="42"/>
    </row>
    <row r="89" spans="3:64">
      <c r="C89"/>
      <c r="BL89" s="42"/>
    </row>
    <row r="90" spans="3:64">
      <c r="C90"/>
      <c r="BL90" s="42"/>
    </row>
    <row r="91" spans="3:64">
      <c r="C91"/>
      <c r="BL91" s="42"/>
    </row>
    <row r="92" spans="3:64">
      <c r="C92"/>
      <c r="BL92" s="42"/>
    </row>
    <row r="93" spans="3:64">
      <c r="C93"/>
      <c r="BL93" s="42"/>
    </row>
    <row r="94" spans="3:64">
      <c r="C94"/>
      <c r="BL94" s="42"/>
    </row>
    <row r="95" spans="3:64">
      <c r="C95"/>
      <c r="BL95" s="42"/>
    </row>
    <row r="96" spans="3:64">
      <c r="C96"/>
      <c r="BL96" s="42"/>
    </row>
    <row r="97" spans="3:64">
      <c r="C97"/>
      <c r="BL97" s="42"/>
    </row>
    <row r="98" spans="3:64">
      <c r="C98"/>
      <c r="BL98" s="42"/>
    </row>
    <row r="99" spans="3:64">
      <c r="C99"/>
      <c r="BL99" s="42"/>
    </row>
    <row r="100" spans="3:64">
      <c r="C100"/>
      <c r="BL100" s="42"/>
    </row>
    <row r="101" spans="3:64">
      <c r="C101"/>
      <c r="BL101" s="42"/>
    </row>
    <row r="102" spans="3:64">
      <c r="C102"/>
      <c r="BL102" s="42"/>
    </row>
    <row r="103" spans="3:64">
      <c r="C103"/>
      <c r="BL103" s="42"/>
    </row>
    <row r="104" spans="3:64">
      <c r="C104"/>
      <c r="BL104" s="42"/>
    </row>
    <row r="105" spans="3:64">
      <c r="C105"/>
      <c r="BL105" s="42"/>
    </row>
    <row r="106" spans="3:64">
      <c r="C106"/>
      <c r="BL106" s="42"/>
    </row>
    <row r="107" spans="3:64">
      <c r="C107"/>
      <c r="BL107" s="42"/>
    </row>
    <row r="108" spans="3:64">
      <c r="C108"/>
      <c r="BL108" s="42"/>
    </row>
    <row r="109" spans="3:64">
      <c r="C109"/>
      <c r="BL109" s="42"/>
    </row>
    <row r="110" spans="3:64">
      <c r="C110"/>
      <c r="BL110" s="42"/>
    </row>
    <row r="111" spans="3:64">
      <c r="C111"/>
      <c r="BL111" s="42"/>
    </row>
    <row r="112" spans="3:64">
      <c r="C112"/>
      <c r="BL112" s="42"/>
    </row>
    <row r="113" spans="3:64">
      <c r="C113"/>
      <c r="BL113" s="42"/>
    </row>
    <row r="114" spans="3:64">
      <c r="C114"/>
    </row>
    <row r="115" spans="3:64">
      <c r="C115"/>
    </row>
    <row r="116" spans="3:64">
      <c r="C116"/>
    </row>
    <row r="117" spans="3:64">
      <c r="C117"/>
    </row>
    <row r="118" spans="3:64">
      <c r="C118"/>
    </row>
    <row r="119" spans="3:64">
      <c r="C119"/>
    </row>
    <row r="120" spans="3:64">
      <c r="C120"/>
    </row>
    <row r="121" spans="3:64">
      <c r="C121"/>
    </row>
    <row r="122" spans="3:64">
      <c r="C122"/>
    </row>
    <row r="123" spans="3:64">
      <c r="C123"/>
    </row>
    <row r="124" spans="3:64">
      <c r="C124"/>
    </row>
    <row r="125" spans="3:64">
      <c r="C125"/>
    </row>
    <row r="126" spans="3:64">
      <c r="C126"/>
    </row>
    <row r="127" spans="3:64">
      <c r="C127"/>
    </row>
    <row r="128" spans="3:64">
      <c r="C128"/>
    </row>
  </sheetData>
  <mergeCells count="164">
    <mergeCell ref="B43:L43"/>
    <mergeCell ref="M43:R43"/>
    <mergeCell ref="S43:T43"/>
    <mergeCell ref="U43:AE43"/>
    <mergeCell ref="AF43:AK43"/>
    <mergeCell ref="AL43:AM43"/>
    <mergeCell ref="B42:L42"/>
    <mergeCell ref="M42:R42"/>
    <mergeCell ref="S42:T42"/>
    <mergeCell ref="U42:AE42"/>
    <mergeCell ref="AF42:AK42"/>
    <mergeCell ref="AL42:AM42"/>
    <mergeCell ref="U40:AE40"/>
    <mergeCell ref="AF40:AK40"/>
    <mergeCell ref="AL40:AM40"/>
    <mergeCell ref="AF41:AK41"/>
    <mergeCell ref="AL41:AM41"/>
    <mergeCell ref="B39:L39"/>
    <mergeCell ref="B36:L36"/>
    <mergeCell ref="M41:R41"/>
    <mergeCell ref="U34:AE34"/>
    <mergeCell ref="AF34:AK34"/>
    <mergeCell ref="AL34:AM34"/>
    <mergeCell ref="U35:AM35"/>
    <mergeCell ref="U36:AE36"/>
    <mergeCell ref="AF36:AK36"/>
    <mergeCell ref="AL36:AM36"/>
    <mergeCell ref="B34:L34"/>
    <mergeCell ref="M34:R34"/>
    <mergeCell ref="S34:T34"/>
    <mergeCell ref="S41:T41"/>
    <mergeCell ref="U39:AE39"/>
    <mergeCell ref="U41:AE41"/>
    <mergeCell ref="AF39:AK39"/>
    <mergeCell ref="AL39:AM39"/>
    <mergeCell ref="M35:R35"/>
    <mergeCell ref="S35:T35"/>
    <mergeCell ref="AL30:AM30"/>
    <mergeCell ref="B31:L31"/>
    <mergeCell ref="M31:R31"/>
    <mergeCell ref="S31:T31"/>
    <mergeCell ref="U31:V33"/>
    <mergeCell ref="W31:Y31"/>
    <mergeCell ref="W32:X32"/>
    <mergeCell ref="AF32:AK32"/>
    <mergeCell ref="AL33:AM33"/>
    <mergeCell ref="B32:L32"/>
    <mergeCell ref="M32:R32"/>
    <mergeCell ref="S32:T32"/>
    <mergeCell ref="M33:R33"/>
    <mergeCell ref="S33:T33"/>
    <mergeCell ref="B28:T28"/>
    <mergeCell ref="U28:V30"/>
    <mergeCell ref="W28:Y28"/>
    <mergeCell ref="B29:L29"/>
    <mergeCell ref="M29:R29"/>
    <mergeCell ref="S29:T29"/>
    <mergeCell ref="B30:T30"/>
    <mergeCell ref="B26:T26"/>
    <mergeCell ref="U26:AE26"/>
    <mergeCell ref="B23:L23"/>
    <mergeCell ref="M23:R23"/>
    <mergeCell ref="S23:T23"/>
    <mergeCell ref="U23:AM23"/>
    <mergeCell ref="B24:L24"/>
    <mergeCell ref="M24:R24"/>
    <mergeCell ref="S24:T24"/>
    <mergeCell ref="U24:AE24"/>
    <mergeCell ref="AF24:AK24"/>
    <mergeCell ref="AF26:AK26"/>
    <mergeCell ref="AL26:AM26"/>
    <mergeCell ref="B27:L27"/>
    <mergeCell ref="M27:R27"/>
    <mergeCell ref="S27:T27"/>
    <mergeCell ref="U27:AE27"/>
    <mergeCell ref="AF27:AK27"/>
    <mergeCell ref="AL27:AM27"/>
    <mergeCell ref="B25:L25"/>
    <mergeCell ref="M25:R25"/>
    <mergeCell ref="S25:T25"/>
    <mergeCell ref="U25:AE25"/>
    <mergeCell ref="AF25:AK25"/>
    <mergeCell ref="AL25:AM25"/>
    <mergeCell ref="S19:T19"/>
    <mergeCell ref="U19:V21"/>
    <mergeCell ref="W19:AE19"/>
    <mergeCell ref="AF19:AK19"/>
    <mergeCell ref="B21:L21"/>
    <mergeCell ref="M21:R21"/>
    <mergeCell ref="S21:T21"/>
    <mergeCell ref="W21:AE21"/>
    <mergeCell ref="AL21:AM21"/>
    <mergeCell ref="U18:AE18"/>
    <mergeCell ref="AF18:AK18"/>
    <mergeCell ref="AL18:AM18"/>
    <mergeCell ref="B17:L17"/>
    <mergeCell ref="M17:R17"/>
    <mergeCell ref="S17:T17"/>
    <mergeCell ref="U17:AE17"/>
    <mergeCell ref="AF17:AK17"/>
    <mergeCell ref="AL24:AM24"/>
    <mergeCell ref="B22:L22"/>
    <mergeCell ref="M22:R22"/>
    <mergeCell ref="S22:T22"/>
    <mergeCell ref="U22:AE22"/>
    <mergeCell ref="AF22:AK22"/>
    <mergeCell ref="AL22:AM22"/>
    <mergeCell ref="AL19:AM19"/>
    <mergeCell ref="B20:L20"/>
    <mergeCell ref="M20:R20"/>
    <mergeCell ref="S20:T20"/>
    <mergeCell ref="W20:AE20"/>
    <mergeCell ref="AF20:AK20"/>
    <mergeCell ref="AL20:AM20"/>
    <mergeCell ref="B19:L19"/>
    <mergeCell ref="M19:R19"/>
    <mergeCell ref="AF14:AK14"/>
    <mergeCell ref="AL14:AM14"/>
    <mergeCell ref="B13:L13"/>
    <mergeCell ref="M13:R13"/>
    <mergeCell ref="S13:T13"/>
    <mergeCell ref="U13:AE13"/>
    <mergeCell ref="AF13:AK13"/>
    <mergeCell ref="AL13:AM13"/>
    <mergeCell ref="AF21:AK21"/>
    <mergeCell ref="B16:L16"/>
    <mergeCell ref="M16:R16"/>
    <mergeCell ref="S16:T16"/>
    <mergeCell ref="U16:AE16"/>
    <mergeCell ref="AF16:AK16"/>
    <mergeCell ref="AL16:AM16"/>
    <mergeCell ref="B15:L15"/>
    <mergeCell ref="M15:R15"/>
    <mergeCell ref="S15:T15"/>
    <mergeCell ref="U15:AE15"/>
    <mergeCell ref="AF15:AK15"/>
    <mergeCell ref="AL15:AM15"/>
    <mergeCell ref="B18:L18"/>
    <mergeCell ref="M18:R18"/>
    <mergeCell ref="S18:T18"/>
    <mergeCell ref="AL17:AM17"/>
    <mergeCell ref="B14:L14"/>
    <mergeCell ref="M14:R14"/>
    <mergeCell ref="S14:T14"/>
    <mergeCell ref="G1:AJ1"/>
    <mergeCell ref="B9:T9"/>
    <mergeCell ref="U9:AM9"/>
    <mergeCell ref="B10:L10"/>
    <mergeCell ref="M10:T10"/>
    <mergeCell ref="U10:AE10"/>
    <mergeCell ref="AF10:AM10"/>
    <mergeCell ref="B12:L12"/>
    <mergeCell ref="M12:R12"/>
    <mergeCell ref="S12:T12"/>
    <mergeCell ref="U12:AE12"/>
    <mergeCell ref="AF12:AK12"/>
    <mergeCell ref="AL12:AM12"/>
    <mergeCell ref="B11:L11"/>
    <mergeCell ref="M11:R11"/>
    <mergeCell ref="S11:T11"/>
    <mergeCell ref="U11:AE11"/>
    <mergeCell ref="AF11:AK11"/>
    <mergeCell ref="AL11:AM11"/>
    <mergeCell ref="U14:AE14"/>
  </mergeCells>
  <phoneticPr fontId="2"/>
  <pageMargins left="0.78740157480314965" right="0.19685039370078741" top="0.78740157480314965" bottom="0.39370078740157483" header="0.51181102362204722" footer="0.51181102362204722"/>
  <pageSetup paperSize="9" scale="91" orientation="portrait" r:id="rId1"/>
  <headerFooter alignWithMargins="0">
    <oddHeader>&amp;R【書式５】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139"/>
  <sheetViews>
    <sheetView tabSelected="1" view="pageBreakPreview" topLeftCell="A2" zoomScaleNormal="100" zoomScaleSheetLayoutView="100" workbookViewId="0">
      <pane ySplit="7" topLeftCell="A33" activePane="bottomLeft" state="frozen"/>
      <selection activeCell="AQ2" sqref="AQ2"/>
      <selection pane="bottomLeft" activeCell="M46" sqref="M46:R46"/>
    </sheetView>
  </sheetViews>
  <sheetFormatPr defaultRowHeight="13.2"/>
  <cols>
    <col min="1" max="2" width="2.33203125" customWidth="1"/>
    <col min="3" max="3" width="2.33203125" style="1" customWidth="1"/>
    <col min="4" max="39" width="2.33203125" customWidth="1"/>
    <col min="40" max="40" width="11.77734375" customWidth="1"/>
    <col min="41" max="41" width="12.33203125" style="24" customWidth="1"/>
    <col min="42" max="42" width="20.44140625" customWidth="1"/>
    <col min="52" max="52" width="8.88671875" customWidth="1"/>
    <col min="59" max="59" width="13.6640625" customWidth="1"/>
    <col min="60" max="60" width="13.6640625" style="48" customWidth="1"/>
    <col min="61" max="61" width="32" customWidth="1"/>
    <col min="63" max="65" width="13.6640625" customWidth="1"/>
  </cols>
  <sheetData>
    <row r="1" spans="2:65" ht="21" customHeight="1" thickBot="1">
      <c r="G1" s="286" t="s">
        <v>233</v>
      </c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</row>
    <row r="2" spans="2:65" ht="13.5" customHeight="1">
      <c r="L2" s="2"/>
      <c r="AP2" s="26"/>
      <c r="AQ2" s="27" t="s">
        <v>73</v>
      </c>
      <c r="AR2" s="27" t="s">
        <v>64</v>
      </c>
      <c r="AS2" s="27" t="s">
        <v>68</v>
      </c>
      <c r="AT2" s="27" t="s">
        <v>80</v>
      </c>
      <c r="AU2" s="27" t="s">
        <v>81</v>
      </c>
      <c r="AV2" s="27" t="s">
        <v>82</v>
      </c>
      <c r="AW2" s="27" t="s">
        <v>83</v>
      </c>
      <c r="AX2" s="27" t="s">
        <v>84</v>
      </c>
      <c r="AY2" s="27" t="s">
        <v>85</v>
      </c>
      <c r="AZ2" s="43" t="s">
        <v>72</v>
      </c>
      <c r="BA2" s="43"/>
      <c r="BB2" s="27" t="s">
        <v>66</v>
      </c>
      <c r="BC2" s="27" t="s">
        <v>86</v>
      </c>
      <c r="BD2" s="27" t="s">
        <v>87</v>
      </c>
      <c r="BE2" s="27" t="s">
        <v>88</v>
      </c>
      <c r="BF2" s="27" t="s">
        <v>89</v>
      </c>
      <c r="BG2" s="128" t="s">
        <v>90</v>
      </c>
      <c r="BH2" s="135" t="s">
        <v>234</v>
      </c>
    </row>
    <row r="3" spans="2:65" ht="13.5" customHeight="1">
      <c r="L3" s="2"/>
      <c r="AP3" s="87"/>
      <c r="AQ3" s="86"/>
      <c r="AR3" s="86"/>
      <c r="AS3" s="86"/>
      <c r="AT3" s="86"/>
      <c r="AU3" s="86"/>
      <c r="AV3" s="86"/>
      <c r="AW3" s="86"/>
      <c r="AX3" s="86"/>
      <c r="AY3" s="86"/>
      <c r="AZ3" s="127" t="s">
        <v>74</v>
      </c>
      <c r="BA3" s="127" t="s">
        <v>235</v>
      </c>
      <c r="BB3" s="86"/>
      <c r="BC3" s="86"/>
      <c r="BD3" s="86"/>
      <c r="BE3" s="86"/>
      <c r="BF3" s="86"/>
      <c r="BG3" s="134"/>
      <c r="BH3" s="135" t="s">
        <v>236</v>
      </c>
    </row>
    <row r="4" spans="2:65" ht="17.100000000000001" customHeight="1" thickBot="1">
      <c r="B4" s="3" t="s">
        <v>1</v>
      </c>
      <c r="C4" s="3"/>
      <c r="D4" s="4"/>
      <c r="E4" s="4"/>
      <c r="F4" s="4"/>
      <c r="G4" s="4"/>
      <c r="H4" s="4"/>
      <c r="I4" s="4"/>
      <c r="J4" s="4"/>
      <c r="AP4" s="87" t="s">
        <v>91</v>
      </c>
      <c r="AQ4" s="88">
        <f t="shared" ref="AQ4:BF4" si="0">SUM(AQ9:AQ103)</f>
        <v>65960</v>
      </c>
      <c r="AR4" s="86">
        <f t="shared" si="0"/>
        <v>11492</v>
      </c>
      <c r="AS4" s="86">
        <f t="shared" si="0"/>
        <v>57357</v>
      </c>
      <c r="AT4" s="86">
        <f t="shared" si="0"/>
        <v>0</v>
      </c>
      <c r="AU4" s="86">
        <f t="shared" si="0"/>
        <v>3877</v>
      </c>
      <c r="AV4" s="86">
        <f t="shared" si="0"/>
        <v>0</v>
      </c>
      <c r="AW4" s="86">
        <f t="shared" si="0"/>
        <v>13080</v>
      </c>
      <c r="AX4" s="86">
        <f t="shared" si="0"/>
        <v>0</v>
      </c>
      <c r="AY4" s="86">
        <f t="shared" si="0"/>
        <v>9310</v>
      </c>
      <c r="AZ4" s="86">
        <f t="shared" si="0"/>
        <v>0</v>
      </c>
      <c r="BA4" s="86">
        <f t="shared" si="0"/>
        <v>19000</v>
      </c>
      <c r="BB4" s="86">
        <f t="shared" si="0"/>
        <v>22868</v>
      </c>
      <c r="BC4" s="86">
        <f t="shared" si="0"/>
        <v>0</v>
      </c>
      <c r="BD4" s="86">
        <f t="shared" si="0"/>
        <v>0</v>
      </c>
      <c r="BE4" s="86">
        <f t="shared" si="0"/>
        <v>12588</v>
      </c>
      <c r="BF4" s="86">
        <f t="shared" si="0"/>
        <v>0</v>
      </c>
      <c r="BG4" s="129">
        <f>SUM(AQ4:BF4)</f>
        <v>215532</v>
      </c>
      <c r="BH4" s="135"/>
    </row>
    <row r="5" spans="2:65" ht="12.75" customHeight="1" thickBot="1">
      <c r="AM5" s="4"/>
      <c r="AP5" s="90" t="s">
        <v>92</v>
      </c>
      <c r="AQ5" s="91">
        <f t="shared" ref="AQ5:BF5" si="1">SUMIFS(AQ9:AQ103,$BH$9:$BH$103,$AP$5)</f>
        <v>0</v>
      </c>
      <c r="AR5" s="91">
        <f t="shared" si="1"/>
        <v>0</v>
      </c>
      <c r="AS5" s="91">
        <f t="shared" si="1"/>
        <v>2707</v>
      </c>
      <c r="AT5" s="91">
        <f t="shared" si="1"/>
        <v>0</v>
      </c>
      <c r="AU5" s="91">
        <f t="shared" si="1"/>
        <v>0</v>
      </c>
      <c r="AV5" s="91">
        <f t="shared" si="1"/>
        <v>0</v>
      </c>
      <c r="AW5" s="91">
        <f t="shared" si="1"/>
        <v>0</v>
      </c>
      <c r="AX5" s="91">
        <f t="shared" si="1"/>
        <v>0</v>
      </c>
      <c r="AY5" s="91">
        <f t="shared" si="1"/>
        <v>0</v>
      </c>
      <c r="AZ5" s="91">
        <f t="shared" si="1"/>
        <v>0</v>
      </c>
      <c r="BA5" s="91">
        <f t="shared" si="1"/>
        <v>0</v>
      </c>
      <c r="BB5" s="91">
        <f t="shared" si="1"/>
        <v>0</v>
      </c>
      <c r="BC5" s="91">
        <f t="shared" si="1"/>
        <v>0</v>
      </c>
      <c r="BD5" s="91">
        <f t="shared" si="1"/>
        <v>0</v>
      </c>
      <c r="BE5" s="91">
        <f t="shared" si="1"/>
        <v>0</v>
      </c>
      <c r="BF5" s="91">
        <f t="shared" si="1"/>
        <v>0</v>
      </c>
      <c r="BG5" s="92">
        <f>SUM(AQ5:BF5)</f>
        <v>2707</v>
      </c>
      <c r="BH5" s="135">
        <f>SUMIFS($BG$9:$BG$103,$BH$9:$BH$103,"nanaco入")</f>
        <v>3000</v>
      </c>
      <c r="BI5" t="s">
        <v>357</v>
      </c>
    </row>
    <row r="6" spans="2:65" ht="12.75" customHeight="1" thickBot="1">
      <c r="AM6" s="4"/>
      <c r="AP6" s="90" t="s">
        <v>93</v>
      </c>
      <c r="AQ6" s="91">
        <f>SUMIFS(AQ9:AQ103,$BH$9:$BH$103,$AP$6)</f>
        <v>0</v>
      </c>
      <c r="AR6" s="91">
        <f t="shared" ref="AR6:BF6" si="2">SUMIFS(AR9:AR103,$BH$9:$BH$103,$AP$6)</f>
        <v>0</v>
      </c>
      <c r="AS6" s="91">
        <f t="shared" si="2"/>
        <v>0</v>
      </c>
      <c r="AT6" s="91">
        <f t="shared" si="2"/>
        <v>0</v>
      </c>
      <c r="AU6" s="91">
        <f t="shared" si="2"/>
        <v>0</v>
      </c>
      <c r="AV6" s="91">
        <f t="shared" si="2"/>
        <v>0</v>
      </c>
      <c r="AW6" s="91">
        <f t="shared" si="2"/>
        <v>0</v>
      </c>
      <c r="AX6" s="91">
        <f t="shared" si="2"/>
        <v>0</v>
      </c>
      <c r="AY6" s="91">
        <f t="shared" si="2"/>
        <v>0</v>
      </c>
      <c r="AZ6" s="91">
        <f t="shared" si="2"/>
        <v>0</v>
      </c>
      <c r="BA6" s="91">
        <f t="shared" si="2"/>
        <v>0</v>
      </c>
      <c r="BB6" s="131">
        <f t="shared" si="2"/>
        <v>6780</v>
      </c>
      <c r="BC6" s="91">
        <f t="shared" si="2"/>
        <v>0</v>
      </c>
      <c r="BD6" s="91">
        <f t="shared" si="2"/>
        <v>0</v>
      </c>
      <c r="BE6" s="91">
        <f t="shared" si="2"/>
        <v>0</v>
      </c>
      <c r="BF6" s="91">
        <f t="shared" si="2"/>
        <v>0</v>
      </c>
      <c r="BG6" s="92">
        <f t="shared" ref="BG6:BG7" si="3">SUM(AQ6:BF6)</f>
        <v>6780</v>
      </c>
      <c r="BH6" s="135">
        <f>SUMIFS($BG$9:$BG$103,$BH$9:$BH$103,"スイカ入")</f>
        <v>7267</v>
      </c>
      <c r="BI6" t="s">
        <v>98</v>
      </c>
    </row>
    <row r="7" spans="2:65" ht="12.75" customHeight="1" thickBot="1">
      <c r="AM7" s="4"/>
      <c r="AP7" s="90" t="s">
        <v>94</v>
      </c>
      <c r="AQ7" s="91">
        <f t="shared" ref="AQ7:BF7" si="4">SUMIFS(AQ9:AQ103,$BH$9:$BH$103,$AP$7)</f>
        <v>0</v>
      </c>
      <c r="AR7" s="91">
        <f t="shared" si="4"/>
        <v>0</v>
      </c>
      <c r="AS7" s="91">
        <f t="shared" si="4"/>
        <v>0</v>
      </c>
      <c r="AT7" s="91">
        <f t="shared" si="4"/>
        <v>0</v>
      </c>
      <c r="AU7" s="91">
        <f t="shared" si="4"/>
        <v>0</v>
      </c>
      <c r="AV7" s="91">
        <f t="shared" si="4"/>
        <v>0</v>
      </c>
      <c r="AW7" s="91">
        <f t="shared" si="4"/>
        <v>0</v>
      </c>
      <c r="AX7" s="91">
        <f t="shared" si="4"/>
        <v>0</v>
      </c>
      <c r="AY7" s="91">
        <f t="shared" si="4"/>
        <v>0</v>
      </c>
      <c r="AZ7" s="91">
        <f t="shared" si="4"/>
        <v>0</v>
      </c>
      <c r="BA7" s="91">
        <f t="shared" si="4"/>
        <v>0</v>
      </c>
      <c r="BB7" s="91">
        <f t="shared" si="4"/>
        <v>0</v>
      </c>
      <c r="BC7" s="91">
        <f t="shared" si="4"/>
        <v>0</v>
      </c>
      <c r="BD7" s="91">
        <f t="shared" si="4"/>
        <v>0</v>
      </c>
      <c r="BE7" s="91">
        <f t="shared" si="4"/>
        <v>0</v>
      </c>
      <c r="BF7" s="91">
        <f t="shared" si="4"/>
        <v>0</v>
      </c>
      <c r="BG7" s="92">
        <f t="shared" si="3"/>
        <v>0</v>
      </c>
      <c r="BH7" s="135"/>
      <c r="BI7" t="s">
        <v>353</v>
      </c>
    </row>
    <row r="8" spans="2:65" ht="12.75" customHeight="1" thickBot="1">
      <c r="AM8" s="4"/>
      <c r="AP8" s="90" t="s">
        <v>237</v>
      </c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2"/>
      <c r="BH8" s="135">
        <v>17138</v>
      </c>
      <c r="BI8" t="s">
        <v>354</v>
      </c>
    </row>
    <row r="9" spans="2:65" ht="17.100000000000001" customHeight="1">
      <c r="C9" s="1" t="s">
        <v>4</v>
      </c>
      <c r="AM9" s="4"/>
      <c r="AO9" s="97">
        <v>44347</v>
      </c>
      <c r="AP9" s="132" t="s">
        <v>238</v>
      </c>
      <c r="AQ9" s="132"/>
      <c r="AR9" s="132"/>
      <c r="AS9" s="132">
        <v>4884</v>
      </c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3"/>
      <c r="BH9" s="100"/>
      <c r="BI9" s="39" t="s">
        <v>239</v>
      </c>
      <c r="BK9" s="68" t="s">
        <v>97</v>
      </c>
      <c r="BL9" s="69" t="s">
        <v>98</v>
      </c>
    </row>
    <row r="10" spans="2:65" ht="13.5" customHeight="1" thickBot="1">
      <c r="B10" s="11"/>
      <c r="C10" s="6"/>
      <c r="D10" s="11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O10" s="97">
        <v>44338</v>
      </c>
      <c r="AP10" s="98" t="s">
        <v>104</v>
      </c>
      <c r="AQ10" s="98"/>
      <c r="AR10" s="98"/>
      <c r="AS10" s="98">
        <v>743</v>
      </c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9"/>
      <c r="BH10" s="100"/>
      <c r="BI10" s="39" t="s">
        <v>240</v>
      </c>
      <c r="BK10" s="70">
        <f>SUMIFS($BG$9:$BG$103,$BH$9:$BH$103,"nanaco入")</f>
        <v>3000</v>
      </c>
      <c r="BL10" s="71">
        <f>SUMIFS($BG$7:$BG$103,$BH$7:$BH$103,"スイカ入")</f>
        <v>7267</v>
      </c>
    </row>
    <row r="11" spans="2:65" ht="18" customHeight="1" thickTop="1">
      <c r="B11" s="287" t="s">
        <v>5</v>
      </c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P11" s="288"/>
      <c r="Q11" s="288"/>
      <c r="R11" s="288"/>
      <c r="S11" s="288"/>
      <c r="T11" s="289"/>
      <c r="U11" s="287" t="s">
        <v>6</v>
      </c>
      <c r="V11" s="288"/>
      <c r="W11" s="288"/>
      <c r="X11" s="288"/>
      <c r="Y11" s="288"/>
      <c r="Z11" s="288"/>
      <c r="AA11" s="288"/>
      <c r="AB11" s="288"/>
      <c r="AC11" s="288"/>
      <c r="AD11" s="288"/>
      <c r="AE11" s="288"/>
      <c r="AF11" s="288"/>
      <c r="AG11" s="288"/>
      <c r="AH11" s="288"/>
      <c r="AI11" s="288"/>
      <c r="AJ11" s="288"/>
      <c r="AK11" s="288"/>
      <c r="AL11" s="288"/>
      <c r="AM11" s="289"/>
      <c r="AO11" s="97">
        <v>44339</v>
      </c>
      <c r="AP11" s="98" t="s">
        <v>104</v>
      </c>
      <c r="AQ11" s="98"/>
      <c r="AR11" s="98"/>
      <c r="AS11" s="98">
        <v>456</v>
      </c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9"/>
      <c r="BH11" s="100" t="s">
        <v>153</v>
      </c>
      <c r="BI11" s="39" t="s">
        <v>241</v>
      </c>
    </row>
    <row r="12" spans="2:65" ht="18" customHeight="1" thickBot="1">
      <c r="B12" s="290" t="s">
        <v>7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2"/>
      <c r="M12" s="293" t="s">
        <v>8</v>
      </c>
      <c r="N12" s="291"/>
      <c r="O12" s="291"/>
      <c r="P12" s="291"/>
      <c r="Q12" s="291"/>
      <c r="R12" s="291"/>
      <c r="S12" s="291"/>
      <c r="T12" s="294"/>
      <c r="U12" s="309" t="s">
        <v>7</v>
      </c>
      <c r="V12" s="291"/>
      <c r="W12" s="291"/>
      <c r="X12" s="291"/>
      <c r="Y12" s="291"/>
      <c r="Z12" s="291"/>
      <c r="AA12" s="291"/>
      <c r="AB12" s="291"/>
      <c r="AC12" s="291"/>
      <c r="AD12" s="291"/>
      <c r="AE12" s="292"/>
      <c r="AF12" s="293" t="s">
        <v>8</v>
      </c>
      <c r="AG12" s="291"/>
      <c r="AH12" s="291"/>
      <c r="AI12" s="291"/>
      <c r="AJ12" s="291"/>
      <c r="AK12" s="291"/>
      <c r="AL12" s="291"/>
      <c r="AM12" s="294"/>
      <c r="AO12" s="32">
        <v>44339</v>
      </c>
      <c r="AP12" s="33" t="s">
        <v>101</v>
      </c>
      <c r="AQ12" s="33"/>
      <c r="AR12" s="33"/>
      <c r="AS12" s="33"/>
      <c r="AT12" s="130"/>
      <c r="AU12" s="33"/>
      <c r="AV12" s="33"/>
      <c r="AW12" s="33"/>
      <c r="AX12" s="33"/>
      <c r="AY12" s="33"/>
      <c r="AZ12" s="33"/>
      <c r="BA12" s="33"/>
      <c r="BB12" s="33">
        <v>108</v>
      </c>
      <c r="BC12" s="33"/>
      <c r="BD12" s="33"/>
      <c r="BE12" s="33"/>
      <c r="BF12" s="33"/>
      <c r="BG12" s="35"/>
      <c r="BH12" s="126" t="s">
        <v>93</v>
      </c>
      <c r="BI12" s="38" t="s">
        <v>242</v>
      </c>
    </row>
    <row r="13" spans="2:65" ht="18" customHeight="1">
      <c r="B13" s="295" t="s">
        <v>9</v>
      </c>
      <c r="C13" s="296"/>
      <c r="D13" s="296"/>
      <c r="E13" s="296"/>
      <c r="F13" s="296"/>
      <c r="G13" s="296"/>
      <c r="H13" s="296"/>
      <c r="I13" s="296"/>
      <c r="J13" s="296"/>
      <c r="K13" s="296"/>
      <c r="L13" s="297"/>
      <c r="M13" s="298"/>
      <c r="N13" s="299"/>
      <c r="O13" s="299"/>
      <c r="P13" s="299"/>
      <c r="Q13" s="299"/>
      <c r="R13" s="299"/>
      <c r="S13" s="300" t="s">
        <v>10</v>
      </c>
      <c r="T13" s="301"/>
      <c r="U13" s="295" t="s">
        <v>11</v>
      </c>
      <c r="V13" s="296"/>
      <c r="W13" s="296"/>
      <c r="X13" s="296"/>
      <c r="Y13" s="296"/>
      <c r="Z13" s="296"/>
      <c r="AA13" s="296"/>
      <c r="AB13" s="296"/>
      <c r="AC13" s="296"/>
      <c r="AD13" s="296"/>
      <c r="AE13" s="297"/>
      <c r="AF13" s="298">
        <f>AQ4</f>
        <v>65960</v>
      </c>
      <c r="AG13" s="299"/>
      <c r="AH13" s="299"/>
      <c r="AI13" s="299"/>
      <c r="AJ13" s="299"/>
      <c r="AK13" s="299"/>
      <c r="AL13" s="300" t="s">
        <v>10</v>
      </c>
      <c r="AM13" s="301"/>
      <c r="AO13" s="97">
        <v>44339</v>
      </c>
      <c r="AP13" s="98" t="s">
        <v>104</v>
      </c>
      <c r="AQ13" s="98"/>
      <c r="AR13" s="98"/>
      <c r="AS13" s="98">
        <v>3178</v>
      </c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9"/>
      <c r="BH13" s="100"/>
      <c r="BI13" s="39" t="s">
        <v>243</v>
      </c>
      <c r="BK13" s="76" t="s">
        <v>106</v>
      </c>
      <c r="BL13" s="76" t="s">
        <v>93</v>
      </c>
      <c r="BM13" s="76" t="s">
        <v>107</v>
      </c>
    </row>
    <row r="14" spans="2:65" ht="18" customHeight="1">
      <c r="B14" s="247" t="s">
        <v>12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51"/>
      <c r="M14" s="252"/>
      <c r="N14" s="253"/>
      <c r="O14" s="253"/>
      <c r="P14" s="253"/>
      <c r="Q14" s="253"/>
      <c r="R14" s="253"/>
      <c r="S14" s="278" t="s">
        <v>10</v>
      </c>
      <c r="T14" s="279"/>
      <c r="U14" s="247" t="s">
        <v>64</v>
      </c>
      <c r="V14" s="248"/>
      <c r="W14" s="248"/>
      <c r="X14" s="248"/>
      <c r="Y14" s="248"/>
      <c r="Z14" s="248"/>
      <c r="AA14" s="248"/>
      <c r="AB14" s="248"/>
      <c r="AC14" s="248"/>
      <c r="AD14" s="248"/>
      <c r="AE14" s="251"/>
      <c r="AF14" s="252">
        <f>AR4</f>
        <v>11492</v>
      </c>
      <c r="AG14" s="253"/>
      <c r="AH14" s="253"/>
      <c r="AI14" s="253"/>
      <c r="AJ14" s="253"/>
      <c r="AK14" s="253"/>
      <c r="AL14" s="278" t="s">
        <v>10</v>
      </c>
      <c r="AM14" s="279"/>
      <c r="AO14" s="97">
        <v>44346</v>
      </c>
      <c r="AP14" s="98" t="s">
        <v>104</v>
      </c>
      <c r="AQ14" s="98"/>
      <c r="AR14" s="98"/>
      <c r="AS14" s="98">
        <v>240</v>
      </c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9"/>
      <c r="BH14" s="100" t="s">
        <v>153</v>
      </c>
      <c r="BI14" s="39" t="s">
        <v>244</v>
      </c>
      <c r="BK14" s="76" t="e">
        <f>SUMIFS($AQ$9:$BF$103,$BH$9:$BH$103,"nanaco出")</f>
        <v>#VALUE!</v>
      </c>
      <c r="BL14" s="76"/>
      <c r="BM14" s="76"/>
    </row>
    <row r="15" spans="2:65" ht="18" customHeight="1">
      <c r="B15" s="247" t="s">
        <v>14</v>
      </c>
      <c r="C15" s="248"/>
      <c r="D15" s="248"/>
      <c r="E15" s="248"/>
      <c r="F15" s="248"/>
      <c r="G15" s="248"/>
      <c r="H15" s="248"/>
      <c r="I15" s="248"/>
      <c r="J15" s="248"/>
      <c r="K15" s="248"/>
      <c r="L15" s="251"/>
      <c r="M15" s="252"/>
      <c r="N15" s="253"/>
      <c r="O15" s="253"/>
      <c r="P15" s="253"/>
      <c r="Q15" s="253"/>
      <c r="R15" s="253"/>
      <c r="S15" s="276" t="s">
        <v>10</v>
      </c>
      <c r="T15" s="277"/>
      <c r="U15" s="247" t="s">
        <v>15</v>
      </c>
      <c r="V15" s="248"/>
      <c r="W15" s="248"/>
      <c r="X15" s="248"/>
      <c r="Y15" s="248"/>
      <c r="Z15" s="248"/>
      <c r="AA15" s="248"/>
      <c r="AB15" s="248"/>
      <c r="AC15" s="248"/>
      <c r="AD15" s="248"/>
      <c r="AE15" s="251"/>
      <c r="AF15" s="252">
        <f>AS4</f>
        <v>57357</v>
      </c>
      <c r="AG15" s="253"/>
      <c r="AH15" s="253"/>
      <c r="AI15" s="253"/>
      <c r="AJ15" s="253"/>
      <c r="AK15" s="253"/>
      <c r="AL15" s="276" t="s">
        <v>10</v>
      </c>
      <c r="AM15" s="277"/>
      <c r="AO15" s="97">
        <v>44346</v>
      </c>
      <c r="AP15" s="98" t="s">
        <v>104</v>
      </c>
      <c r="AQ15" s="98"/>
      <c r="AR15" s="98"/>
      <c r="AS15" s="98">
        <v>226</v>
      </c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9"/>
      <c r="BH15" s="100" t="s">
        <v>153</v>
      </c>
      <c r="BI15" s="39" t="s">
        <v>245</v>
      </c>
    </row>
    <row r="16" spans="2:65" ht="18" customHeight="1">
      <c r="B16" s="247" t="s">
        <v>16</v>
      </c>
      <c r="C16" s="248"/>
      <c r="D16" s="248"/>
      <c r="E16" s="248"/>
      <c r="F16" s="248"/>
      <c r="G16" s="248"/>
      <c r="H16" s="248"/>
      <c r="I16" s="248"/>
      <c r="J16" s="248"/>
      <c r="K16" s="248"/>
      <c r="L16" s="251"/>
      <c r="M16" s="252"/>
      <c r="N16" s="253"/>
      <c r="O16" s="253"/>
      <c r="P16" s="253"/>
      <c r="Q16" s="253"/>
      <c r="R16" s="253"/>
      <c r="S16" s="278" t="s">
        <v>10</v>
      </c>
      <c r="T16" s="279"/>
      <c r="U16" s="247" t="s">
        <v>17</v>
      </c>
      <c r="V16" s="248"/>
      <c r="W16" s="248"/>
      <c r="X16" s="248"/>
      <c r="Y16" s="248"/>
      <c r="Z16" s="248"/>
      <c r="AA16" s="248"/>
      <c r="AB16" s="248"/>
      <c r="AC16" s="248"/>
      <c r="AD16" s="248"/>
      <c r="AE16" s="251"/>
      <c r="AF16" s="252">
        <f>AT4</f>
        <v>0</v>
      </c>
      <c r="AG16" s="253"/>
      <c r="AH16" s="253"/>
      <c r="AI16" s="253"/>
      <c r="AJ16" s="253"/>
      <c r="AK16" s="253"/>
      <c r="AL16" s="278" t="s">
        <v>10</v>
      </c>
      <c r="AM16" s="279"/>
      <c r="AO16" s="97">
        <v>44346</v>
      </c>
      <c r="AP16" s="98" t="s">
        <v>104</v>
      </c>
      <c r="AQ16" s="98"/>
      <c r="AR16" s="98"/>
      <c r="AS16" s="98">
        <v>3810</v>
      </c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9"/>
      <c r="BH16" s="100"/>
      <c r="BI16" s="39" t="s">
        <v>246</v>
      </c>
    </row>
    <row r="17" spans="2:61" ht="18" customHeight="1">
      <c r="B17" s="247" t="s">
        <v>18</v>
      </c>
      <c r="C17" s="248"/>
      <c r="D17" s="248"/>
      <c r="E17" s="248"/>
      <c r="F17" s="248"/>
      <c r="G17" s="248"/>
      <c r="H17" s="248"/>
      <c r="I17" s="248"/>
      <c r="J17" s="248"/>
      <c r="K17" s="248"/>
      <c r="L17" s="251"/>
      <c r="M17" s="252"/>
      <c r="N17" s="253"/>
      <c r="O17" s="253"/>
      <c r="P17" s="253"/>
      <c r="Q17" s="253"/>
      <c r="R17" s="253"/>
      <c r="S17" s="281" t="s">
        <v>10</v>
      </c>
      <c r="T17" s="282"/>
      <c r="U17" s="247" t="s">
        <v>19</v>
      </c>
      <c r="V17" s="248"/>
      <c r="W17" s="248"/>
      <c r="X17" s="248"/>
      <c r="Y17" s="248"/>
      <c r="Z17" s="248"/>
      <c r="AA17" s="248"/>
      <c r="AB17" s="248"/>
      <c r="AC17" s="248"/>
      <c r="AD17" s="248"/>
      <c r="AE17" s="251"/>
      <c r="AF17" s="252">
        <f>AU4</f>
        <v>3877</v>
      </c>
      <c r="AG17" s="253"/>
      <c r="AH17" s="253"/>
      <c r="AI17" s="253"/>
      <c r="AJ17" s="253"/>
      <c r="AK17" s="253"/>
      <c r="AL17" s="281" t="s">
        <v>10</v>
      </c>
      <c r="AM17" s="282"/>
      <c r="AO17" s="32">
        <v>44338</v>
      </c>
      <c r="AP17" s="33" t="s">
        <v>247</v>
      </c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>
        <v>108</v>
      </c>
      <c r="BC17" s="33"/>
      <c r="BD17" s="33"/>
      <c r="BE17" s="33"/>
      <c r="BF17" s="33"/>
      <c r="BG17" s="35"/>
      <c r="BH17" s="126" t="s">
        <v>248</v>
      </c>
      <c r="BI17" s="38" t="s">
        <v>249</v>
      </c>
    </row>
    <row r="18" spans="2:61" ht="18" customHeight="1">
      <c r="B18" s="247" t="s">
        <v>20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51"/>
      <c r="M18" s="252"/>
      <c r="N18" s="253"/>
      <c r="O18" s="253"/>
      <c r="P18" s="253"/>
      <c r="Q18" s="253"/>
      <c r="R18" s="253"/>
      <c r="S18" s="278" t="s">
        <v>10</v>
      </c>
      <c r="T18" s="279"/>
      <c r="U18" s="247" t="s">
        <v>21</v>
      </c>
      <c r="V18" s="248"/>
      <c r="W18" s="248"/>
      <c r="X18" s="248"/>
      <c r="Y18" s="248"/>
      <c r="Z18" s="248"/>
      <c r="AA18" s="248"/>
      <c r="AB18" s="248"/>
      <c r="AC18" s="248"/>
      <c r="AD18" s="248"/>
      <c r="AE18" s="251"/>
      <c r="AF18" s="252">
        <f>AV4</f>
        <v>0</v>
      </c>
      <c r="AG18" s="253"/>
      <c r="AH18" s="253"/>
      <c r="AI18" s="253"/>
      <c r="AJ18" s="253"/>
      <c r="AK18" s="253"/>
      <c r="AL18" s="278" t="s">
        <v>10</v>
      </c>
      <c r="AM18" s="279"/>
      <c r="AO18" s="97">
        <v>44346</v>
      </c>
      <c r="AP18" s="98" t="s">
        <v>99</v>
      </c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9">
        <v>1000</v>
      </c>
      <c r="BH18" s="100" t="s">
        <v>250</v>
      </c>
      <c r="BI18" s="39" t="s">
        <v>251</v>
      </c>
    </row>
    <row r="19" spans="2:61" ht="18" customHeight="1">
      <c r="B19" s="354" t="s">
        <v>22</v>
      </c>
      <c r="C19" s="355"/>
      <c r="D19" s="355"/>
      <c r="E19" s="355"/>
      <c r="F19" s="355"/>
      <c r="G19" s="355"/>
      <c r="H19" s="355"/>
      <c r="I19" s="355"/>
      <c r="J19" s="355"/>
      <c r="K19" s="355"/>
      <c r="L19" s="356"/>
      <c r="M19" s="357"/>
      <c r="N19" s="358"/>
      <c r="O19" s="358"/>
      <c r="P19" s="358"/>
      <c r="Q19" s="358"/>
      <c r="R19" s="358"/>
      <c r="S19" s="359" t="s">
        <v>10</v>
      </c>
      <c r="T19" s="360"/>
      <c r="U19" s="283" t="s">
        <v>23</v>
      </c>
      <c r="V19" s="284"/>
      <c r="W19" s="284"/>
      <c r="X19" s="284"/>
      <c r="Y19" s="284"/>
      <c r="Z19" s="284"/>
      <c r="AA19" s="284"/>
      <c r="AB19" s="284"/>
      <c r="AC19" s="284"/>
      <c r="AD19" s="284"/>
      <c r="AE19" s="285"/>
      <c r="AF19" s="252">
        <f>AW4</f>
        <v>13080</v>
      </c>
      <c r="AG19" s="253"/>
      <c r="AH19" s="253"/>
      <c r="AI19" s="253"/>
      <c r="AJ19" s="253"/>
      <c r="AK19" s="253"/>
      <c r="AL19" s="276" t="s">
        <v>10</v>
      </c>
      <c r="AM19" s="277"/>
      <c r="AO19" s="97">
        <v>44338</v>
      </c>
      <c r="AP19" s="98" t="s">
        <v>104</v>
      </c>
      <c r="AQ19" s="98"/>
      <c r="AR19" s="98"/>
      <c r="AS19" s="98">
        <v>278</v>
      </c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  <c r="BG19" s="99"/>
      <c r="BH19" s="100" t="s">
        <v>153</v>
      </c>
      <c r="BI19" s="39" t="s">
        <v>252</v>
      </c>
    </row>
    <row r="20" spans="2:61" ht="18" customHeight="1">
      <c r="B20" s="247" t="s">
        <v>69</v>
      </c>
      <c r="C20" s="248"/>
      <c r="D20" s="248"/>
      <c r="E20" s="248"/>
      <c r="F20" s="248"/>
      <c r="G20" s="248"/>
      <c r="H20" s="248"/>
      <c r="I20" s="248"/>
      <c r="J20" s="248"/>
      <c r="K20" s="248"/>
      <c r="L20" s="251"/>
      <c r="M20" s="252"/>
      <c r="N20" s="253"/>
      <c r="O20" s="253"/>
      <c r="P20" s="253"/>
      <c r="Q20" s="253"/>
      <c r="R20" s="253"/>
      <c r="S20" s="278" t="s">
        <v>10</v>
      </c>
      <c r="T20" s="279"/>
      <c r="U20" s="247" t="s">
        <v>26</v>
      </c>
      <c r="V20" s="248"/>
      <c r="W20" s="248"/>
      <c r="X20" s="248"/>
      <c r="Y20" s="248"/>
      <c r="Z20" s="248"/>
      <c r="AA20" s="248"/>
      <c r="AB20" s="248"/>
      <c r="AC20" s="248"/>
      <c r="AD20" s="248"/>
      <c r="AE20" s="251"/>
      <c r="AF20" s="252">
        <f>AX4</f>
        <v>0</v>
      </c>
      <c r="AG20" s="253"/>
      <c r="AH20" s="253"/>
      <c r="AI20" s="253"/>
      <c r="AJ20" s="253"/>
      <c r="AK20" s="253"/>
      <c r="AL20" s="278" t="s">
        <v>10</v>
      </c>
      <c r="AM20" s="279"/>
      <c r="AO20" s="97">
        <v>44338</v>
      </c>
      <c r="AP20" s="98" t="s">
        <v>253</v>
      </c>
      <c r="AQ20" s="98"/>
      <c r="AR20" s="98"/>
      <c r="AS20" s="98">
        <v>91</v>
      </c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  <c r="BG20" s="99"/>
      <c r="BH20" s="100" t="s">
        <v>153</v>
      </c>
      <c r="BI20" s="39" t="s">
        <v>254</v>
      </c>
    </row>
    <row r="21" spans="2:61" ht="18" customHeight="1">
      <c r="B21" s="247" t="s">
        <v>27</v>
      </c>
      <c r="C21" s="248"/>
      <c r="D21" s="248"/>
      <c r="E21" s="248"/>
      <c r="F21" s="248"/>
      <c r="G21" s="248"/>
      <c r="H21" s="248"/>
      <c r="I21" s="248"/>
      <c r="J21" s="248"/>
      <c r="K21" s="248"/>
      <c r="L21" s="251"/>
      <c r="M21" s="252"/>
      <c r="N21" s="253"/>
      <c r="O21" s="253"/>
      <c r="P21" s="253"/>
      <c r="Q21" s="253"/>
      <c r="R21" s="253"/>
      <c r="S21" s="276" t="s">
        <v>10</v>
      </c>
      <c r="T21" s="277"/>
      <c r="U21" s="268" t="s">
        <v>28</v>
      </c>
      <c r="V21" s="269"/>
      <c r="W21" s="302" t="s">
        <v>71</v>
      </c>
      <c r="X21" s="284"/>
      <c r="Y21" s="284"/>
      <c r="Z21" s="284"/>
      <c r="AA21" s="284"/>
      <c r="AB21" s="284"/>
      <c r="AC21" s="284"/>
      <c r="AD21" s="284"/>
      <c r="AE21" s="285"/>
      <c r="AF21" s="252">
        <f>AY4</f>
        <v>9310</v>
      </c>
      <c r="AG21" s="253"/>
      <c r="AH21" s="253"/>
      <c r="AI21" s="253"/>
      <c r="AJ21" s="253"/>
      <c r="AK21" s="253"/>
      <c r="AL21" s="276" t="s">
        <v>10</v>
      </c>
      <c r="AM21" s="277"/>
      <c r="AO21" s="32">
        <v>44339</v>
      </c>
      <c r="AP21" s="33" t="s">
        <v>101</v>
      </c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>
        <v>108</v>
      </c>
      <c r="BC21" s="33"/>
      <c r="BD21" s="33"/>
      <c r="BE21" s="33"/>
      <c r="BF21" s="33"/>
      <c r="BG21" s="35"/>
      <c r="BH21" s="126" t="s">
        <v>248</v>
      </c>
      <c r="BI21" s="38" t="s">
        <v>255</v>
      </c>
    </row>
    <row r="22" spans="2:61" ht="18" customHeight="1">
      <c r="B22" s="247" t="s">
        <v>31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51"/>
      <c r="M22" s="252"/>
      <c r="N22" s="253"/>
      <c r="O22" s="253"/>
      <c r="P22" s="253"/>
      <c r="Q22" s="253"/>
      <c r="R22" s="253"/>
      <c r="S22" s="278" t="s">
        <v>10</v>
      </c>
      <c r="T22" s="279"/>
      <c r="U22" s="270"/>
      <c r="V22" s="271"/>
      <c r="W22" s="280" t="s">
        <v>32</v>
      </c>
      <c r="X22" s="248"/>
      <c r="Y22" s="248"/>
      <c r="Z22" s="248"/>
      <c r="AA22" s="248"/>
      <c r="AB22" s="248"/>
      <c r="AC22" s="248"/>
      <c r="AD22" s="248"/>
      <c r="AE22" s="251"/>
      <c r="AF22" s="252"/>
      <c r="AG22" s="253"/>
      <c r="AH22" s="253"/>
      <c r="AI22" s="253"/>
      <c r="AJ22" s="253"/>
      <c r="AK22" s="253"/>
      <c r="AL22" s="278" t="s">
        <v>10</v>
      </c>
      <c r="AM22" s="279"/>
      <c r="AO22" s="97">
        <v>44339</v>
      </c>
      <c r="AP22" s="98" t="s">
        <v>104</v>
      </c>
      <c r="AQ22" s="98"/>
      <c r="AR22" s="98"/>
      <c r="AS22" s="98">
        <v>3178</v>
      </c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9"/>
      <c r="BH22" s="100"/>
      <c r="BI22" s="39" t="s">
        <v>256</v>
      </c>
    </row>
    <row r="23" spans="2:61" ht="18" customHeight="1">
      <c r="B23" s="247" t="s">
        <v>33</v>
      </c>
      <c r="C23" s="248"/>
      <c r="D23" s="248"/>
      <c r="E23" s="248"/>
      <c r="F23" s="248"/>
      <c r="G23" s="248"/>
      <c r="H23" s="248"/>
      <c r="I23" s="248"/>
      <c r="J23" s="248"/>
      <c r="K23" s="248"/>
      <c r="L23" s="251"/>
      <c r="M23" s="252"/>
      <c r="N23" s="253"/>
      <c r="O23" s="253"/>
      <c r="P23" s="253"/>
      <c r="Q23" s="253"/>
      <c r="R23" s="253"/>
      <c r="S23" s="276" t="s">
        <v>10</v>
      </c>
      <c r="T23" s="277"/>
      <c r="U23" s="272"/>
      <c r="V23" s="273"/>
      <c r="W23" s="280" t="s">
        <v>34</v>
      </c>
      <c r="X23" s="248"/>
      <c r="Y23" s="248"/>
      <c r="Z23" s="248"/>
      <c r="AA23" s="248"/>
      <c r="AB23" s="248"/>
      <c r="AC23" s="248"/>
      <c r="AD23" s="248"/>
      <c r="AE23" s="251"/>
      <c r="AF23" s="252"/>
      <c r="AG23" s="253"/>
      <c r="AH23" s="253"/>
      <c r="AI23" s="253"/>
      <c r="AJ23" s="253"/>
      <c r="AK23" s="253"/>
      <c r="AL23" s="276" t="s">
        <v>10</v>
      </c>
      <c r="AM23" s="277"/>
      <c r="AO23" s="32">
        <v>44328</v>
      </c>
      <c r="AP23" s="33" t="s">
        <v>257</v>
      </c>
      <c r="AQ23" s="33"/>
      <c r="AR23" s="33">
        <v>5</v>
      </c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5"/>
      <c r="BH23" s="126" t="s">
        <v>64</v>
      </c>
      <c r="BI23" s="38" t="s">
        <v>258</v>
      </c>
    </row>
    <row r="24" spans="2:61" ht="18" customHeight="1">
      <c r="B24" s="247" t="s">
        <v>35</v>
      </c>
      <c r="C24" s="248"/>
      <c r="D24" s="248"/>
      <c r="E24" s="248"/>
      <c r="F24" s="248"/>
      <c r="G24" s="248"/>
      <c r="H24" s="248"/>
      <c r="I24" s="248"/>
      <c r="J24" s="248"/>
      <c r="K24" s="248"/>
      <c r="L24" s="251"/>
      <c r="M24" s="252"/>
      <c r="N24" s="253"/>
      <c r="O24" s="253"/>
      <c r="P24" s="253"/>
      <c r="Q24" s="253"/>
      <c r="R24" s="253"/>
      <c r="S24" s="278" t="s">
        <v>10</v>
      </c>
      <c r="T24" s="279"/>
      <c r="U24" s="247" t="s">
        <v>36</v>
      </c>
      <c r="V24" s="248"/>
      <c r="W24" s="248"/>
      <c r="X24" s="248"/>
      <c r="Y24" s="248"/>
      <c r="Z24" s="248"/>
      <c r="AA24" s="248"/>
      <c r="AB24" s="248"/>
      <c r="AC24" s="248"/>
      <c r="AD24" s="248"/>
      <c r="AE24" s="251"/>
      <c r="AF24" s="252"/>
      <c r="AG24" s="253"/>
      <c r="AH24" s="253"/>
      <c r="AI24" s="253"/>
      <c r="AJ24" s="253"/>
      <c r="AK24" s="253"/>
      <c r="AL24" s="278" t="s">
        <v>10</v>
      </c>
      <c r="AM24" s="279"/>
      <c r="AO24" s="97">
        <v>44346</v>
      </c>
      <c r="AP24" s="98" t="s">
        <v>104</v>
      </c>
      <c r="AQ24" s="98"/>
      <c r="AR24" s="98"/>
      <c r="AS24" s="98">
        <v>240</v>
      </c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9"/>
      <c r="BH24" s="100" t="s">
        <v>153</v>
      </c>
      <c r="BI24" s="39" t="s">
        <v>259</v>
      </c>
    </row>
    <row r="25" spans="2:61" ht="18" customHeight="1">
      <c r="B25" s="247" t="s">
        <v>37</v>
      </c>
      <c r="C25" s="248"/>
      <c r="D25" s="248"/>
      <c r="E25" s="248"/>
      <c r="F25" s="248"/>
      <c r="G25" s="248"/>
      <c r="H25" s="248"/>
      <c r="I25" s="248"/>
      <c r="J25" s="248"/>
      <c r="K25" s="248"/>
      <c r="L25" s="251"/>
      <c r="M25" s="252">
        <f>5357+72772</f>
        <v>78129</v>
      </c>
      <c r="N25" s="253"/>
      <c r="O25" s="253"/>
      <c r="P25" s="253"/>
      <c r="Q25" s="253"/>
      <c r="R25" s="253"/>
      <c r="S25" s="276" t="s">
        <v>10</v>
      </c>
      <c r="T25" s="277"/>
      <c r="U25" s="247" t="s">
        <v>38</v>
      </c>
      <c r="V25" s="248"/>
      <c r="W25" s="248"/>
      <c r="X25" s="248"/>
      <c r="Y25" s="248"/>
      <c r="Z25" s="248"/>
      <c r="AA25" s="248"/>
      <c r="AB25" s="248"/>
      <c r="AC25" s="248"/>
      <c r="AD25" s="248"/>
      <c r="AE25" s="248"/>
      <c r="AF25" s="248"/>
      <c r="AG25" s="248"/>
      <c r="AH25" s="248"/>
      <c r="AI25" s="248"/>
      <c r="AJ25" s="248"/>
      <c r="AK25" s="248"/>
      <c r="AL25" s="248"/>
      <c r="AM25" s="249"/>
      <c r="AO25" s="97">
        <v>44346</v>
      </c>
      <c r="AP25" s="98" t="s">
        <v>104</v>
      </c>
      <c r="AQ25" s="98"/>
      <c r="AR25" s="98"/>
      <c r="AS25" s="98">
        <v>226</v>
      </c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9"/>
      <c r="BH25" s="100" t="s">
        <v>153</v>
      </c>
      <c r="BI25" s="39" t="s">
        <v>260</v>
      </c>
    </row>
    <row r="26" spans="2:61" ht="18" customHeight="1">
      <c r="B26" s="247" t="s">
        <v>39</v>
      </c>
      <c r="C26" s="248"/>
      <c r="D26" s="248"/>
      <c r="E26" s="248"/>
      <c r="F26" s="248"/>
      <c r="G26" s="248"/>
      <c r="H26" s="248"/>
      <c r="I26" s="248"/>
      <c r="J26" s="248"/>
      <c r="K26" s="248"/>
      <c r="L26" s="251"/>
      <c r="M26" s="252"/>
      <c r="N26" s="253"/>
      <c r="O26" s="253"/>
      <c r="P26" s="253"/>
      <c r="Q26" s="253"/>
      <c r="R26" s="253"/>
      <c r="S26" s="278" t="s">
        <v>10</v>
      </c>
      <c r="T26" s="279"/>
      <c r="U26" s="247" t="s">
        <v>40</v>
      </c>
      <c r="V26" s="248"/>
      <c r="W26" s="248"/>
      <c r="X26" s="248"/>
      <c r="Y26" s="248"/>
      <c r="Z26" s="248"/>
      <c r="AA26" s="248"/>
      <c r="AB26" s="248"/>
      <c r="AC26" s="248"/>
      <c r="AD26" s="248"/>
      <c r="AE26" s="251"/>
      <c r="AF26" s="252"/>
      <c r="AG26" s="253"/>
      <c r="AH26" s="253"/>
      <c r="AI26" s="253"/>
      <c r="AJ26" s="253"/>
      <c r="AK26" s="253"/>
      <c r="AL26" s="276" t="s">
        <v>10</v>
      </c>
      <c r="AM26" s="277"/>
      <c r="AO26" s="97">
        <v>44346</v>
      </c>
      <c r="AP26" s="98" t="s">
        <v>104</v>
      </c>
      <c r="AQ26" s="98"/>
      <c r="AR26" s="98"/>
      <c r="AS26" s="98">
        <v>3810</v>
      </c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9"/>
      <c r="BH26" s="100"/>
      <c r="BI26" s="39" t="s">
        <v>261</v>
      </c>
    </row>
    <row r="27" spans="2:61" ht="18" customHeight="1">
      <c r="B27" s="247" t="s">
        <v>41</v>
      </c>
      <c r="C27" s="248"/>
      <c r="D27" s="248"/>
      <c r="E27" s="248"/>
      <c r="F27" s="248"/>
      <c r="G27" s="248"/>
      <c r="H27" s="248"/>
      <c r="I27" s="248"/>
      <c r="J27" s="248"/>
      <c r="K27" s="248"/>
      <c r="L27" s="251"/>
      <c r="M27" s="252"/>
      <c r="N27" s="253"/>
      <c r="O27" s="253"/>
      <c r="P27" s="253"/>
      <c r="Q27" s="253"/>
      <c r="R27" s="253"/>
      <c r="S27" s="254" t="s">
        <v>10</v>
      </c>
      <c r="T27" s="255"/>
      <c r="U27" s="247" t="s">
        <v>42</v>
      </c>
      <c r="V27" s="248"/>
      <c r="W27" s="248"/>
      <c r="X27" s="248"/>
      <c r="Y27" s="248"/>
      <c r="Z27" s="248"/>
      <c r="AA27" s="248"/>
      <c r="AB27" s="248"/>
      <c r="AC27" s="248"/>
      <c r="AD27" s="248"/>
      <c r="AE27" s="251"/>
      <c r="AF27" s="252">
        <f>AZ4+BA4</f>
        <v>19000</v>
      </c>
      <c r="AG27" s="253"/>
      <c r="AH27" s="253"/>
      <c r="AI27" s="253"/>
      <c r="AJ27" s="253"/>
      <c r="AK27" s="253"/>
      <c r="AL27" s="278" t="s">
        <v>10</v>
      </c>
      <c r="AM27" s="279"/>
      <c r="AO27" s="32">
        <v>44338</v>
      </c>
      <c r="AP27" s="33" t="s">
        <v>101</v>
      </c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>
        <v>108</v>
      </c>
      <c r="BC27" s="33"/>
      <c r="BD27" s="33"/>
      <c r="BE27" s="33"/>
      <c r="BF27" s="33"/>
      <c r="BG27" s="35"/>
      <c r="BH27" s="126" t="s">
        <v>248</v>
      </c>
      <c r="BI27" s="38" t="s">
        <v>262</v>
      </c>
    </row>
    <row r="28" spans="2:61" ht="18" customHeight="1">
      <c r="B28" s="247" t="s">
        <v>43</v>
      </c>
      <c r="C28" s="248"/>
      <c r="D28" s="248"/>
      <c r="E28" s="248"/>
      <c r="F28" s="248"/>
      <c r="G28" s="248"/>
      <c r="H28" s="248"/>
      <c r="I28" s="248"/>
      <c r="J28" s="248"/>
      <c r="K28" s="248"/>
      <c r="L28" s="248"/>
      <c r="M28" s="248"/>
      <c r="N28" s="248"/>
      <c r="O28" s="248"/>
      <c r="P28" s="248"/>
      <c r="Q28" s="248"/>
      <c r="R28" s="248"/>
      <c r="S28" s="248"/>
      <c r="T28" s="249"/>
      <c r="U28" s="247" t="s">
        <v>44</v>
      </c>
      <c r="V28" s="248"/>
      <c r="W28" s="248"/>
      <c r="X28" s="248"/>
      <c r="Y28" s="248"/>
      <c r="Z28" s="248"/>
      <c r="AA28" s="248"/>
      <c r="AB28" s="248"/>
      <c r="AC28" s="248"/>
      <c r="AD28" s="248"/>
      <c r="AE28" s="251"/>
      <c r="AF28" s="252">
        <f>BB4</f>
        <v>22868</v>
      </c>
      <c r="AG28" s="253"/>
      <c r="AH28" s="253"/>
      <c r="AI28" s="253"/>
      <c r="AJ28" s="253"/>
      <c r="AK28" s="253"/>
      <c r="AL28" s="276" t="s">
        <v>10</v>
      </c>
      <c r="AM28" s="277"/>
      <c r="AO28" s="97">
        <v>44346</v>
      </c>
      <c r="AP28" s="98" t="s">
        <v>99</v>
      </c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9">
        <v>1000</v>
      </c>
      <c r="BH28" s="100" t="s">
        <v>250</v>
      </c>
      <c r="BI28" s="111" t="s">
        <v>263</v>
      </c>
    </row>
    <row r="29" spans="2:61" ht="18" customHeight="1">
      <c r="B29" s="247" t="s">
        <v>45</v>
      </c>
      <c r="C29" s="248"/>
      <c r="D29" s="248"/>
      <c r="E29" s="248"/>
      <c r="F29" s="248"/>
      <c r="G29" s="248"/>
      <c r="H29" s="248"/>
      <c r="I29" s="248"/>
      <c r="J29" s="248"/>
      <c r="K29" s="248"/>
      <c r="L29" s="251"/>
      <c r="M29" s="252"/>
      <c r="N29" s="253"/>
      <c r="O29" s="253"/>
      <c r="P29" s="253"/>
      <c r="Q29" s="253"/>
      <c r="R29" s="253"/>
      <c r="S29" s="254" t="s">
        <v>10</v>
      </c>
      <c r="T29" s="255"/>
      <c r="U29" s="247" t="s">
        <v>46</v>
      </c>
      <c r="V29" s="248"/>
      <c r="W29" s="248"/>
      <c r="X29" s="248"/>
      <c r="Y29" s="248"/>
      <c r="Z29" s="248"/>
      <c r="AA29" s="248"/>
      <c r="AB29" s="248"/>
      <c r="AC29" s="248"/>
      <c r="AD29" s="248"/>
      <c r="AE29" s="251"/>
      <c r="AF29" s="252">
        <f>BC4</f>
        <v>0</v>
      </c>
      <c r="AG29" s="253"/>
      <c r="AH29" s="253"/>
      <c r="AI29" s="253"/>
      <c r="AJ29" s="253"/>
      <c r="AK29" s="253"/>
      <c r="AL29" s="278" t="s">
        <v>10</v>
      </c>
      <c r="AM29" s="279"/>
      <c r="AO29" s="32">
        <v>44328</v>
      </c>
      <c r="AP29" s="33" t="s">
        <v>101</v>
      </c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>
        <v>108</v>
      </c>
      <c r="BC29" s="33"/>
      <c r="BD29" s="33"/>
      <c r="BE29" s="33"/>
      <c r="BF29" s="33"/>
      <c r="BG29" s="35"/>
      <c r="BH29" s="126" t="s">
        <v>248</v>
      </c>
      <c r="BI29" s="38" t="s">
        <v>264</v>
      </c>
    </row>
    <row r="30" spans="2:61" ht="18" customHeight="1">
      <c r="B30" s="247" t="s">
        <v>47</v>
      </c>
      <c r="C30" s="248"/>
      <c r="D30" s="248"/>
      <c r="E30" s="248"/>
      <c r="F30" s="248"/>
      <c r="G30" s="248"/>
      <c r="H30" s="248"/>
      <c r="I30" s="248"/>
      <c r="J30" s="248"/>
      <c r="K30" s="248"/>
      <c r="L30" s="248"/>
      <c r="M30" s="248"/>
      <c r="N30" s="248"/>
      <c r="O30" s="248"/>
      <c r="P30" s="248"/>
      <c r="Q30" s="248"/>
      <c r="R30" s="248"/>
      <c r="S30" s="248"/>
      <c r="T30" s="249"/>
      <c r="U30" s="268" t="s">
        <v>48</v>
      </c>
      <c r="V30" s="269"/>
      <c r="W30" s="274" t="s">
        <v>49</v>
      </c>
      <c r="X30" s="275"/>
      <c r="Y30" s="275"/>
      <c r="Z30" s="148"/>
      <c r="AA30" s="148"/>
      <c r="AB30" s="148"/>
      <c r="AC30" s="148"/>
      <c r="AD30" s="148"/>
      <c r="AE30" s="148"/>
      <c r="AF30" s="12"/>
      <c r="AG30" s="13"/>
      <c r="AH30" s="13"/>
      <c r="AI30" s="13"/>
      <c r="AJ30" s="13"/>
      <c r="AK30" s="13"/>
      <c r="AL30" s="13"/>
      <c r="AM30" s="14"/>
      <c r="AO30" s="32">
        <v>44328</v>
      </c>
      <c r="AP30" s="33" t="s">
        <v>265</v>
      </c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>
        <v>1200</v>
      </c>
      <c r="BF30" s="33"/>
      <c r="BG30" s="35"/>
      <c r="BH30" s="126" t="s">
        <v>76</v>
      </c>
      <c r="BI30" s="38" t="s">
        <v>266</v>
      </c>
    </row>
    <row r="31" spans="2:61" ht="18" customHeight="1">
      <c r="B31" s="247" t="s">
        <v>50</v>
      </c>
      <c r="C31" s="248"/>
      <c r="D31" s="248"/>
      <c r="E31" s="248"/>
      <c r="F31" s="248"/>
      <c r="G31" s="248"/>
      <c r="H31" s="248"/>
      <c r="I31" s="248"/>
      <c r="J31" s="248"/>
      <c r="K31" s="248"/>
      <c r="L31" s="251"/>
      <c r="M31" s="252"/>
      <c r="N31" s="253"/>
      <c r="O31" s="253"/>
      <c r="P31" s="253"/>
      <c r="Q31" s="253"/>
      <c r="R31" s="253"/>
      <c r="S31" s="254" t="s">
        <v>10</v>
      </c>
      <c r="T31" s="255"/>
      <c r="U31" s="270"/>
      <c r="V31" s="271"/>
      <c r="W31" s="137"/>
      <c r="X31" s="150"/>
      <c r="Y31" s="150"/>
      <c r="Z31" s="150"/>
      <c r="AA31" s="150"/>
      <c r="AB31" s="150"/>
      <c r="AC31" s="150"/>
      <c r="AD31" s="150"/>
      <c r="AE31" s="150"/>
      <c r="AF31" s="149"/>
      <c r="AG31" s="150"/>
      <c r="AH31" s="150"/>
      <c r="AI31" s="150"/>
      <c r="AJ31" s="150"/>
      <c r="AK31" s="150"/>
      <c r="AL31" s="150"/>
      <c r="AM31" s="15"/>
      <c r="AO31" s="32">
        <v>44327</v>
      </c>
      <c r="AP31" s="33" t="s">
        <v>267</v>
      </c>
      <c r="AQ31" s="33"/>
      <c r="AR31" s="33">
        <v>1172</v>
      </c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5"/>
      <c r="BH31" s="126" t="s">
        <v>64</v>
      </c>
      <c r="BI31" s="38" t="s">
        <v>268</v>
      </c>
    </row>
    <row r="32" spans="2:61" ht="18" customHeight="1">
      <c r="B32" s="247" t="s">
        <v>47</v>
      </c>
      <c r="C32" s="248"/>
      <c r="D32" s="248"/>
      <c r="E32" s="248"/>
      <c r="F32" s="248"/>
      <c r="G32" s="248"/>
      <c r="H32" s="248"/>
      <c r="I32" s="248"/>
      <c r="J32" s="248"/>
      <c r="K32" s="248"/>
      <c r="L32" s="248"/>
      <c r="M32" s="248"/>
      <c r="N32" s="248"/>
      <c r="O32" s="248"/>
      <c r="P32" s="248"/>
      <c r="Q32" s="248"/>
      <c r="R32" s="248"/>
      <c r="S32" s="248"/>
      <c r="T32" s="249"/>
      <c r="U32" s="272"/>
      <c r="V32" s="273"/>
      <c r="W32" s="16"/>
      <c r="X32" s="147"/>
      <c r="Y32" s="147"/>
      <c r="Z32" s="147"/>
      <c r="AA32" s="147"/>
      <c r="AB32" s="147"/>
      <c r="AC32" s="147"/>
      <c r="AD32" s="147"/>
      <c r="AE32" s="147"/>
      <c r="AF32" s="16"/>
      <c r="AG32" s="147"/>
      <c r="AH32" s="147"/>
      <c r="AI32" s="147"/>
      <c r="AJ32" s="147"/>
      <c r="AK32" s="147"/>
      <c r="AL32" s="266" t="s">
        <v>10</v>
      </c>
      <c r="AM32" s="267"/>
      <c r="AO32" s="97">
        <v>44324</v>
      </c>
      <c r="AP32" s="98" t="s">
        <v>269</v>
      </c>
      <c r="AQ32" s="98">
        <v>65960</v>
      </c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9"/>
      <c r="BH32" s="100"/>
      <c r="BI32" s="39" t="s">
        <v>270</v>
      </c>
    </row>
    <row r="33" spans="2:61" ht="18" customHeight="1">
      <c r="B33" s="247" t="s">
        <v>51</v>
      </c>
      <c r="C33" s="248"/>
      <c r="D33" s="248"/>
      <c r="E33" s="248"/>
      <c r="F33" s="248"/>
      <c r="G33" s="248"/>
      <c r="H33" s="248"/>
      <c r="I33" s="248"/>
      <c r="J33" s="248"/>
      <c r="K33" s="248"/>
      <c r="L33" s="251"/>
      <c r="M33" s="252"/>
      <c r="N33" s="253"/>
      <c r="O33" s="253"/>
      <c r="P33" s="253"/>
      <c r="Q33" s="253"/>
      <c r="R33" s="253"/>
      <c r="S33" s="254" t="s">
        <v>10</v>
      </c>
      <c r="T33" s="255"/>
      <c r="U33" s="268" t="s">
        <v>52</v>
      </c>
      <c r="V33" s="269"/>
      <c r="W33" s="274" t="s">
        <v>49</v>
      </c>
      <c r="X33" s="275"/>
      <c r="Y33" s="275"/>
      <c r="Z33" s="148"/>
      <c r="AA33" s="148"/>
      <c r="AB33" s="148"/>
      <c r="AC33" s="148"/>
      <c r="AD33" s="148"/>
      <c r="AE33" s="148"/>
      <c r="AF33" s="12"/>
      <c r="AG33" s="13"/>
      <c r="AH33" s="13"/>
      <c r="AI33" s="13"/>
      <c r="AJ33" s="13"/>
      <c r="AK33" s="13"/>
      <c r="AL33" s="13"/>
      <c r="AM33" s="14"/>
      <c r="AO33" s="97">
        <v>44324</v>
      </c>
      <c r="AP33" s="98" t="s">
        <v>271</v>
      </c>
      <c r="AQ33" s="98"/>
      <c r="AR33" s="98"/>
      <c r="AS33" s="98"/>
      <c r="AT33" s="98"/>
      <c r="AU33" s="98">
        <v>3877</v>
      </c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9"/>
      <c r="BH33" s="100"/>
      <c r="BI33" s="39" t="s">
        <v>270</v>
      </c>
    </row>
    <row r="34" spans="2:61" ht="18" customHeight="1">
      <c r="B34" s="312" t="s">
        <v>143</v>
      </c>
      <c r="C34" s="248"/>
      <c r="D34" s="248"/>
      <c r="E34" s="248"/>
      <c r="F34" s="248"/>
      <c r="G34" s="248"/>
      <c r="H34" s="248"/>
      <c r="I34" s="248"/>
      <c r="J34" s="248"/>
      <c r="K34" s="248"/>
      <c r="L34" s="251"/>
      <c r="M34" s="252">
        <f>SUM(M13:R27,M29,M31,M33)</f>
        <v>78129</v>
      </c>
      <c r="N34" s="253"/>
      <c r="O34" s="253"/>
      <c r="P34" s="253"/>
      <c r="Q34" s="253"/>
      <c r="R34" s="253"/>
      <c r="S34" s="254"/>
      <c r="T34" s="255"/>
      <c r="U34" s="270"/>
      <c r="V34" s="271"/>
      <c r="W34" s="352" t="s">
        <v>272</v>
      </c>
      <c r="X34" s="353"/>
      <c r="Y34" s="153"/>
      <c r="Z34" s="153"/>
      <c r="AA34" s="153"/>
      <c r="AB34" s="153"/>
      <c r="AC34" s="153"/>
      <c r="AD34" s="153"/>
      <c r="AE34" s="153"/>
      <c r="AF34" s="343">
        <v>1200</v>
      </c>
      <c r="AG34" s="344"/>
      <c r="AH34" s="344"/>
      <c r="AI34" s="344"/>
      <c r="AJ34" s="344"/>
      <c r="AK34" s="344"/>
      <c r="AL34" s="153"/>
      <c r="AM34" s="138"/>
      <c r="AO34" s="97">
        <v>44328</v>
      </c>
      <c r="AP34" s="98" t="s">
        <v>104</v>
      </c>
      <c r="AQ34" s="98"/>
      <c r="AR34" s="98"/>
      <c r="AS34" s="98">
        <v>1416</v>
      </c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9"/>
      <c r="BH34" s="100"/>
      <c r="BI34" s="39" t="s">
        <v>273</v>
      </c>
    </row>
    <row r="35" spans="2:61" ht="18" customHeight="1">
      <c r="B35" s="141"/>
      <c r="C35" s="140"/>
      <c r="D35" s="17"/>
      <c r="E35" s="17"/>
      <c r="F35" s="17"/>
      <c r="G35" s="17"/>
      <c r="H35" s="140"/>
      <c r="I35" s="17"/>
      <c r="J35" s="17"/>
      <c r="K35" s="17"/>
      <c r="L35" s="17"/>
      <c r="M35" s="252"/>
      <c r="N35" s="253"/>
      <c r="O35" s="253"/>
      <c r="P35" s="253"/>
      <c r="Q35" s="253"/>
      <c r="R35" s="253"/>
      <c r="S35" s="278"/>
      <c r="T35" s="279"/>
      <c r="U35" s="272"/>
      <c r="V35" s="273"/>
      <c r="W35" s="345" t="s">
        <v>89</v>
      </c>
      <c r="X35" s="346"/>
      <c r="Y35" s="346"/>
      <c r="Z35" s="346"/>
      <c r="AA35" s="346"/>
      <c r="AB35" s="346"/>
      <c r="AC35" s="346"/>
      <c r="AD35" s="346"/>
      <c r="AE35" s="347"/>
      <c r="AF35" s="348">
        <f>BE4-AF34</f>
        <v>11388</v>
      </c>
      <c r="AG35" s="349"/>
      <c r="AH35" s="349"/>
      <c r="AI35" s="349"/>
      <c r="AJ35" s="349"/>
      <c r="AK35" s="349"/>
      <c r="AL35" s="350" t="s">
        <v>10</v>
      </c>
      <c r="AM35" s="351"/>
      <c r="AO35" s="97">
        <v>44328</v>
      </c>
      <c r="AP35" s="98" t="s">
        <v>274</v>
      </c>
      <c r="AQ35" s="98"/>
      <c r="AR35" s="98">
        <v>330</v>
      </c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9"/>
      <c r="BH35" s="100"/>
      <c r="BI35" s="39" t="s">
        <v>275</v>
      </c>
    </row>
    <row r="36" spans="2:61" ht="18" customHeight="1">
      <c r="B36" s="340" t="s">
        <v>352</v>
      </c>
      <c r="C36" s="341"/>
      <c r="D36" s="341"/>
      <c r="E36" s="341"/>
      <c r="F36" s="341"/>
      <c r="G36" s="341"/>
      <c r="H36" s="341"/>
      <c r="I36" s="341"/>
      <c r="J36" s="341"/>
      <c r="K36" s="341"/>
      <c r="L36" s="342"/>
      <c r="M36" s="314">
        <f>BH8</f>
        <v>17138</v>
      </c>
      <c r="N36" s="315"/>
      <c r="O36" s="315"/>
      <c r="P36" s="315"/>
      <c r="Q36" s="315"/>
      <c r="R36" s="315"/>
      <c r="S36" s="329" t="s">
        <v>10</v>
      </c>
      <c r="T36" s="330"/>
      <c r="U36" s="247" t="s">
        <v>53</v>
      </c>
      <c r="V36" s="248"/>
      <c r="W36" s="264"/>
      <c r="X36" s="264"/>
      <c r="Y36" s="264"/>
      <c r="Z36" s="264"/>
      <c r="AA36" s="264"/>
      <c r="AB36" s="264"/>
      <c r="AC36" s="264"/>
      <c r="AD36" s="264"/>
      <c r="AE36" s="265"/>
      <c r="AF36" s="252"/>
      <c r="AG36" s="253"/>
      <c r="AH36" s="253"/>
      <c r="AI36" s="253"/>
      <c r="AJ36" s="253"/>
      <c r="AK36" s="253"/>
      <c r="AL36" s="254" t="s">
        <v>10</v>
      </c>
      <c r="AM36" s="255"/>
      <c r="AO36" s="97">
        <v>44331</v>
      </c>
      <c r="AP36" s="98" t="s">
        <v>276</v>
      </c>
      <c r="AQ36" s="98"/>
      <c r="AR36" s="98">
        <v>5037</v>
      </c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98"/>
      <c r="BE36" s="98"/>
      <c r="BF36" s="98"/>
      <c r="BG36" s="99"/>
      <c r="BH36" s="100"/>
      <c r="BI36" s="39" t="s">
        <v>277</v>
      </c>
    </row>
    <row r="37" spans="2:61" ht="18" customHeight="1">
      <c r="B37" s="340" t="s">
        <v>351</v>
      </c>
      <c r="C37" s="341"/>
      <c r="D37" s="341"/>
      <c r="E37" s="341"/>
      <c r="F37" s="341"/>
      <c r="G37" s="341"/>
      <c r="H37" s="341"/>
      <c r="I37" s="341"/>
      <c r="J37" s="341"/>
      <c r="K37" s="341"/>
      <c r="L37" s="342"/>
      <c r="M37" s="314">
        <f>BH7</f>
        <v>0</v>
      </c>
      <c r="N37" s="315"/>
      <c r="O37" s="315"/>
      <c r="P37" s="315"/>
      <c r="Q37" s="315"/>
      <c r="R37" s="315"/>
      <c r="S37" s="329" t="s">
        <v>10</v>
      </c>
      <c r="T37" s="330"/>
      <c r="U37" s="247" t="s">
        <v>54</v>
      </c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I37" s="248"/>
      <c r="AJ37" s="248"/>
      <c r="AK37" s="248"/>
      <c r="AL37" s="248"/>
      <c r="AM37" s="249"/>
      <c r="AO37" s="97">
        <v>44329</v>
      </c>
      <c r="AP37" s="98" t="s">
        <v>278</v>
      </c>
      <c r="AQ37" s="98"/>
      <c r="AR37" s="98"/>
      <c r="AS37" s="98">
        <v>1998</v>
      </c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9"/>
      <c r="BH37" s="100"/>
      <c r="BI37" s="39" t="s">
        <v>279</v>
      </c>
    </row>
    <row r="38" spans="2:61" ht="18" customHeight="1">
      <c r="B38" s="155" t="s">
        <v>358</v>
      </c>
      <c r="C38" s="156"/>
      <c r="D38" s="74"/>
      <c r="E38" s="74"/>
      <c r="F38" s="74"/>
      <c r="G38" s="74"/>
      <c r="H38" s="156"/>
      <c r="I38" s="74"/>
      <c r="J38" s="74"/>
      <c r="K38" s="74"/>
      <c r="L38" s="74"/>
      <c r="M38" s="314">
        <f>BL10</f>
        <v>7267</v>
      </c>
      <c r="N38" s="315"/>
      <c r="O38" s="315"/>
      <c r="P38" s="315"/>
      <c r="Q38" s="315"/>
      <c r="R38" s="315"/>
      <c r="S38" s="329" t="s">
        <v>10</v>
      </c>
      <c r="T38" s="330"/>
      <c r="U38" s="247" t="s">
        <v>55</v>
      </c>
      <c r="V38" s="248"/>
      <c r="W38" s="248"/>
      <c r="X38" s="248"/>
      <c r="Y38" s="248"/>
      <c r="Z38" s="248"/>
      <c r="AA38" s="248"/>
      <c r="AB38" s="248"/>
      <c r="AC38" s="248"/>
      <c r="AD38" s="248"/>
      <c r="AE38" s="251"/>
      <c r="AF38" s="252"/>
      <c r="AG38" s="253"/>
      <c r="AH38" s="253"/>
      <c r="AI38" s="253"/>
      <c r="AJ38" s="253"/>
      <c r="AK38" s="253"/>
      <c r="AL38" s="254" t="s">
        <v>10</v>
      </c>
      <c r="AM38" s="255"/>
      <c r="AO38" s="97">
        <v>44331</v>
      </c>
      <c r="AP38" s="98" t="s">
        <v>280</v>
      </c>
      <c r="AQ38" s="98"/>
      <c r="AR38" s="98">
        <v>699</v>
      </c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9"/>
      <c r="BH38" s="100"/>
      <c r="BI38" s="39" t="s">
        <v>281</v>
      </c>
    </row>
    <row r="39" spans="2:61" ht="18" customHeight="1">
      <c r="B39" s="316" t="s">
        <v>359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8"/>
      <c r="M39" s="314">
        <f>BK10</f>
        <v>3000</v>
      </c>
      <c r="N39" s="315"/>
      <c r="O39" s="315"/>
      <c r="P39" s="315"/>
      <c r="Q39" s="315"/>
      <c r="R39" s="315"/>
      <c r="S39" s="331" t="s">
        <v>10</v>
      </c>
      <c r="T39" s="332"/>
      <c r="U39" s="139" t="s">
        <v>157</v>
      </c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143"/>
      <c r="AG39" s="143"/>
      <c r="AH39" s="143"/>
      <c r="AI39" s="143"/>
      <c r="AJ39" s="143"/>
      <c r="AK39" s="143"/>
      <c r="AL39" s="144"/>
      <c r="AM39" s="145"/>
      <c r="AO39" s="32">
        <v>44323</v>
      </c>
      <c r="AP39" s="33" t="s">
        <v>282</v>
      </c>
      <c r="AQ39" s="33"/>
      <c r="AR39" s="33"/>
      <c r="AS39" s="33">
        <v>5248</v>
      </c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5"/>
      <c r="BH39" s="126" t="s">
        <v>283</v>
      </c>
      <c r="BI39" s="38" t="s">
        <v>284</v>
      </c>
    </row>
    <row r="40" spans="2:61" ht="18" customHeight="1">
      <c r="B40" s="337" t="s">
        <v>367</v>
      </c>
      <c r="C40" s="338"/>
      <c r="D40" s="338"/>
      <c r="E40" s="338"/>
      <c r="F40" s="338"/>
      <c r="G40" s="338"/>
      <c r="H40" s="338"/>
      <c r="I40" s="338"/>
      <c r="J40" s="338"/>
      <c r="K40" s="338"/>
      <c r="L40" s="339"/>
      <c r="M40" s="333">
        <f>SUM(M36:R39)</f>
        <v>27405</v>
      </c>
      <c r="N40" s="334"/>
      <c r="O40" s="334"/>
      <c r="P40" s="334"/>
      <c r="Q40" s="334"/>
      <c r="R40" s="334"/>
      <c r="S40" s="186"/>
      <c r="T40" s="187"/>
      <c r="U40" s="188" t="s">
        <v>355</v>
      </c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  <c r="AF40" s="333">
        <f>SUM(M36:R39)</f>
        <v>27405</v>
      </c>
      <c r="AG40" s="334"/>
      <c r="AH40" s="334"/>
      <c r="AI40" s="334"/>
      <c r="AJ40" s="334"/>
      <c r="AK40" s="334"/>
      <c r="AL40" s="335" t="s">
        <v>10</v>
      </c>
      <c r="AM40" s="336"/>
      <c r="AO40" s="97">
        <v>44327</v>
      </c>
      <c r="AP40" s="98" t="s">
        <v>285</v>
      </c>
      <c r="AQ40" s="98"/>
      <c r="AR40" s="98"/>
      <c r="AS40" s="98"/>
      <c r="AT40" s="98"/>
      <c r="AU40" s="98"/>
      <c r="AV40" s="98"/>
      <c r="AW40" s="98">
        <v>13080</v>
      </c>
      <c r="AX40" s="98"/>
      <c r="AY40" s="98"/>
      <c r="AZ40" s="98"/>
      <c r="BA40" s="98"/>
      <c r="BB40" s="98"/>
      <c r="BC40" s="98"/>
      <c r="BD40" s="98"/>
      <c r="BE40" s="98"/>
      <c r="BF40" s="98"/>
      <c r="BG40" s="99"/>
      <c r="BH40" s="100"/>
      <c r="BI40" s="39" t="s">
        <v>286</v>
      </c>
    </row>
    <row r="41" spans="2:61" ht="18" customHeight="1">
      <c r="B41" s="168"/>
      <c r="C41" s="169"/>
      <c r="D41" s="169"/>
      <c r="E41" s="169"/>
      <c r="F41" s="169"/>
      <c r="G41" s="169"/>
      <c r="H41" s="169"/>
      <c r="I41" s="169"/>
      <c r="J41" s="169"/>
      <c r="K41" s="169"/>
      <c r="L41" s="170"/>
      <c r="M41" s="171"/>
      <c r="N41" s="172"/>
      <c r="O41" s="172"/>
      <c r="P41" s="172"/>
      <c r="Q41" s="172"/>
      <c r="R41" s="172"/>
      <c r="S41" s="173"/>
      <c r="T41" s="154"/>
      <c r="U41" s="139"/>
      <c r="V41" s="140"/>
      <c r="W41" s="140"/>
      <c r="X41" s="140"/>
      <c r="Y41" s="140"/>
      <c r="Z41" s="140"/>
      <c r="AA41" s="140"/>
      <c r="AB41" s="140"/>
      <c r="AC41" s="140"/>
      <c r="AD41" s="140"/>
      <c r="AE41" s="140"/>
      <c r="AF41" s="142"/>
      <c r="AG41" s="143"/>
      <c r="AH41" s="143"/>
      <c r="AI41" s="143"/>
      <c r="AJ41" s="143"/>
      <c r="AK41" s="143"/>
      <c r="AL41" s="144"/>
      <c r="AM41" s="145"/>
      <c r="AO41" s="97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9"/>
      <c r="BH41" s="100"/>
      <c r="BI41" s="39"/>
    </row>
    <row r="42" spans="2:61" ht="18" customHeight="1">
      <c r="B42" s="313" t="s">
        <v>356</v>
      </c>
      <c r="C42" s="264"/>
      <c r="D42" s="264"/>
      <c r="E42" s="264"/>
      <c r="F42" s="264"/>
      <c r="G42" s="264"/>
      <c r="H42" s="264"/>
      <c r="I42" s="264"/>
      <c r="J42" s="264"/>
      <c r="K42" s="264"/>
      <c r="L42" s="265"/>
      <c r="M42" s="327">
        <f>0</f>
        <v>0</v>
      </c>
      <c r="N42" s="328"/>
      <c r="O42" s="328"/>
      <c r="P42" s="328"/>
      <c r="Q42" s="328"/>
      <c r="R42" s="328"/>
      <c r="S42" s="329" t="s">
        <v>10</v>
      </c>
      <c r="T42" s="330"/>
      <c r="U42" s="321" t="s">
        <v>287</v>
      </c>
      <c r="V42" s="275"/>
      <c r="W42" s="275"/>
      <c r="X42" s="275"/>
      <c r="Y42" s="275"/>
      <c r="Z42" s="275"/>
      <c r="AA42" s="275"/>
      <c r="AB42" s="275"/>
      <c r="AC42" s="275"/>
      <c r="AD42" s="275"/>
      <c r="AE42" s="322"/>
      <c r="AF42" s="252">
        <f>M42+M36-BG8</f>
        <v>17138</v>
      </c>
      <c r="AG42" s="253"/>
      <c r="AH42" s="253"/>
      <c r="AI42" s="253"/>
      <c r="AJ42" s="253"/>
      <c r="AK42" s="253"/>
      <c r="AL42" s="254" t="s">
        <v>10</v>
      </c>
      <c r="AM42" s="255"/>
      <c r="AO42" s="97">
        <v>44331</v>
      </c>
      <c r="AP42" s="98" t="s">
        <v>280</v>
      </c>
      <c r="AQ42" s="98"/>
      <c r="AR42" s="98">
        <v>642</v>
      </c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98"/>
      <c r="BE42" s="98"/>
      <c r="BF42" s="98"/>
      <c r="BG42" s="99"/>
      <c r="BH42" s="100"/>
      <c r="BI42" s="39" t="s">
        <v>288</v>
      </c>
    </row>
    <row r="43" spans="2:61" ht="18" customHeight="1">
      <c r="B43" s="313" t="s">
        <v>160</v>
      </c>
      <c r="C43" s="264"/>
      <c r="D43" s="264"/>
      <c r="E43" s="264"/>
      <c r="F43" s="264"/>
      <c r="G43" s="264"/>
      <c r="H43" s="264"/>
      <c r="I43" s="264"/>
      <c r="J43" s="264"/>
      <c r="K43" s="264"/>
      <c r="L43" s="265"/>
      <c r="M43" s="327">
        <f>'R3.4'!AF39</f>
        <v>308</v>
      </c>
      <c r="N43" s="328"/>
      <c r="O43" s="328"/>
      <c r="P43" s="328"/>
      <c r="Q43" s="328"/>
      <c r="R43" s="328"/>
      <c r="S43" s="329" t="s">
        <v>10</v>
      </c>
      <c r="T43" s="330"/>
      <c r="U43" s="321" t="s">
        <v>161</v>
      </c>
      <c r="V43" s="275"/>
      <c r="W43" s="275"/>
      <c r="X43" s="275"/>
      <c r="Y43" s="275"/>
      <c r="Z43" s="275"/>
      <c r="AA43" s="275"/>
      <c r="AB43" s="275"/>
      <c r="AC43" s="275"/>
      <c r="AD43" s="275"/>
      <c r="AE43" s="322"/>
      <c r="AF43" s="252">
        <f>M43+M37-BG7</f>
        <v>308</v>
      </c>
      <c r="AG43" s="253"/>
      <c r="AH43" s="253"/>
      <c r="AI43" s="253"/>
      <c r="AJ43" s="253"/>
      <c r="AK43" s="253"/>
      <c r="AL43" s="254" t="s">
        <v>10</v>
      </c>
      <c r="AM43" s="255"/>
      <c r="AO43" s="97">
        <v>44331</v>
      </c>
      <c r="AP43" s="98" t="s">
        <v>280</v>
      </c>
      <c r="AQ43" s="98"/>
      <c r="AR43" s="98">
        <v>1241</v>
      </c>
      <c r="AS43" s="98"/>
      <c r="AT43" s="98"/>
      <c r="AU43" s="98"/>
      <c r="AV43" s="98"/>
      <c r="AW43" s="98"/>
      <c r="AX43" s="98"/>
      <c r="AY43" s="98"/>
      <c r="AZ43" s="98"/>
      <c r="BA43" s="98"/>
      <c r="BB43" s="98"/>
      <c r="BC43" s="98"/>
      <c r="BD43" s="98"/>
      <c r="BE43" s="98"/>
      <c r="BF43" s="98"/>
      <c r="BG43" s="99"/>
      <c r="BH43" s="100"/>
      <c r="BI43" s="39" t="s">
        <v>289</v>
      </c>
    </row>
    <row r="44" spans="2:61" ht="18" customHeight="1">
      <c r="B44" s="152" t="s">
        <v>164</v>
      </c>
      <c r="C44" s="146"/>
      <c r="D44" s="147"/>
      <c r="E44" s="147"/>
      <c r="F44" s="147"/>
      <c r="G44" s="147"/>
      <c r="H44" s="146"/>
      <c r="I44" s="147"/>
      <c r="J44" s="147"/>
      <c r="K44" s="147"/>
      <c r="L44" s="147"/>
      <c r="M44" s="327">
        <f>'R3.4'!AF40</f>
        <v>7372</v>
      </c>
      <c r="N44" s="328"/>
      <c r="O44" s="328"/>
      <c r="P44" s="328"/>
      <c r="Q44" s="328"/>
      <c r="R44" s="328"/>
      <c r="S44" s="329" t="s">
        <v>10</v>
      </c>
      <c r="T44" s="330"/>
      <c r="U44" s="250" t="s">
        <v>165</v>
      </c>
      <c r="V44" s="248"/>
      <c r="W44" s="248"/>
      <c r="X44" s="248"/>
      <c r="Y44" s="248"/>
      <c r="Z44" s="248"/>
      <c r="AA44" s="248"/>
      <c r="AB44" s="248"/>
      <c r="AC44" s="248"/>
      <c r="AD44" s="248"/>
      <c r="AE44" s="251"/>
      <c r="AF44" s="252">
        <f>M44+M38-BG6</f>
        <v>7859</v>
      </c>
      <c r="AG44" s="253"/>
      <c r="AH44" s="253"/>
      <c r="AI44" s="253"/>
      <c r="AJ44" s="253"/>
      <c r="AK44" s="253"/>
      <c r="AL44" s="254" t="s">
        <v>10</v>
      </c>
      <c r="AM44" s="255"/>
      <c r="AO44" s="32">
        <v>44330</v>
      </c>
      <c r="AP44" s="33" t="s">
        <v>290</v>
      </c>
      <c r="AQ44" s="33"/>
      <c r="AR44" s="33"/>
      <c r="AS44" s="33">
        <v>16200</v>
      </c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5"/>
      <c r="BH44" s="126" t="s">
        <v>283</v>
      </c>
      <c r="BI44" s="38" t="s">
        <v>291</v>
      </c>
    </row>
    <row r="45" spans="2:61" ht="19.2" customHeight="1">
      <c r="B45" s="141" t="s">
        <v>168</v>
      </c>
      <c r="C45" s="140"/>
      <c r="D45" s="17"/>
      <c r="E45" s="17"/>
      <c r="F45" s="17"/>
      <c r="G45" s="17"/>
      <c r="H45" s="140"/>
      <c r="I45" s="17"/>
      <c r="J45" s="17"/>
      <c r="K45" s="17"/>
      <c r="L45" s="17"/>
      <c r="M45" s="327">
        <f>'R3.4'!AF41</f>
        <v>941</v>
      </c>
      <c r="N45" s="328"/>
      <c r="O45" s="328"/>
      <c r="P45" s="328"/>
      <c r="Q45" s="328"/>
      <c r="R45" s="328"/>
      <c r="S45" s="329" t="s">
        <v>10</v>
      </c>
      <c r="T45" s="330"/>
      <c r="U45" s="250" t="s">
        <v>169</v>
      </c>
      <c r="V45" s="248"/>
      <c r="W45" s="248"/>
      <c r="X45" s="248"/>
      <c r="Y45" s="248"/>
      <c r="Z45" s="248"/>
      <c r="AA45" s="248"/>
      <c r="AB45" s="248"/>
      <c r="AC45" s="248"/>
      <c r="AD45" s="248"/>
      <c r="AE45" s="251"/>
      <c r="AF45" s="252">
        <f>M45+M39-BG5</f>
        <v>1234</v>
      </c>
      <c r="AG45" s="253"/>
      <c r="AH45" s="253"/>
      <c r="AI45" s="253"/>
      <c r="AJ45" s="253"/>
      <c r="AK45" s="253"/>
      <c r="AL45" s="254" t="s">
        <v>10</v>
      </c>
      <c r="AM45" s="255"/>
      <c r="AN45" t="s">
        <v>162</v>
      </c>
      <c r="AO45" s="97">
        <v>44317</v>
      </c>
      <c r="AP45" s="98" t="s">
        <v>292</v>
      </c>
      <c r="AQ45" s="98"/>
      <c r="AR45" s="98">
        <v>1058</v>
      </c>
      <c r="AS45" s="98"/>
      <c r="AT45" s="98"/>
      <c r="AU45" s="98"/>
      <c r="AV45" s="98"/>
      <c r="AW45" s="98"/>
      <c r="AX45" s="98"/>
      <c r="AY45" s="98"/>
      <c r="AZ45" s="98"/>
      <c r="BA45" s="98"/>
      <c r="BB45" s="98"/>
      <c r="BC45" s="98"/>
      <c r="BD45" s="98"/>
      <c r="BE45" s="98"/>
      <c r="BF45" s="98"/>
      <c r="BG45" s="99"/>
      <c r="BH45" s="100"/>
      <c r="BI45" s="39" t="s">
        <v>293</v>
      </c>
    </row>
    <row r="46" spans="2:61" ht="19.2" customHeight="1" thickBot="1">
      <c r="B46" s="256" t="s">
        <v>172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8"/>
      <c r="M46" s="259">
        <f>'R3.4'!AF42</f>
        <v>245010</v>
      </c>
      <c r="N46" s="260"/>
      <c r="O46" s="260"/>
      <c r="P46" s="260"/>
      <c r="Q46" s="260"/>
      <c r="R46" s="260"/>
      <c r="S46" s="261" t="s">
        <v>10</v>
      </c>
      <c r="T46" s="262"/>
      <c r="U46" s="323" t="s">
        <v>173</v>
      </c>
      <c r="V46" s="324"/>
      <c r="W46" s="324"/>
      <c r="X46" s="324"/>
      <c r="Y46" s="324"/>
      <c r="Z46" s="324"/>
      <c r="AA46" s="324"/>
      <c r="AB46" s="324"/>
      <c r="AC46" s="324"/>
      <c r="AD46" s="324"/>
      <c r="AE46" s="325"/>
      <c r="AF46" s="259">
        <f>M46+M34-(BG4-SUM(BG5:BG8))-SUM(BH5:BH8)</f>
        <v>89689</v>
      </c>
      <c r="AG46" s="260"/>
      <c r="AH46" s="260"/>
      <c r="AI46" s="260"/>
      <c r="AJ46" s="260"/>
      <c r="AK46" s="260"/>
      <c r="AL46" s="261" t="s">
        <v>10</v>
      </c>
      <c r="AM46" s="262"/>
      <c r="AN46" s="151">
        <f>AF46-M46</f>
        <v>-155321</v>
      </c>
      <c r="AO46" s="32">
        <v>44330</v>
      </c>
      <c r="AP46" s="33" t="s">
        <v>294</v>
      </c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>
        <v>3600</v>
      </c>
      <c r="BF46" s="33"/>
      <c r="BG46" s="35"/>
      <c r="BH46" s="126" t="s">
        <v>295</v>
      </c>
      <c r="BI46" s="38" t="s">
        <v>296</v>
      </c>
    </row>
    <row r="47" spans="2:61" ht="17.100000000000001" customHeight="1" thickBot="1">
      <c r="B47" s="305" t="s">
        <v>59</v>
      </c>
      <c r="C47" s="306"/>
      <c r="D47" s="306"/>
      <c r="E47" s="306"/>
      <c r="F47" s="306"/>
      <c r="G47" s="306"/>
      <c r="H47" s="306"/>
      <c r="I47" s="306"/>
      <c r="J47" s="306"/>
      <c r="K47" s="306"/>
      <c r="L47" s="307"/>
      <c r="M47" s="244">
        <f>SUM(M13:R27,M29,M31,M33,M36:R39,M42:R46)</f>
        <v>359165</v>
      </c>
      <c r="N47" s="245"/>
      <c r="O47" s="245"/>
      <c r="P47" s="245"/>
      <c r="Q47" s="245"/>
      <c r="R47" s="245"/>
      <c r="S47" s="306" t="s">
        <v>10</v>
      </c>
      <c r="T47" s="308"/>
      <c r="U47" s="305" t="s">
        <v>60</v>
      </c>
      <c r="V47" s="306"/>
      <c r="W47" s="306"/>
      <c r="X47" s="306"/>
      <c r="Y47" s="306"/>
      <c r="Z47" s="306"/>
      <c r="AA47" s="306"/>
      <c r="AB47" s="306"/>
      <c r="AC47" s="306"/>
      <c r="AD47" s="306"/>
      <c r="AE47" s="307"/>
      <c r="AF47" s="244">
        <f>SUM(AF13:AK24)+SUM(AF26:AK35)+SUM(AF42:AK46)+AF36+AF38+AF40</f>
        <v>359165</v>
      </c>
      <c r="AG47" s="245"/>
      <c r="AH47" s="245"/>
      <c r="AI47" s="245"/>
      <c r="AJ47" s="245"/>
      <c r="AK47" s="245"/>
      <c r="AL47" s="306" t="s">
        <v>10</v>
      </c>
      <c r="AM47" s="308"/>
      <c r="AO47" s="32">
        <v>44330</v>
      </c>
      <c r="AP47" s="33" t="s">
        <v>297</v>
      </c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5">
        <v>17138</v>
      </c>
      <c r="BH47" s="126" t="s">
        <v>298</v>
      </c>
      <c r="BI47" s="38" t="s">
        <v>299</v>
      </c>
    </row>
    <row r="48" spans="2:61" ht="12.75" customHeight="1">
      <c r="AF48" s="326"/>
      <c r="AG48" s="326"/>
      <c r="AH48" s="326"/>
      <c r="AI48" s="326"/>
      <c r="AJ48" s="326"/>
      <c r="AK48" s="326"/>
      <c r="AO48" s="97">
        <v>44331</v>
      </c>
      <c r="AP48" s="98" t="s">
        <v>300</v>
      </c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>
        <v>5380</v>
      </c>
      <c r="BC48" s="98"/>
      <c r="BD48" s="98"/>
      <c r="BE48" s="98"/>
      <c r="BF48" s="98"/>
      <c r="BG48" s="99"/>
      <c r="BH48" s="100"/>
      <c r="BI48" s="39" t="s">
        <v>301</v>
      </c>
    </row>
    <row r="49" spans="3:61" ht="19.5" customHeight="1">
      <c r="C49"/>
      <c r="AN49" s="182"/>
      <c r="AO49" s="97">
        <v>44331</v>
      </c>
      <c r="AP49" s="98" t="s">
        <v>300</v>
      </c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>
        <v>4900</v>
      </c>
      <c r="BC49" s="98"/>
      <c r="BD49" s="98"/>
      <c r="BE49" s="98"/>
      <c r="BF49" s="98"/>
      <c r="BG49" s="99"/>
      <c r="BH49" s="100"/>
      <c r="BI49" s="39" t="s">
        <v>302</v>
      </c>
    </row>
    <row r="50" spans="3:61" ht="19.5" customHeight="1">
      <c r="C50"/>
      <c r="AO50" s="97">
        <v>44331</v>
      </c>
      <c r="AP50" s="98" t="s">
        <v>95</v>
      </c>
      <c r="AQ50" s="98"/>
      <c r="AR50" s="98"/>
      <c r="AS50" s="98">
        <v>100</v>
      </c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9"/>
      <c r="BH50" s="100"/>
      <c r="BI50" s="39" t="s">
        <v>303</v>
      </c>
    </row>
    <row r="51" spans="3:61" ht="17.100000000000001" customHeight="1">
      <c r="C51"/>
      <c r="AO51" s="97">
        <v>44331</v>
      </c>
      <c r="AP51" s="98" t="s">
        <v>95</v>
      </c>
      <c r="AQ51" s="98"/>
      <c r="AR51" s="98"/>
      <c r="AS51" s="98">
        <v>100</v>
      </c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9"/>
      <c r="BH51" s="100" t="s">
        <v>153</v>
      </c>
      <c r="BI51" s="39" t="s">
        <v>304</v>
      </c>
    </row>
    <row r="52" spans="3:61" ht="13.5" customHeight="1">
      <c r="C52"/>
      <c r="AO52" s="97">
        <v>44331</v>
      </c>
      <c r="AP52" s="98" t="s">
        <v>104</v>
      </c>
      <c r="AQ52" s="98"/>
      <c r="AR52" s="98"/>
      <c r="AS52" s="98">
        <v>402</v>
      </c>
      <c r="AT52" s="98"/>
      <c r="AU52" s="98"/>
      <c r="AV52" s="98"/>
      <c r="AW52" s="98"/>
      <c r="AX52" s="98"/>
      <c r="AY52" s="98"/>
      <c r="AZ52" s="98"/>
      <c r="BA52" s="98"/>
      <c r="BB52" s="98"/>
      <c r="BC52" s="98"/>
      <c r="BD52" s="98"/>
      <c r="BE52" s="98"/>
      <c r="BF52" s="98"/>
      <c r="BG52" s="99"/>
      <c r="BH52" s="100" t="s">
        <v>153</v>
      </c>
      <c r="BI52" s="39" t="s">
        <v>305</v>
      </c>
    </row>
    <row r="53" spans="3:61" ht="18" customHeight="1">
      <c r="C53"/>
      <c r="AO53" s="97">
        <v>44331</v>
      </c>
      <c r="AP53" s="98" t="s">
        <v>104</v>
      </c>
      <c r="AQ53" s="98"/>
      <c r="AR53" s="98"/>
      <c r="AS53" s="98">
        <v>46</v>
      </c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8"/>
      <c r="BG53" s="99"/>
      <c r="BH53" s="100" t="s">
        <v>153</v>
      </c>
      <c r="BI53" s="39" t="s">
        <v>306</v>
      </c>
    </row>
    <row r="54" spans="3:61" ht="18" customHeight="1">
      <c r="C54"/>
      <c r="AO54" s="32">
        <v>44331</v>
      </c>
      <c r="AP54" s="33" t="s">
        <v>101</v>
      </c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>
        <v>108</v>
      </c>
      <c r="BC54" s="33"/>
      <c r="BD54" s="33"/>
      <c r="BE54" s="33"/>
      <c r="BF54" s="33"/>
      <c r="BG54" s="35"/>
      <c r="BH54" s="126" t="s">
        <v>248</v>
      </c>
      <c r="BI54" s="38" t="s">
        <v>307</v>
      </c>
    </row>
    <row r="55" spans="3:61" ht="18" customHeight="1">
      <c r="C55"/>
      <c r="AO55" s="97">
        <v>44331</v>
      </c>
      <c r="AP55" s="98" t="s">
        <v>104</v>
      </c>
      <c r="AQ55" s="98"/>
      <c r="AR55" s="98"/>
      <c r="AS55" s="98">
        <v>1048</v>
      </c>
      <c r="AT55" s="98"/>
      <c r="AU55" s="98"/>
      <c r="AV55" s="98"/>
      <c r="AW55" s="98"/>
      <c r="AX55" s="98"/>
      <c r="AY55" s="98"/>
      <c r="AZ55" s="98"/>
      <c r="BA55" s="98"/>
      <c r="BB55" s="98"/>
      <c r="BC55" s="98"/>
      <c r="BD55" s="98"/>
      <c r="BE55" s="98"/>
      <c r="BF55" s="98"/>
      <c r="BG55" s="99"/>
      <c r="BH55" s="100"/>
      <c r="BI55" s="39" t="s">
        <v>308</v>
      </c>
    </row>
    <row r="56" spans="3:61" ht="18" customHeight="1">
      <c r="C56"/>
      <c r="AO56" s="97">
        <v>44332</v>
      </c>
      <c r="AP56" s="98" t="s">
        <v>99</v>
      </c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98"/>
      <c r="BE56" s="98"/>
      <c r="BF56" s="98"/>
      <c r="BG56" s="99">
        <v>1000</v>
      </c>
      <c r="BH56" s="100" t="s">
        <v>250</v>
      </c>
      <c r="BI56" s="39" t="s">
        <v>309</v>
      </c>
    </row>
    <row r="57" spans="3:61" ht="18" customHeight="1">
      <c r="C57"/>
      <c r="AO57" s="97">
        <v>44332</v>
      </c>
      <c r="AP57" s="98" t="s">
        <v>104</v>
      </c>
      <c r="AQ57" s="98"/>
      <c r="AR57" s="98"/>
      <c r="AS57" s="98">
        <v>402</v>
      </c>
      <c r="AT57" s="98"/>
      <c r="AU57" s="98"/>
      <c r="AV57" s="98"/>
      <c r="AW57" s="98"/>
      <c r="AX57" s="98"/>
      <c r="AY57" s="98"/>
      <c r="AZ57" s="98"/>
      <c r="BA57" s="98"/>
      <c r="BB57" s="98"/>
      <c r="BC57" s="98"/>
      <c r="BD57" s="98"/>
      <c r="BE57" s="98"/>
      <c r="BF57" s="98"/>
      <c r="BG57" s="99"/>
      <c r="BH57" s="100" t="s">
        <v>153</v>
      </c>
      <c r="BI57" s="39" t="s">
        <v>310</v>
      </c>
    </row>
    <row r="58" spans="3:61" ht="18" customHeight="1">
      <c r="C58"/>
      <c r="AO58" s="32">
        <v>44332</v>
      </c>
      <c r="AP58" s="33" t="s">
        <v>101</v>
      </c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>
        <v>108</v>
      </c>
      <c r="BC58" s="33"/>
      <c r="BD58" s="33"/>
      <c r="BE58" s="33"/>
      <c r="BF58" s="33"/>
      <c r="BG58" s="35"/>
      <c r="BH58" s="126" t="s">
        <v>248</v>
      </c>
      <c r="BI58" s="38" t="s">
        <v>311</v>
      </c>
    </row>
    <row r="59" spans="3:61" ht="18" customHeight="1">
      <c r="C59"/>
      <c r="AO59" s="97">
        <v>44332</v>
      </c>
      <c r="AP59" s="98" t="s">
        <v>104</v>
      </c>
      <c r="AQ59" s="98"/>
      <c r="AR59" s="98"/>
      <c r="AS59" s="98">
        <v>2666</v>
      </c>
      <c r="AT59" s="98"/>
      <c r="AU59" s="98"/>
      <c r="AV59" s="98"/>
      <c r="AW59" s="98"/>
      <c r="AX59" s="98"/>
      <c r="AY59" s="98"/>
      <c r="AZ59" s="98"/>
      <c r="BA59" s="98"/>
      <c r="BB59" s="98"/>
      <c r="BC59" s="98"/>
      <c r="BD59" s="98"/>
      <c r="BE59" s="98"/>
      <c r="BF59" s="98"/>
      <c r="BG59" s="99"/>
      <c r="BH59" s="100"/>
      <c r="BI59" s="39" t="s">
        <v>312</v>
      </c>
    </row>
    <row r="60" spans="3:61" ht="18" customHeight="1">
      <c r="C60"/>
      <c r="AO60" s="97">
        <v>44333</v>
      </c>
      <c r="AP60" s="98" t="s">
        <v>108</v>
      </c>
      <c r="AQ60" s="98"/>
      <c r="AR60" s="98"/>
      <c r="AS60" s="98"/>
      <c r="AT60" s="98"/>
      <c r="AU60" s="98"/>
      <c r="AV60" s="98"/>
      <c r="AW60" s="98"/>
      <c r="AX60" s="98"/>
      <c r="AY60" s="98"/>
      <c r="AZ60" s="98"/>
      <c r="BA60" s="98">
        <v>6000</v>
      </c>
      <c r="BB60" s="98"/>
      <c r="BC60" s="98"/>
      <c r="BD60" s="98"/>
      <c r="BE60" s="98"/>
      <c r="BF60" s="98"/>
      <c r="BG60" s="99"/>
      <c r="BH60" s="100"/>
      <c r="BI60" s="39" t="s">
        <v>313</v>
      </c>
    </row>
    <row r="61" spans="3:61" ht="18" customHeight="1">
      <c r="C61"/>
      <c r="AO61" s="97">
        <v>44333</v>
      </c>
      <c r="AP61" s="98" t="s">
        <v>108</v>
      </c>
      <c r="AQ61" s="98"/>
      <c r="AR61" s="98"/>
      <c r="AS61" s="98"/>
      <c r="AT61" s="98"/>
      <c r="AU61" s="98"/>
      <c r="AV61" s="98"/>
      <c r="AW61" s="98"/>
      <c r="AX61" s="98"/>
      <c r="AY61" s="98"/>
      <c r="AZ61" s="98"/>
      <c r="BA61" s="98">
        <v>6000</v>
      </c>
      <c r="BB61" s="98"/>
      <c r="BC61" s="98"/>
      <c r="BD61" s="98"/>
      <c r="BE61" s="98"/>
      <c r="BF61" s="98"/>
      <c r="BG61" s="99"/>
      <c r="BH61" s="100"/>
      <c r="BI61" s="39" t="s">
        <v>314</v>
      </c>
    </row>
    <row r="62" spans="3:61" ht="18" customHeight="1">
      <c r="C62"/>
      <c r="AO62" s="97">
        <v>44330</v>
      </c>
      <c r="AP62" s="98" t="s">
        <v>315</v>
      </c>
      <c r="AQ62" s="98"/>
      <c r="AR62" s="98">
        <v>800</v>
      </c>
      <c r="AS62" s="98"/>
      <c r="AT62" s="98"/>
      <c r="AU62" s="98"/>
      <c r="AV62" s="98"/>
      <c r="AW62" s="98"/>
      <c r="AX62" s="98"/>
      <c r="AY62" s="98"/>
      <c r="AZ62" s="98"/>
      <c r="BA62" s="98"/>
      <c r="BB62" s="98"/>
      <c r="BC62" s="98"/>
      <c r="BD62" s="98"/>
      <c r="BE62" s="98"/>
      <c r="BF62" s="98"/>
      <c r="BG62" s="99"/>
      <c r="BH62" s="100"/>
      <c r="BI62" s="39" t="s">
        <v>316</v>
      </c>
    </row>
    <row r="63" spans="3:61" ht="18" customHeight="1">
      <c r="C63"/>
      <c r="AO63" s="32">
        <v>44333</v>
      </c>
      <c r="AP63" s="33" t="s">
        <v>101</v>
      </c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>
        <v>108</v>
      </c>
      <c r="BC63" s="33"/>
      <c r="BD63" s="33"/>
      <c r="BE63" s="33"/>
      <c r="BF63" s="33"/>
      <c r="BG63" s="35"/>
      <c r="BH63" s="126" t="s">
        <v>248</v>
      </c>
      <c r="BI63" s="38" t="s">
        <v>317</v>
      </c>
    </row>
    <row r="64" spans="3:61" ht="18" customHeight="1">
      <c r="C64"/>
      <c r="AO64" s="32">
        <v>44327</v>
      </c>
      <c r="AP64" s="33" t="s">
        <v>101</v>
      </c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>
        <v>108</v>
      </c>
      <c r="BC64" s="33"/>
      <c r="BD64" s="33"/>
      <c r="BE64" s="33"/>
      <c r="BF64" s="33"/>
      <c r="BG64" s="35"/>
      <c r="BH64" s="126" t="s">
        <v>248</v>
      </c>
      <c r="BI64" s="38" t="s">
        <v>318</v>
      </c>
    </row>
    <row r="65" spans="3:61" ht="18" customHeight="1">
      <c r="C65"/>
      <c r="AO65" s="97">
        <v>44327</v>
      </c>
      <c r="AP65" s="98" t="s">
        <v>108</v>
      </c>
      <c r="AQ65" s="98"/>
      <c r="AR65" s="98"/>
      <c r="AS65" s="98"/>
      <c r="AT65" s="98"/>
      <c r="AU65" s="98"/>
      <c r="AV65" s="98"/>
      <c r="AW65" s="98"/>
      <c r="AX65" s="98"/>
      <c r="AY65" s="98"/>
      <c r="AZ65" s="98"/>
      <c r="BA65" s="98">
        <v>7000</v>
      </c>
      <c r="BB65" s="98"/>
      <c r="BC65" s="98"/>
      <c r="BD65" s="98"/>
      <c r="BE65" s="98"/>
      <c r="BF65" s="98"/>
      <c r="BG65" s="99"/>
      <c r="BH65" s="100"/>
      <c r="BI65" s="39" t="s">
        <v>319</v>
      </c>
    </row>
    <row r="66" spans="3:61" ht="18" customHeight="1">
      <c r="C66"/>
      <c r="AO66" s="102">
        <v>44325</v>
      </c>
      <c r="AP66" s="103" t="s">
        <v>104</v>
      </c>
      <c r="AQ66" s="103"/>
      <c r="AR66" s="103"/>
      <c r="AS66" s="103">
        <v>3126</v>
      </c>
      <c r="AT66" s="103"/>
      <c r="AU66" s="103"/>
      <c r="AV66" s="103"/>
      <c r="AW66" s="103"/>
      <c r="AX66" s="103"/>
      <c r="AY66" s="103"/>
      <c r="AZ66" s="103"/>
      <c r="BA66" s="103"/>
      <c r="BB66" s="103"/>
      <c r="BC66" s="103"/>
      <c r="BD66" s="103"/>
      <c r="BE66" s="103"/>
      <c r="BF66" s="103"/>
      <c r="BG66" s="104"/>
      <c r="BH66" s="105"/>
      <c r="BI66" s="40" t="s">
        <v>320</v>
      </c>
    </row>
    <row r="67" spans="3:61" ht="18" customHeight="1">
      <c r="C67"/>
      <c r="AO67" s="106">
        <v>44333</v>
      </c>
      <c r="AP67" s="107" t="s">
        <v>280</v>
      </c>
      <c r="AQ67" s="107"/>
      <c r="AR67" s="107">
        <v>294</v>
      </c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8"/>
      <c r="BH67" s="109"/>
      <c r="BI67" s="41" t="s">
        <v>321</v>
      </c>
    </row>
    <row r="68" spans="3:61" ht="18" customHeight="1">
      <c r="C68"/>
      <c r="AO68" s="44">
        <v>44336</v>
      </c>
      <c r="AP68" s="45" t="s">
        <v>322</v>
      </c>
      <c r="AQ68" s="45"/>
      <c r="AR68" s="45"/>
      <c r="AS68" s="45">
        <v>2943</v>
      </c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6"/>
      <c r="BH68" s="136" t="s">
        <v>323</v>
      </c>
      <c r="BI68" s="47" t="s">
        <v>324</v>
      </c>
    </row>
    <row r="69" spans="3:61" ht="18" customHeight="1">
      <c r="C69"/>
      <c r="AO69" s="106">
        <v>44336</v>
      </c>
      <c r="AP69" s="107" t="s">
        <v>104</v>
      </c>
      <c r="AQ69" s="107"/>
      <c r="AR69" s="107"/>
      <c r="AS69" s="107">
        <v>302</v>
      </c>
      <c r="AT69" s="107"/>
      <c r="AU69" s="107"/>
      <c r="AV69" s="107"/>
      <c r="AW69" s="107"/>
      <c r="AX69" s="107"/>
      <c r="AY69" s="107"/>
      <c r="AZ69" s="107"/>
      <c r="BA69" s="107"/>
      <c r="BB69" s="107"/>
      <c r="BC69" s="107"/>
      <c r="BD69" s="107"/>
      <c r="BE69" s="107"/>
      <c r="BF69" s="107"/>
      <c r="BG69" s="108"/>
      <c r="BH69" s="109"/>
      <c r="BI69" s="41" t="s">
        <v>325</v>
      </c>
    </row>
    <row r="70" spans="3:61" ht="18" customHeight="1">
      <c r="C70"/>
      <c r="AO70" s="44">
        <v>44336</v>
      </c>
      <c r="AP70" s="45" t="s">
        <v>257</v>
      </c>
      <c r="AQ70" s="45"/>
      <c r="AR70" s="45">
        <v>20</v>
      </c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6"/>
      <c r="BH70" s="136" t="s">
        <v>64</v>
      </c>
      <c r="BI70" s="47" t="s">
        <v>326</v>
      </c>
    </row>
    <row r="71" spans="3:61" ht="18" customHeight="1">
      <c r="C71"/>
      <c r="AO71" s="106">
        <v>44336</v>
      </c>
      <c r="AP71" s="107" t="s">
        <v>327</v>
      </c>
      <c r="AQ71" s="107"/>
      <c r="AR71" s="107"/>
      <c r="AS71" s="107"/>
      <c r="AT71" s="107"/>
      <c r="AU71" s="107"/>
      <c r="AV71" s="107"/>
      <c r="AW71" s="107"/>
      <c r="AX71" s="107"/>
      <c r="AY71" s="107">
        <v>9310</v>
      </c>
      <c r="AZ71" s="107"/>
      <c r="BA71" s="107"/>
      <c r="BB71" s="107"/>
      <c r="BC71" s="107"/>
      <c r="BD71" s="107"/>
      <c r="BE71" s="107"/>
      <c r="BF71" s="107"/>
      <c r="BG71" s="108"/>
      <c r="BH71" s="109"/>
      <c r="BI71" s="41" t="s">
        <v>328</v>
      </c>
    </row>
    <row r="72" spans="3:61" ht="18" customHeight="1">
      <c r="C72"/>
      <c r="AO72" s="106">
        <v>44336</v>
      </c>
      <c r="AP72" s="107" t="s">
        <v>274</v>
      </c>
      <c r="AQ72" s="107"/>
      <c r="AR72" s="107">
        <v>110</v>
      </c>
      <c r="AS72" s="107"/>
      <c r="AT72" s="107"/>
      <c r="AU72" s="107"/>
      <c r="AV72" s="107"/>
      <c r="AW72" s="107"/>
      <c r="AX72" s="107"/>
      <c r="AY72" s="107"/>
      <c r="AZ72" s="107"/>
      <c r="BA72" s="107"/>
      <c r="BB72" s="107"/>
      <c r="BC72" s="107"/>
      <c r="BD72" s="107"/>
      <c r="BE72" s="107"/>
      <c r="BF72" s="107"/>
      <c r="BG72" s="108"/>
      <c r="BH72" s="100"/>
      <c r="BI72" s="41" t="s">
        <v>329</v>
      </c>
    </row>
    <row r="73" spans="3:61" ht="18" customHeight="1">
      <c r="C73"/>
      <c r="AO73" s="106">
        <v>44336</v>
      </c>
      <c r="AP73" s="107" t="s">
        <v>330</v>
      </c>
      <c r="AQ73" s="107"/>
      <c r="AR73" s="107">
        <v>84</v>
      </c>
      <c r="AS73" s="107"/>
      <c r="AT73" s="107"/>
      <c r="AU73" s="107"/>
      <c r="AV73" s="107"/>
      <c r="AW73" s="107"/>
      <c r="AX73" s="107"/>
      <c r="AY73" s="107"/>
      <c r="AZ73" s="107"/>
      <c r="BA73" s="107"/>
      <c r="BB73" s="107"/>
      <c r="BC73" s="107"/>
      <c r="BD73" s="107"/>
      <c r="BE73" s="107"/>
      <c r="BF73" s="107"/>
      <c r="BG73" s="108"/>
      <c r="BH73" s="109"/>
      <c r="BI73" s="41" t="s">
        <v>331</v>
      </c>
    </row>
    <row r="74" spans="3:61" ht="18" customHeight="1">
      <c r="C74"/>
      <c r="AO74" s="44">
        <v>44334</v>
      </c>
      <c r="AP74" s="45" t="s">
        <v>332</v>
      </c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>
        <v>7788</v>
      </c>
      <c r="BF74" s="45"/>
      <c r="BG74" s="46"/>
      <c r="BH74" s="136" t="s">
        <v>295</v>
      </c>
      <c r="BI74" s="47" t="s">
        <v>333</v>
      </c>
    </row>
    <row r="75" spans="3:61" ht="18" customHeight="1">
      <c r="C75"/>
      <c r="AO75" s="80">
        <v>44362</v>
      </c>
      <c r="AP75" s="81" t="s">
        <v>334</v>
      </c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1"/>
      <c r="BC75" s="81"/>
      <c r="BD75" s="81"/>
      <c r="BE75" s="81"/>
      <c r="BF75" s="81"/>
      <c r="BG75" s="82"/>
      <c r="BH75" s="78" t="s">
        <v>335</v>
      </c>
      <c r="BI75" s="84" t="s">
        <v>336</v>
      </c>
    </row>
    <row r="76" spans="3:61" ht="18" customHeight="1">
      <c r="C76"/>
      <c r="AO76" s="157">
        <v>44327</v>
      </c>
      <c r="AP76" s="158" t="s">
        <v>337</v>
      </c>
      <c r="AQ76" s="158"/>
      <c r="AR76" s="158"/>
      <c r="AS76" s="158"/>
      <c r="AT76" s="158"/>
      <c r="AU76" s="158"/>
      <c r="AV76" s="158"/>
      <c r="AW76" s="158"/>
      <c r="AX76" s="158"/>
      <c r="AY76" s="158"/>
      <c r="AZ76" s="158"/>
      <c r="BA76" s="158"/>
      <c r="BB76" s="158">
        <v>308</v>
      </c>
      <c r="BC76" s="158"/>
      <c r="BD76" s="158"/>
      <c r="BE76" s="158"/>
      <c r="BF76" s="158"/>
      <c r="BG76" s="159"/>
      <c r="BH76" s="160" t="s">
        <v>338</v>
      </c>
      <c r="BI76" s="161"/>
    </row>
    <row r="77" spans="3:61" ht="18" customHeight="1">
      <c r="C77"/>
      <c r="AO77" s="157">
        <v>44327</v>
      </c>
      <c r="AP77" s="158" t="s">
        <v>339</v>
      </c>
      <c r="AQ77" s="158"/>
      <c r="AR77" s="158"/>
      <c r="AS77" s="158"/>
      <c r="AT77" s="158"/>
      <c r="AU77" s="158"/>
      <c r="AV77" s="158"/>
      <c r="AW77" s="158"/>
      <c r="AX77" s="158"/>
      <c r="AY77" s="158"/>
      <c r="AZ77" s="158"/>
      <c r="BA77" s="158"/>
      <c r="BB77" s="158">
        <v>308</v>
      </c>
      <c r="BC77" s="158"/>
      <c r="BD77" s="158"/>
      <c r="BE77" s="158"/>
      <c r="BF77" s="158"/>
      <c r="BG77" s="159"/>
      <c r="BH77" s="160" t="s">
        <v>338</v>
      </c>
      <c r="BI77" s="161"/>
    </row>
    <row r="78" spans="3:61" ht="18" customHeight="1">
      <c r="C78"/>
      <c r="AO78" s="162">
        <v>44327</v>
      </c>
      <c r="AP78" s="163" t="s">
        <v>340</v>
      </c>
      <c r="AQ78" s="163"/>
      <c r="AR78" s="163"/>
      <c r="AS78" s="163"/>
      <c r="AT78" s="163"/>
      <c r="AU78" s="163"/>
      <c r="AV78" s="163"/>
      <c r="AW78" s="163"/>
      <c r="AX78" s="163"/>
      <c r="AY78" s="163"/>
      <c r="AZ78" s="163"/>
      <c r="BA78" s="163"/>
      <c r="BB78" s="163"/>
      <c r="BC78" s="163"/>
      <c r="BD78" s="163"/>
      <c r="BE78" s="163"/>
      <c r="BF78" s="163"/>
      <c r="BG78" s="164">
        <v>7267</v>
      </c>
      <c r="BH78" s="165" t="s">
        <v>341</v>
      </c>
      <c r="BI78" s="166"/>
    </row>
    <row r="79" spans="3:61" ht="18" customHeight="1">
      <c r="C79"/>
      <c r="AO79" s="157">
        <v>44328</v>
      </c>
      <c r="AP79" s="158" t="s">
        <v>337</v>
      </c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  <c r="BB79" s="158">
        <v>308</v>
      </c>
      <c r="BC79" s="158"/>
      <c r="BD79" s="158"/>
      <c r="BE79" s="158"/>
      <c r="BF79" s="167"/>
      <c r="BG79" s="159"/>
      <c r="BH79" s="160" t="s">
        <v>338</v>
      </c>
      <c r="BI79" s="161"/>
    </row>
    <row r="80" spans="3:61" ht="18" customHeight="1">
      <c r="C80"/>
      <c r="AO80" s="157">
        <v>44328</v>
      </c>
      <c r="AP80" s="158" t="s">
        <v>339</v>
      </c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  <c r="BB80" s="158">
        <v>308</v>
      </c>
      <c r="BC80" s="158"/>
      <c r="BD80" s="158"/>
      <c r="BE80" s="158"/>
      <c r="BF80" s="158"/>
      <c r="BG80" s="159"/>
      <c r="BH80" s="160" t="s">
        <v>338</v>
      </c>
      <c r="BI80" s="161"/>
    </row>
    <row r="81" spans="3:61" ht="18" customHeight="1">
      <c r="C81"/>
      <c r="AO81" s="157">
        <v>44330</v>
      </c>
      <c r="AP81" s="158" t="s">
        <v>345</v>
      </c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8"/>
      <c r="BB81" s="158">
        <v>178</v>
      </c>
      <c r="BC81" s="158"/>
      <c r="BD81" s="158"/>
      <c r="BE81" s="158"/>
      <c r="BF81" s="158"/>
      <c r="BG81" s="159"/>
      <c r="BH81" s="160" t="s">
        <v>338</v>
      </c>
      <c r="BI81" s="161"/>
    </row>
    <row r="82" spans="3:61" ht="18" customHeight="1">
      <c r="C82"/>
      <c r="AO82" s="157">
        <v>44330</v>
      </c>
      <c r="AP82" s="158" t="s">
        <v>347</v>
      </c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8"/>
      <c r="BB82" s="158">
        <v>168</v>
      </c>
      <c r="BC82" s="158"/>
      <c r="BD82" s="158"/>
      <c r="BE82" s="158"/>
      <c r="BF82" s="158"/>
      <c r="BG82" s="159"/>
      <c r="BH82" s="160" t="s">
        <v>338</v>
      </c>
      <c r="BI82" s="161"/>
    </row>
    <row r="83" spans="3:61" ht="18" customHeight="1">
      <c r="C83"/>
      <c r="AO83" s="157">
        <v>44330</v>
      </c>
      <c r="AP83" s="158" t="s">
        <v>346</v>
      </c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  <c r="BB83" s="158">
        <v>220</v>
      </c>
      <c r="BC83" s="158"/>
      <c r="BD83" s="158"/>
      <c r="BE83" s="158"/>
      <c r="BF83" s="158"/>
      <c r="BG83" s="159"/>
      <c r="BH83" s="160" t="s">
        <v>338</v>
      </c>
      <c r="BI83" s="161"/>
    </row>
    <row r="84" spans="3:61" ht="18" customHeight="1">
      <c r="C84"/>
      <c r="AO84" s="157">
        <v>44330</v>
      </c>
      <c r="AP84" s="158" t="s">
        <v>348</v>
      </c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  <c r="BB84" s="158">
        <v>136</v>
      </c>
      <c r="BC84" s="158"/>
      <c r="BD84" s="158"/>
      <c r="BE84" s="158"/>
      <c r="BF84" s="158"/>
      <c r="BG84" s="159"/>
      <c r="BH84" s="160" t="s">
        <v>338</v>
      </c>
      <c r="BI84" s="161"/>
    </row>
    <row r="85" spans="3:61">
      <c r="C85"/>
      <c r="AO85" s="157">
        <v>44330</v>
      </c>
      <c r="AP85" s="158" t="s">
        <v>345</v>
      </c>
      <c r="AQ85" s="158"/>
      <c r="AR85" s="158"/>
      <c r="AS85" s="158"/>
      <c r="AT85" s="158"/>
      <c r="AU85" s="158"/>
      <c r="AV85" s="158"/>
      <c r="AW85" s="158"/>
      <c r="AX85" s="158"/>
      <c r="AY85" s="158"/>
      <c r="AZ85" s="158"/>
      <c r="BA85" s="158"/>
      <c r="BB85" s="158">
        <v>178</v>
      </c>
      <c r="BC85" s="158"/>
      <c r="BD85" s="158"/>
      <c r="BE85" s="158"/>
      <c r="BF85" s="158"/>
      <c r="BG85" s="159"/>
      <c r="BH85" s="160" t="s">
        <v>338</v>
      </c>
      <c r="BI85" s="161"/>
    </row>
    <row r="86" spans="3:61">
      <c r="C86"/>
      <c r="AO86" s="157">
        <v>44331</v>
      </c>
      <c r="AP86" s="158" t="s">
        <v>349</v>
      </c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>
        <v>308</v>
      </c>
      <c r="BC86" s="158"/>
      <c r="BD86" s="158"/>
      <c r="BE86" s="158"/>
      <c r="BF86" s="158"/>
      <c r="BG86" s="159"/>
      <c r="BH86" s="160" t="s">
        <v>338</v>
      </c>
      <c r="BI86" s="161"/>
    </row>
    <row r="87" spans="3:61">
      <c r="C87"/>
      <c r="AO87" s="157">
        <v>44331</v>
      </c>
      <c r="AP87" s="158" t="s">
        <v>350</v>
      </c>
      <c r="AQ87" s="158"/>
      <c r="AR87" s="158"/>
      <c r="AS87" s="158"/>
      <c r="AT87" s="158"/>
      <c r="AU87" s="158"/>
      <c r="AV87" s="158"/>
      <c r="AW87" s="158"/>
      <c r="AX87" s="158"/>
      <c r="AY87" s="158"/>
      <c r="AZ87" s="158"/>
      <c r="BA87" s="158"/>
      <c r="BB87" s="158">
        <v>308</v>
      </c>
      <c r="BC87" s="158"/>
      <c r="BD87" s="158"/>
      <c r="BE87" s="158"/>
      <c r="BF87" s="158"/>
      <c r="BG87" s="159"/>
      <c r="BH87" s="160" t="s">
        <v>338</v>
      </c>
      <c r="BI87" s="161"/>
    </row>
    <row r="88" spans="3:61">
      <c r="C88"/>
      <c r="AO88" s="157">
        <v>44332</v>
      </c>
      <c r="AP88" s="158" t="s">
        <v>349</v>
      </c>
      <c r="AQ88" s="158"/>
      <c r="AR88" s="158"/>
      <c r="AS88" s="158"/>
      <c r="AT88" s="158"/>
      <c r="AU88" s="158"/>
      <c r="AV88" s="158"/>
      <c r="AW88" s="158"/>
      <c r="AX88" s="158"/>
      <c r="AY88" s="158"/>
      <c r="AZ88" s="158"/>
      <c r="BA88" s="158"/>
      <c r="BB88" s="158">
        <v>308</v>
      </c>
      <c r="BC88" s="158"/>
      <c r="BD88" s="158"/>
      <c r="BE88" s="158"/>
      <c r="BF88" s="158"/>
      <c r="BG88" s="159"/>
      <c r="BH88" s="160" t="s">
        <v>338</v>
      </c>
      <c r="BI88" s="161"/>
    </row>
    <row r="89" spans="3:61">
      <c r="C89"/>
      <c r="AO89" s="157">
        <v>44332</v>
      </c>
      <c r="AP89" s="158" t="s">
        <v>350</v>
      </c>
      <c r="AQ89" s="158"/>
      <c r="AR89" s="158"/>
      <c r="AS89" s="158"/>
      <c r="AT89" s="158"/>
      <c r="AU89" s="158"/>
      <c r="AV89" s="158"/>
      <c r="AW89" s="158"/>
      <c r="AX89" s="158"/>
      <c r="AY89" s="158"/>
      <c r="AZ89" s="158"/>
      <c r="BA89" s="158"/>
      <c r="BB89" s="158">
        <v>308</v>
      </c>
      <c r="BC89" s="158"/>
      <c r="BD89" s="158"/>
      <c r="BE89" s="158"/>
      <c r="BF89" s="158"/>
      <c r="BG89" s="159"/>
      <c r="BH89" s="160" t="s">
        <v>338</v>
      </c>
      <c r="BI89" s="161"/>
    </row>
    <row r="90" spans="3:61">
      <c r="C90"/>
      <c r="AO90" s="157">
        <v>44333</v>
      </c>
      <c r="AP90" s="158" t="s">
        <v>349</v>
      </c>
      <c r="AQ90" s="158"/>
      <c r="AR90" s="158"/>
      <c r="AS90" s="158"/>
      <c r="AT90" s="158"/>
      <c r="AU90" s="158"/>
      <c r="AV90" s="158"/>
      <c r="AW90" s="158"/>
      <c r="AX90" s="158"/>
      <c r="AY90" s="158"/>
      <c r="AZ90" s="158"/>
      <c r="BA90" s="158"/>
      <c r="BB90" s="158">
        <v>308</v>
      </c>
      <c r="BC90" s="158"/>
      <c r="BD90" s="158"/>
      <c r="BE90" s="158"/>
      <c r="BF90" s="158"/>
      <c r="BG90" s="159"/>
      <c r="BH90" s="160" t="s">
        <v>338</v>
      </c>
      <c r="BI90" s="161"/>
    </row>
    <row r="91" spans="3:61">
      <c r="C91"/>
      <c r="AO91" s="157">
        <v>44333</v>
      </c>
      <c r="AP91" s="158" t="s">
        <v>339</v>
      </c>
      <c r="AQ91" s="158"/>
      <c r="AR91" s="158"/>
      <c r="AS91" s="158"/>
      <c r="AT91" s="158"/>
      <c r="AU91" s="158"/>
      <c r="AV91" s="158"/>
      <c r="AW91" s="158"/>
      <c r="AX91" s="158"/>
      <c r="AY91" s="158"/>
      <c r="AZ91" s="158"/>
      <c r="BA91" s="158"/>
      <c r="BB91" s="158">
        <v>308</v>
      </c>
      <c r="BC91" s="158"/>
      <c r="BD91" s="158"/>
      <c r="BE91" s="158"/>
      <c r="BF91" s="158"/>
      <c r="BG91" s="159"/>
      <c r="BH91" s="160" t="s">
        <v>338</v>
      </c>
      <c r="BI91" s="161"/>
    </row>
    <row r="92" spans="3:61">
      <c r="C92"/>
      <c r="AO92" s="157">
        <v>44338</v>
      </c>
      <c r="AP92" s="158" t="s">
        <v>349</v>
      </c>
      <c r="AQ92" s="158"/>
      <c r="AR92" s="158"/>
      <c r="AS92" s="158"/>
      <c r="AT92" s="158"/>
      <c r="AU92" s="158"/>
      <c r="AV92" s="158"/>
      <c r="AW92" s="158"/>
      <c r="AX92" s="158"/>
      <c r="AY92" s="158"/>
      <c r="AZ92" s="158"/>
      <c r="BA92" s="158"/>
      <c r="BB92" s="158">
        <v>308</v>
      </c>
      <c r="BC92" s="158"/>
      <c r="BD92" s="158"/>
      <c r="BE92" s="158"/>
      <c r="BF92" s="158"/>
      <c r="BG92" s="159"/>
      <c r="BH92" s="160" t="s">
        <v>338</v>
      </c>
      <c r="BI92" s="161"/>
    </row>
    <row r="93" spans="3:61">
      <c r="C93"/>
      <c r="AO93" s="157">
        <v>44338</v>
      </c>
      <c r="AP93" s="158" t="s">
        <v>350</v>
      </c>
      <c r="AQ93" s="158"/>
      <c r="AR93" s="158"/>
      <c r="AS93" s="158"/>
      <c r="AT93" s="158"/>
      <c r="AU93" s="158"/>
      <c r="AV93" s="158"/>
      <c r="AW93" s="158"/>
      <c r="AX93" s="158"/>
      <c r="AY93" s="158"/>
      <c r="AZ93" s="158"/>
      <c r="BA93" s="158"/>
      <c r="BB93" s="158">
        <v>308</v>
      </c>
      <c r="BC93" s="158"/>
      <c r="BD93" s="158"/>
      <c r="BE93" s="158"/>
      <c r="BF93" s="158"/>
      <c r="BG93" s="159"/>
      <c r="BH93" s="160" t="s">
        <v>338</v>
      </c>
      <c r="BI93" s="161"/>
    </row>
    <row r="94" spans="3:61">
      <c r="C94"/>
      <c r="AO94" s="157">
        <v>44339</v>
      </c>
      <c r="AP94" s="158" t="s">
        <v>349</v>
      </c>
      <c r="AQ94" s="158"/>
      <c r="AR94" s="158"/>
      <c r="AS94" s="158"/>
      <c r="AT94" s="158"/>
      <c r="AU94" s="158"/>
      <c r="AV94" s="158"/>
      <c r="AW94" s="158"/>
      <c r="AX94" s="158"/>
      <c r="AY94" s="158"/>
      <c r="AZ94" s="158"/>
      <c r="BA94" s="158"/>
      <c r="BB94" s="158">
        <v>308</v>
      </c>
      <c r="BC94" s="158"/>
      <c r="BD94" s="158"/>
      <c r="BE94" s="158"/>
      <c r="BF94" s="158"/>
      <c r="BG94" s="159"/>
      <c r="BH94" s="160" t="s">
        <v>338</v>
      </c>
      <c r="BI94" s="161"/>
    </row>
    <row r="95" spans="3:61">
      <c r="C95"/>
      <c r="AO95" s="157">
        <v>44339</v>
      </c>
      <c r="AP95" s="158" t="s">
        <v>350</v>
      </c>
      <c r="AQ95" s="158"/>
      <c r="AR95" s="158"/>
      <c r="AS95" s="158"/>
      <c r="AT95" s="158"/>
      <c r="AU95" s="158"/>
      <c r="AV95" s="158"/>
      <c r="AW95" s="158"/>
      <c r="AX95" s="158"/>
      <c r="AY95" s="158"/>
      <c r="AZ95" s="158"/>
      <c r="BA95" s="158"/>
      <c r="BB95" s="158">
        <v>308</v>
      </c>
      <c r="BC95" s="158"/>
      <c r="BD95" s="158"/>
      <c r="BE95" s="158"/>
      <c r="BF95" s="158"/>
      <c r="BG95" s="159"/>
      <c r="BH95" s="160" t="s">
        <v>338</v>
      </c>
      <c r="BI95" s="161"/>
    </row>
    <row r="96" spans="3:61">
      <c r="C96"/>
      <c r="AO96" s="157">
        <v>44346</v>
      </c>
      <c r="AP96" s="158" t="s">
        <v>349</v>
      </c>
      <c r="AQ96" s="158"/>
      <c r="AR96" s="158"/>
      <c r="AS96" s="158"/>
      <c r="AT96" s="158"/>
      <c r="AU96" s="158"/>
      <c r="AV96" s="158"/>
      <c r="AW96" s="158"/>
      <c r="AX96" s="158"/>
      <c r="AY96" s="158"/>
      <c r="AZ96" s="158"/>
      <c r="BA96" s="158"/>
      <c r="BB96" s="158">
        <v>308</v>
      </c>
      <c r="BC96" s="158"/>
      <c r="BD96" s="158"/>
      <c r="BE96" s="158"/>
      <c r="BF96" s="158"/>
      <c r="BG96" s="159"/>
      <c r="BH96" s="160" t="s">
        <v>338</v>
      </c>
      <c r="BI96" s="161"/>
    </row>
    <row r="97" spans="3:61">
      <c r="C97"/>
      <c r="AO97" s="157">
        <v>44346</v>
      </c>
      <c r="AP97" s="158" t="s">
        <v>350</v>
      </c>
      <c r="AQ97" s="158"/>
      <c r="AR97" s="158"/>
      <c r="AS97" s="158"/>
      <c r="AT97" s="158"/>
      <c r="AU97" s="158"/>
      <c r="AV97" s="158"/>
      <c r="AW97" s="158"/>
      <c r="AX97" s="158"/>
      <c r="AY97" s="158"/>
      <c r="AZ97" s="158"/>
      <c r="BA97" s="158"/>
      <c r="BB97" s="158">
        <v>308</v>
      </c>
      <c r="BC97" s="158"/>
      <c r="BD97" s="158"/>
      <c r="BE97" s="158"/>
      <c r="BF97" s="158"/>
      <c r="BG97" s="159"/>
      <c r="BH97" s="160" t="s">
        <v>338</v>
      </c>
      <c r="BI97" s="161"/>
    </row>
    <row r="98" spans="3:61">
      <c r="C98"/>
      <c r="AO98" s="106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>
        <f>SUM(BB76:BB97)</f>
        <v>5808</v>
      </c>
      <c r="BC98" s="107"/>
      <c r="BD98" s="107"/>
      <c r="BE98" s="107"/>
      <c r="BF98" s="107"/>
      <c r="BG98" s="108"/>
      <c r="BH98" s="109"/>
      <c r="BI98" s="41"/>
    </row>
    <row r="99" spans="3:61">
      <c r="C99"/>
      <c r="AO99" s="106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8"/>
      <c r="BH99" s="109"/>
      <c r="BI99" s="41"/>
    </row>
    <row r="100" spans="3:61">
      <c r="C100"/>
      <c r="AO100" s="106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8"/>
      <c r="BH100" s="109"/>
      <c r="BI100" s="41"/>
    </row>
    <row r="101" spans="3:61">
      <c r="C101"/>
      <c r="AO101" s="106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8"/>
      <c r="BH101" s="109"/>
      <c r="BI101" s="41"/>
    </row>
    <row r="102" spans="3:61">
      <c r="C102"/>
      <c r="AO102" s="106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8"/>
      <c r="BH102" s="109"/>
      <c r="BI102" s="41"/>
    </row>
    <row r="103" spans="3:61" ht="13.8" thickBot="1">
      <c r="C103"/>
      <c r="AO103" s="106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8"/>
      <c r="BH103" s="110"/>
      <c r="BI103" s="41"/>
    </row>
    <row r="104" spans="3:61">
      <c r="C104"/>
      <c r="BI104" s="42"/>
    </row>
    <row r="105" spans="3:61">
      <c r="C105"/>
      <c r="BI105" s="42"/>
    </row>
    <row r="106" spans="3:61">
      <c r="C106"/>
      <c r="BI106" s="42"/>
    </row>
    <row r="107" spans="3:61">
      <c r="C107"/>
      <c r="BI107" s="42"/>
    </row>
    <row r="108" spans="3:61">
      <c r="C108"/>
      <c r="BI108" s="42"/>
    </row>
    <row r="109" spans="3:61">
      <c r="C109"/>
      <c r="BI109" s="42"/>
    </row>
    <row r="110" spans="3:61">
      <c r="C110"/>
      <c r="BI110" s="42"/>
    </row>
    <row r="111" spans="3:61">
      <c r="C111"/>
      <c r="BI111" s="42"/>
    </row>
    <row r="112" spans="3:61">
      <c r="C112"/>
      <c r="BI112" s="42"/>
    </row>
    <row r="113" spans="3:61">
      <c r="C113"/>
      <c r="BI113" s="42"/>
    </row>
    <row r="114" spans="3:61">
      <c r="C114"/>
      <c r="BI114" s="42"/>
    </row>
    <row r="115" spans="3:61">
      <c r="C115"/>
      <c r="BI115" s="42"/>
    </row>
    <row r="116" spans="3:61">
      <c r="C116"/>
      <c r="BI116" s="42"/>
    </row>
    <row r="117" spans="3:61">
      <c r="C117"/>
      <c r="BI117" s="42"/>
    </row>
    <row r="118" spans="3:61">
      <c r="C118"/>
      <c r="BI118" s="42"/>
    </row>
    <row r="119" spans="3:61">
      <c r="C119"/>
      <c r="BI119" s="42"/>
    </row>
    <row r="120" spans="3:61">
      <c r="C120"/>
      <c r="BI120" s="42"/>
    </row>
    <row r="121" spans="3:61">
      <c r="C121"/>
      <c r="BI121" s="42"/>
    </row>
    <row r="122" spans="3:61">
      <c r="C122"/>
      <c r="BI122" s="42"/>
    </row>
    <row r="123" spans="3:61">
      <c r="C123"/>
      <c r="BI123" s="42"/>
    </row>
    <row r="124" spans="3:61">
      <c r="C124"/>
      <c r="BI124" s="42"/>
    </row>
    <row r="125" spans="3:61">
      <c r="C125"/>
      <c r="BI125" s="42"/>
    </row>
    <row r="126" spans="3:61">
      <c r="C126"/>
      <c r="BI126" s="42"/>
    </row>
    <row r="127" spans="3:61">
      <c r="C127"/>
      <c r="BI127" s="42"/>
    </row>
    <row r="128" spans="3:61">
      <c r="C128"/>
      <c r="BI128" s="42"/>
    </row>
    <row r="129" spans="3:61">
      <c r="C129"/>
      <c r="BI129" s="42"/>
    </row>
    <row r="130" spans="3:61">
      <c r="C130"/>
      <c r="BI130" s="42"/>
    </row>
    <row r="131" spans="3:61">
      <c r="C131"/>
      <c r="BI131" s="42"/>
    </row>
    <row r="132" spans="3:61">
      <c r="C132"/>
      <c r="BI132" s="42"/>
    </row>
    <row r="133" spans="3:61">
      <c r="C133"/>
      <c r="BI133" s="42"/>
    </row>
    <row r="134" spans="3:61">
      <c r="C134"/>
      <c r="BI134" s="42"/>
    </row>
    <row r="135" spans="3:61">
      <c r="C135"/>
      <c r="BI135" s="42"/>
    </row>
    <row r="136" spans="3:61">
      <c r="C136"/>
    </row>
    <row r="137" spans="3:61">
      <c r="C137"/>
    </row>
    <row r="138" spans="3:61">
      <c r="C138"/>
    </row>
    <row r="139" spans="3:61">
      <c r="C139"/>
    </row>
  </sheetData>
  <mergeCells count="186">
    <mergeCell ref="G1:AJ1"/>
    <mergeCell ref="B11:T11"/>
    <mergeCell ref="U11:AM11"/>
    <mergeCell ref="B12:L12"/>
    <mergeCell ref="M12:T12"/>
    <mergeCell ref="U12:AE12"/>
    <mergeCell ref="AF12:AM12"/>
    <mergeCell ref="B14:L14"/>
    <mergeCell ref="M14:R14"/>
    <mergeCell ref="S14:T14"/>
    <mergeCell ref="U14:AE14"/>
    <mergeCell ref="AF14:AK14"/>
    <mergeCell ref="AL14:AM14"/>
    <mergeCell ref="B13:L13"/>
    <mergeCell ref="M13:R13"/>
    <mergeCell ref="S13:T13"/>
    <mergeCell ref="U13:AE13"/>
    <mergeCell ref="AF13:AK13"/>
    <mergeCell ref="AL13:AM13"/>
    <mergeCell ref="AL19:AM19"/>
    <mergeCell ref="B16:L16"/>
    <mergeCell ref="M16:R16"/>
    <mergeCell ref="S16:T16"/>
    <mergeCell ref="U16:AE16"/>
    <mergeCell ref="AF16:AK16"/>
    <mergeCell ref="AL16:AM16"/>
    <mergeCell ref="B15:L15"/>
    <mergeCell ref="M15:R15"/>
    <mergeCell ref="S15:T15"/>
    <mergeCell ref="U15:AE15"/>
    <mergeCell ref="AF15:AK15"/>
    <mergeCell ref="AL15:AM15"/>
    <mergeCell ref="AF23:AK23"/>
    <mergeCell ref="B18:L18"/>
    <mergeCell ref="M18:R18"/>
    <mergeCell ref="S18:T18"/>
    <mergeCell ref="U18:AE18"/>
    <mergeCell ref="AF18:AK18"/>
    <mergeCell ref="AL18:AM18"/>
    <mergeCell ref="B17:L17"/>
    <mergeCell ref="M17:R17"/>
    <mergeCell ref="S17:T17"/>
    <mergeCell ref="U17:AE17"/>
    <mergeCell ref="AF17:AK17"/>
    <mergeCell ref="AL17:AM17"/>
    <mergeCell ref="B20:L20"/>
    <mergeCell ref="M20:R20"/>
    <mergeCell ref="S20:T20"/>
    <mergeCell ref="U20:AE20"/>
    <mergeCell ref="AF20:AK20"/>
    <mergeCell ref="AL20:AM20"/>
    <mergeCell ref="B19:L19"/>
    <mergeCell ref="M19:R19"/>
    <mergeCell ref="S19:T19"/>
    <mergeCell ref="U19:AE19"/>
    <mergeCell ref="AF19:AK19"/>
    <mergeCell ref="AL26:AM26"/>
    <mergeCell ref="B24:L24"/>
    <mergeCell ref="M24:R24"/>
    <mergeCell ref="S24:T24"/>
    <mergeCell ref="U24:AE24"/>
    <mergeCell ref="AF24:AK24"/>
    <mergeCell ref="AL24:AM24"/>
    <mergeCell ref="AL21:AM21"/>
    <mergeCell ref="B22:L22"/>
    <mergeCell ref="M22:R22"/>
    <mergeCell ref="S22:T22"/>
    <mergeCell ref="W22:AE22"/>
    <mergeCell ref="AF22:AK22"/>
    <mergeCell ref="AL22:AM22"/>
    <mergeCell ref="B21:L21"/>
    <mergeCell ref="M21:R21"/>
    <mergeCell ref="S21:T21"/>
    <mergeCell ref="U21:V23"/>
    <mergeCell ref="W21:AE21"/>
    <mergeCell ref="AF21:AK21"/>
    <mergeCell ref="B23:L23"/>
    <mergeCell ref="M23:R23"/>
    <mergeCell ref="S23:T23"/>
    <mergeCell ref="W23:AE23"/>
    <mergeCell ref="AL23:AM23"/>
    <mergeCell ref="AF28:AK28"/>
    <mergeCell ref="AL28:AM28"/>
    <mergeCell ref="B29:L29"/>
    <mergeCell ref="M29:R29"/>
    <mergeCell ref="S29:T29"/>
    <mergeCell ref="U29:AE29"/>
    <mergeCell ref="AF29:AK29"/>
    <mergeCell ref="AL29:AM29"/>
    <mergeCell ref="B27:L27"/>
    <mergeCell ref="M27:R27"/>
    <mergeCell ref="S27:T27"/>
    <mergeCell ref="U27:AE27"/>
    <mergeCell ref="AF27:AK27"/>
    <mergeCell ref="AL27:AM27"/>
    <mergeCell ref="B25:L25"/>
    <mergeCell ref="M25:R25"/>
    <mergeCell ref="S25:T25"/>
    <mergeCell ref="U25:AM25"/>
    <mergeCell ref="B26:L26"/>
    <mergeCell ref="M26:R26"/>
    <mergeCell ref="S26:T26"/>
    <mergeCell ref="U26:AE26"/>
    <mergeCell ref="AF26:AK26"/>
    <mergeCell ref="B30:T30"/>
    <mergeCell ref="U30:V32"/>
    <mergeCell ref="W30:Y30"/>
    <mergeCell ref="B31:L31"/>
    <mergeCell ref="M31:R31"/>
    <mergeCell ref="S31:T31"/>
    <mergeCell ref="B32:T32"/>
    <mergeCell ref="B28:T28"/>
    <mergeCell ref="U28:AE28"/>
    <mergeCell ref="AL32:AM32"/>
    <mergeCell ref="B33:L33"/>
    <mergeCell ref="M33:R33"/>
    <mergeCell ref="S33:T33"/>
    <mergeCell ref="U33:V35"/>
    <mergeCell ref="W33:Y33"/>
    <mergeCell ref="B34:L34"/>
    <mergeCell ref="M34:R34"/>
    <mergeCell ref="S34:T34"/>
    <mergeCell ref="W34:X34"/>
    <mergeCell ref="B36:L36"/>
    <mergeCell ref="M36:R36"/>
    <mergeCell ref="S36:T36"/>
    <mergeCell ref="U36:AE36"/>
    <mergeCell ref="AF36:AK36"/>
    <mergeCell ref="AL36:AM36"/>
    <mergeCell ref="AF34:AK34"/>
    <mergeCell ref="M35:R35"/>
    <mergeCell ref="S35:T35"/>
    <mergeCell ref="W35:AE35"/>
    <mergeCell ref="AF35:AK35"/>
    <mergeCell ref="AL35:AM35"/>
    <mergeCell ref="B37:L37"/>
    <mergeCell ref="M37:R37"/>
    <mergeCell ref="S37:T37"/>
    <mergeCell ref="U37:AM37"/>
    <mergeCell ref="M38:R38"/>
    <mergeCell ref="S38:T38"/>
    <mergeCell ref="U38:AE38"/>
    <mergeCell ref="AF38:AK38"/>
    <mergeCell ref="AL38:AM38"/>
    <mergeCell ref="AL42:AM42"/>
    <mergeCell ref="B43:L43"/>
    <mergeCell ref="M43:R43"/>
    <mergeCell ref="S43:T43"/>
    <mergeCell ref="U43:AE43"/>
    <mergeCell ref="AF43:AK43"/>
    <mergeCell ref="AL43:AM43"/>
    <mergeCell ref="B39:L39"/>
    <mergeCell ref="M39:R39"/>
    <mergeCell ref="S39:T39"/>
    <mergeCell ref="AF40:AK40"/>
    <mergeCell ref="AL40:AM40"/>
    <mergeCell ref="B42:L42"/>
    <mergeCell ref="M42:R42"/>
    <mergeCell ref="S42:T42"/>
    <mergeCell ref="U42:AE42"/>
    <mergeCell ref="AF42:AK42"/>
    <mergeCell ref="B40:L40"/>
    <mergeCell ref="M40:R40"/>
    <mergeCell ref="M44:R44"/>
    <mergeCell ref="S44:T44"/>
    <mergeCell ref="U44:AE44"/>
    <mergeCell ref="AF44:AK44"/>
    <mergeCell ref="AL44:AM44"/>
    <mergeCell ref="M45:R45"/>
    <mergeCell ref="S45:T45"/>
    <mergeCell ref="U45:AE45"/>
    <mergeCell ref="AF45:AK45"/>
    <mergeCell ref="AL45:AM45"/>
    <mergeCell ref="AF48:AK48"/>
    <mergeCell ref="B47:L47"/>
    <mergeCell ref="M47:R47"/>
    <mergeCell ref="S47:T47"/>
    <mergeCell ref="U47:AE47"/>
    <mergeCell ref="AF47:AK47"/>
    <mergeCell ref="AL47:AM47"/>
    <mergeCell ref="B46:L46"/>
    <mergeCell ref="M46:R46"/>
    <mergeCell ref="S46:T46"/>
    <mergeCell ref="U46:AE46"/>
    <mergeCell ref="AF46:AK46"/>
    <mergeCell ref="AL46:AM46"/>
  </mergeCells>
  <phoneticPr fontId="2"/>
  <pageMargins left="0.78740157480314965" right="0.19685039370078741" top="0.78740157480314965" bottom="0.39370078740157483" header="0.51181102362204722" footer="0.51181102362204722"/>
  <pageSetup paperSize="9" scale="91" orientation="portrait" r:id="rId1"/>
  <headerFooter alignWithMargins="0">
    <oddHeader>&amp;R【書式５】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BP128"/>
  <sheetViews>
    <sheetView topLeftCell="A4" zoomScaleNormal="100" zoomScaleSheetLayoutView="100" workbookViewId="0">
      <pane xSplit="9576" ySplit="2316" topLeftCell="AS32" activePane="bottomLeft"/>
      <selection pane="topRight" activeCell="Y6" sqref="Y6"/>
      <selection pane="bottomLeft" activeCell="M42" sqref="M42:R42"/>
      <selection pane="bottomRight" activeCell="AS11" sqref="AS11"/>
    </sheetView>
  </sheetViews>
  <sheetFormatPr defaultRowHeight="13.2"/>
  <cols>
    <col min="1" max="2" width="2.33203125" customWidth="1"/>
    <col min="3" max="3" width="2.33203125" style="1" customWidth="1"/>
    <col min="4" max="42" width="2.33203125" customWidth="1"/>
    <col min="43" max="43" width="4.44140625" customWidth="1"/>
    <col min="44" max="44" width="11" style="24" customWidth="1"/>
    <col min="45" max="45" width="20.44140625" customWidth="1"/>
    <col min="55" max="55" width="8.88671875" customWidth="1"/>
    <col min="62" max="62" width="13.6640625" customWidth="1"/>
    <col min="63" max="63" width="13.6640625" style="48" customWidth="1"/>
    <col min="64" max="64" width="32" customWidth="1"/>
    <col min="66" max="68" width="13.6640625" customWidth="1"/>
  </cols>
  <sheetData>
    <row r="1" spans="2:68" ht="21" customHeight="1" thickBot="1">
      <c r="G1" s="286" t="s">
        <v>342</v>
      </c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</row>
    <row r="2" spans="2:68" ht="13.5" customHeight="1">
      <c r="L2" s="2"/>
      <c r="AS2" s="26"/>
      <c r="AT2" s="27" t="s">
        <v>73</v>
      </c>
      <c r="AU2" s="27" t="s">
        <v>64</v>
      </c>
      <c r="AV2" s="27" t="s">
        <v>68</v>
      </c>
      <c r="AW2" s="27" t="s">
        <v>80</v>
      </c>
      <c r="AX2" s="27" t="s">
        <v>81</v>
      </c>
      <c r="AY2" s="27" t="s">
        <v>82</v>
      </c>
      <c r="AZ2" s="27" t="s">
        <v>83</v>
      </c>
      <c r="BA2" s="27" t="s">
        <v>84</v>
      </c>
      <c r="BB2" s="27" t="s">
        <v>85</v>
      </c>
      <c r="BC2" s="43" t="s">
        <v>72</v>
      </c>
      <c r="BD2" s="43"/>
      <c r="BE2" s="27" t="s">
        <v>66</v>
      </c>
      <c r="BF2" s="27" t="s">
        <v>86</v>
      </c>
      <c r="BG2" s="27" t="s">
        <v>87</v>
      </c>
      <c r="BH2" s="27" t="s">
        <v>88</v>
      </c>
      <c r="BI2" s="27" t="s">
        <v>89</v>
      </c>
      <c r="BJ2" s="26" t="s">
        <v>90</v>
      </c>
    </row>
    <row r="3" spans="2:68" ht="17.100000000000001" customHeight="1" thickBot="1">
      <c r="B3" s="3" t="s">
        <v>1</v>
      </c>
      <c r="C3" s="3"/>
      <c r="D3" s="4"/>
      <c r="E3" s="4"/>
      <c r="F3" s="4"/>
      <c r="G3" s="4"/>
      <c r="H3" s="4"/>
      <c r="I3" s="4"/>
      <c r="J3" s="4"/>
      <c r="AS3" s="87" t="s">
        <v>91</v>
      </c>
      <c r="AT3" s="88">
        <f>SUM(AT7:AT81)</f>
        <v>0</v>
      </c>
      <c r="AU3" s="86">
        <f t="shared" ref="AU3:BI3" si="0">SUM(AU7:AU81)</f>
        <v>0</v>
      </c>
      <c r="AV3" s="86">
        <f t="shared" si="0"/>
        <v>0</v>
      </c>
      <c r="AW3" s="86">
        <f t="shared" si="0"/>
        <v>0</v>
      </c>
      <c r="AX3" s="86">
        <f t="shared" si="0"/>
        <v>0</v>
      </c>
      <c r="AY3" s="86">
        <f t="shared" si="0"/>
        <v>0</v>
      </c>
      <c r="AZ3" s="86">
        <f>SUM(AZ7:AZ81)</f>
        <v>0</v>
      </c>
      <c r="BA3" s="86">
        <f t="shared" si="0"/>
        <v>0</v>
      </c>
      <c r="BB3" s="86">
        <f t="shared" si="0"/>
        <v>0</v>
      </c>
      <c r="BC3" s="86">
        <f t="shared" si="0"/>
        <v>0</v>
      </c>
      <c r="BD3" s="86">
        <f t="shared" si="0"/>
        <v>0</v>
      </c>
      <c r="BE3" s="86">
        <f t="shared" si="0"/>
        <v>0</v>
      </c>
      <c r="BF3" s="86">
        <f t="shared" si="0"/>
        <v>0</v>
      </c>
      <c r="BG3" s="86">
        <f>SUM(BG7:BG81)</f>
        <v>0</v>
      </c>
      <c r="BH3" s="86">
        <f t="shared" si="0"/>
        <v>0</v>
      </c>
      <c r="BI3" s="86">
        <f t="shared" si="0"/>
        <v>0</v>
      </c>
      <c r="BJ3" s="89">
        <f>SUM(AT3:BI3)</f>
        <v>0</v>
      </c>
    </row>
    <row r="4" spans="2:68" ht="12.75" customHeight="1" thickBot="1">
      <c r="AM4" s="4"/>
      <c r="AS4" s="90" t="s">
        <v>92</v>
      </c>
      <c r="AT4" s="91">
        <f t="shared" ref="AT4:AU4" si="1">SUMIFS(AT7:AT81,$BK$7:$BK$81,$AS$4)</f>
        <v>0</v>
      </c>
      <c r="AU4" s="91">
        <f t="shared" si="1"/>
        <v>0</v>
      </c>
      <c r="AV4" s="91">
        <f>SUMIFS(AV7:AV81,$BK$7:$BK$81,$AS$4)</f>
        <v>0</v>
      </c>
      <c r="AW4" s="91">
        <f>SUMIFS(AW7:AW81,$BK$7:$BK$81,$AS$4)</f>
        <v>0</v>
      </c>
      <c r="AX4" s="91">
        <f t="shared" ref="AX4:BI4" si="2">SUMIFS(AX7:AX81,$BK$7:$BK$81,$AS$4)</f>
        <v>0</v>
      </c>
      <c r="AY4" s="91">
        <f t="shared" si="2"/>
        <v>0</v>
      </c>
      <c r="AZ4" s="91">
        <f t="shared" si="2"/>
        <v>0</v>
      </c>
      <c r="BA4" s="91">
        <f t="shared" si="2"/>
        <v>0</v>
      </c>
      <c r="BB4" s="91">
        <f t="shared" si="2"/>
        <v>0</v>
      </c>
      <c r="BC4" s="91">
        <f t="shared" si="2"/>
        <v>0</v>
      </c>
      <c r="BD4" s="91">
        <f t="shared" si="2"/>
        <v>0</v>
      </c>
      <c r="BE4" s="91">
        <f t="shared" si="2"/>
        <v>0</v>
      </c>
      <c r="BF4" s="91">
        <f t="shared" si="2"/>
        <v>0</v>
      </c>
      <c r="BG4" s="91">
        <f t="shared" si="2"/>
        <v>0</v>
      </c>
      <c r="BH4" s="91">
        <f t="shared" si="2"/>
        <v>0</v>
      </c>
      <c r="BI4" s="91">
        <f t="shared" si="2"/>
        <v>0</v>
      </c>
      <c r="BJ4" s="92">
        <f>SUM(AT4:BI4)</f>
        <v>0</v>
      </c>
    </row>
    <row r="5" spans="2:68" ht="12.75" customHeight="1" thickBot="1">
      <c r="AM5" s="4"/>
      <c r="AS5" s="90" t="s">
        <v>93</v>
      </c>
      <c r="AT5" s="91">
        <f>SUMIFS(AT7:AT81,$BK$7:$BK$81,$AS$5)</f>
        <v>0</v>
      </c>
      <c r="AU5" s="91">
        <f t="shared" ref="AU5:BI5" si="3">SUMIFS(AU7:AU81,$BK$7:$BK$81,$AS$5)</f>
        <v>0</v>
      </c>
      <c r="AV5" s="91">
        <f t="shared" si="3"/>
        <v>0</v>
      </c>
      <c r="AW5" s="91">
        <f t="shared" si="3"/>
        <v>0</v>
      </c>
      <c r="AX5" s="91">
        <f t="shared" si="3"/>
        <v>0</v>
      </c>
      <c r="AY5" s="91">
        <f t="shared" si="3"/>
        <v>0</v>
      </c>
      <c r="AZ5" s="91">
        <f t="shared" si="3"/>
        <v>0</v>
      </c>
      <c r="BA5" s="91">
        <f t="shared" si="3"/>
        <v>0</v>
      </c>
      <c r="BB5" s="91">
        <f t="shared" si="3"/>
        <v>0</v>
      </c>
      <c r="BC5" s="91">
        <f t="shared" si="3"/>
        <v>0</v>
      </c>
      <c r="BD5" s="91">
        <f t="shared" si="3"/>
        <v>0</v>
      </c>
      <c r="BE5" s="91">
        <f t="shared" si="3"/>
        <v>0</v>
      </c>
      <c r="BF5" s="91">
        <f t="shared" si="3"/>
        <v>0</v>
      </c>
      <c r="BG5" s="91">
        <f t="shared" si="3"/>
        <v>0</v>
      </c>
      <c r="BH5" s="91">
        <f t="shared" si="3"/>
        <v>0</v>
      </c>
      <c r="BI5" s="91">
        <f t="shared" si="3"/>
        <v>0</v>
      </c>
      <c r="BJ5" s="92">
        <f t="shared" ref="BJ5:BJ6" si="4">SUM(AT5:BI5)</f>
        <v>0</v>
      </c>
    </row>
    <row r="6" spans="2:68" ht="12.75" customHeight="1" thickBot="1">
      <c r="AM6" s="4"/>
      <c r="AS6" s="90" t="s">
        <v>94</v>
      </c>
      <c r="AT6" s="91">
        <f>SUMIFS(AT7:AT81,$BK$7:$BK$81,$AS$6)</f>
        <v>0</v>
      </c>
      <c r="AU6" s="91">
        <f t="shared" ref="AU6:BI6" si="5">SUMIFS(AU7:AU81,$BK$7:$BK$81,$AS$6)</f>
        <v>0</v>
      </c>
      <c r="AV6" s="91">
        <f t="shared" si="5"/>
        <v>0</v>
      </c>
      <c r="AW6" s="91">
        <f t="shared" si="5"/>
        <v>0</v>
      </c>
      <c r="AX6" s="91">
        <f t="shared" si="5"/>
        <v>0</v>
      </c>
      <c r="AY6" s="91">
        <f t="shared" si="5"/>
        <v>0</v>
      </c>
      <c r="AZ6" s="91">
        <f t="shared" si="5"/>
        <v>0</v>
      </c>
      <c r="BA6" s="91">
        <f t="shared" si="5"/>
        <v>0</v>
      </c>
      <c r="BB6" s="91">
        <f t="shared" si="5"/>
        <v>0</v>
      </c>
      <c r="BC6" s="91">
        <f t="shared" si="5"/>
        <v>0</v>
      </c>
      <c r="BD6" s="91">
        <f t="shared" si="5"/>
        <v>0</v>
      </c>
      <c r="BE6" s="91">
        <f t="shared" si="5"/>
        <v>0</v>
      </c>
      <c r="BF6" s="91">
        <f t="shared" si="5"/>
        <v>0</v>
      </c>
      <c r="BG6" s="91">
        <f t="shared" si="5"/>
        <v>0</v>
      </c>
      <c r="BH6" s="91">
        <f t="shared" si="5"/>
        <v>0</v>
      </c>
      <c r="BI6" s="91">
        <f t="shared" si="5"/>
        <v>0</v>
      </c>
      <c r="BJ6" s="92">
        <f t="shared" si="4"/>
        <v>0</v>
      </c>
    </row>
    <row r="7" spans="2:68" ht="17.100000000000001" customHeight="1">
      <c r="C7" s="1" t="s">
        <v>4</v>
      </c>
      <c r="AM7" s="4"/>
      <c r="AR7" s="97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9"/>
      <c r="BK7" s="100"/>
      <c r="BL7" s="39"/>
      <c r="BN7" s="68" t="s">
        <v>97</v>
      </c>
      <c r="BO7" s="69" t="s">
        <v>98</v>
      </c>
    </row>
    <row r="8" spans="2:68" ht="13.5" customHeight="1" thickBot="1">
      <c r="B8" s="11"/>
      <c r="C8" s="6"/>
      <c r="D8" s="11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R8" s="97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9"/>
      <c r="BK8" s="100"/>
      <c r="BL8" s="39"/>
      <c r="BN8" s="70">
        <f>SUMIFS($BJ$7:$BJ$81,$BK$7:$BK$81,"nanaco入")</f>
        <v>0</v>
      </c>
      <c r="BO8" s="71">
        <f>SUMIFS($BJ$6:$BJ$81,$BK$6:$BK$81,"スイカ")</f>
        <v>0</v>
      </c>
    </row>
    <row r="9" spans="2:68" ht="18" customHeight="1" thickTop="1">
      <c r="B9" s="287" t="s">
        <v>5</v>
      </c>
      <c r="C9" s="288"/>
      <c r="D9" s="288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288"/>
      <c r="Q9" s="288"/>
      <c r="R9" s="288"/>
      <c r="S9" s="288"/>
      <c r="T9" s="289"/>
      <c r="U9" s="287" t="s">
        <v>6</v>
      </c>
      <c r="V9" s="288"/>
      <c r="W9" s="288"/>
      <c r="X9" s="288"/>
      <c r="Y9" s="288"/>
      <c r="Z9" s="288"/>
      <c r="AA9" s="288"/>
      <c r="AB9" s="288"/>
      <c r="AC9" s="288"/>
      <c r="AD9" s="288"/>
      <c r="AE9" s="288"/>
      <c r="AF9" s="288"/>
      <c r="AG9" s="288"/>
      <c r="AH9" s="288"/>
      <c r="AI9" s="288"/>
      <c r="AJ9" s="288"/>
      <c r="AK9" s="288"/>
      <c r="AL9" s="288"/>
      <c r="AM9" s="289"/>
      <c r="AR9" s="97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9"/>
      <c r="BK9" s="100"/>
      <c r="BL9" s="39"/>
    </row>
    <row r="10" spans="2:68" ht="18" customHeight="1" thickBot="1">
      <c r="B10" s="290" t="s">
        <v>7</v>
      </c>
      <c r="C10" s="291"/>
      <c r="D10" s="291"/>
      <c r="E10" s="291"/>
      <c r="F10" s="291"/>
      <c r="G10" s="291"/>
      <c r="H10" s="291"/>
      <c r="I10" s="291"/>
      <c r="J10" s="291"/>
      <c r="K10" s="291"/>
      <c r="L10" s="292"/>
      <c r="M10" s="293" t="s">
        <v>8</v>
      </c>
      <c r="N10" s="291"/>
      <c r="O10" s="291"/>
      <c r="P10" s="291"/>
      <c r="Q10" s="291"/>
      <c r="R10" s="291"/>
      <c r="S10" s="291"/>
      <c r="T10" s="294"/>
      <c r="U10" s="309" t="s">
        <v>7</v>
      </c>
      <c r="V10" s="291"/>
      <c r="W10" s="291"/>
      <c r="X10" s="291"/>
      <c r="Y10" s="291"/>
      <c r="Z10" s="291"/>
      <c r="AA10" s="291"/>
      <c r="AB10" s="291"/>
      <c r="AC10" s="291"/>
      <c r="AD10" s="291"/>
      <c r="AE10" s="292"/>
      <c r="AF10" s="293" t="s">
        <v>8</v>
      </c>
      <c r="AG10" s="291"/>
      <c r="AH10" s="291"/>
      <c r="AI10" s="291"/>
      <c r="AJ10" s="291"/>
      <c r="AK10" s="291"/>
      <c r="AL10" s="291"/>
      <c r="AM10" s="294"/>
      <c r="AR10" s="97"/>
      <c r="AS10" s="98"/>
      <c r="AT10" s="98"/>
      <c r="AU10" s="98"/>
      <c r="AV10" s="98"/>
      <c r="AW10" s="101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9"/>
      <c r="BK10" s="100"/>
      <c r="BL10" s="39"/>
    </row>
    <row r="11" spans="2:68" ht="18" customHeight="1">
      <c r="B11" s="295" t="s">
        <v>9</v>
      </c>
      <c r="C11" s="296"/>
      <c r="D11" s="296"/>
      <c r="E11" s="296"/>
      <c r="F11" s="296"/>
      <c r="G11" s="296"/>
      <c r="H11" s="296"/>
      <c r="I11" s="296"/>
      <c r="J11" s="296"/>
      <c r="K11" s="296"/>
      <c r="L11" s="297"/>
      <c r="M11" s="298"/>
      <c r="N11" s="299"/>
      <c r="O11" s="299"/>
      <c r="P11" s="299"/>
      <c r="Q11" s="299"/>
      <c r="R11" s="299"/>
      <c r="S11" s="300" t="s">
        <v>10</v>
      </c>
      <c r="T11" s="301"/>
      <c r="U11" s="295" t="s">
        <v>11</v>
      </c>
      <c r="V11" s="296"/>
      <c r="W11" s="296"/>
      <c r="X11" s="296"/>
      <c r="Y11" s="296"/>
      <c r="Z11" s="296"/>
      <c r="AA11" s="296"/>
      <c r="AB11" s="296"/>
      <c r="AC11" s="296"/>
      <c r="AD11" s="296"/>
      <c r="AE11" s="297"/>
      <c r="AF11" s="298">
        <f>AT3</f>
        <v>0</v>
      </c>
      <c r="AG11" s="299"/>
      <c r="AH11" s="299"/>
      <c r="AI11" s="299"/>
      <c r="AJ11" s="299"/>
      <c r="AK11" s="299"/>
      <c r="AL11" s="300" t="s">
        <v>10</v>
      </c>
      <c r="AM11" s="301"/>
      <c r="AR11" s="97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9"/>
      <c r="BK11" s="100"/>
      <c r="BL11" s="39"/>
      <c r="BN11" s="76" t="s">
        <v>106</v>
      </c>
      <c r="BO11" s="76" t="s">
        <v>93</v>
      </c>
      <c r="BP11" s="76" t="s">
        <v>107</v>
      </c>
    </row>
    <row r="12" spans="2:68" ht="18" customHeight="1">
      <c r="B12" s="247" t="s">
        <v>12</v>
      </c>
      <c r="C12" s="248"/>
      <c r="D12" s="248"/>
      <c r="E12" s="248"/>
      <c r="F12" s="248"/>
      <c r="G12" s="248"/>
      <c r="H12" s="248"/>
      <c r="I12" s="248"/>
      <c r="J12" s="248"/>
      <c r="K12" s="248"/>
      <c r="L12" s="251"/>
      <c r="M12" s="252"/>
      <c r="N12" s="253"/>
      <c r="O12" s="253"/>
      <c r="P12" s="253"/>
      <c r="Q12" s="253"/>
      <c r="R12" s="253"/>
      <c r="S12" s="278" t="s">
        <v>10</v>
      </c>
      <c r="T12" s="279"/>
      <c r="U12" s="247" t="s">
        <v>64</v>
      </c>
      <c r="V12" s="248"/>
      <c r="W12" s="248"/>
      <c r="X12" s="248"/>
      <c r="Y12" s="248"/>
      <c r="Z12" s="248"/>
      <c r="AA12" s="248"/>
      <c r="AB12" s="248"/>
      <c r="AC12" s="248"/>
      <c r="AD12" s="248"/>
      <c r="AE12" s="251"/>
      <c r="AF12" s="252">
        <f>AU3</f>
        <v>0</v>
      </c>
      <c r="AG12" s="253"/>
      <c r="AH12" s="253"/>
      <c r="AI12" s="253"/>
      <c r="AJ12" s="253"/>
      <c r="AK12" s="253"/>
      <c r="AL12" s="278" t="s">
        <v>10</v>
      </c>
      <c r="AM12" s="279"/>
      <c r="AR12" s="97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9"/>
      <c r="BK12" s="100"/>
      <c r="BL12" s="39"/>
      <c r="BN12" s="76" t="e">
        <f>SUMIFS($AT$7:$BI$81,$BK$7:$BK$81,"nanaco出")</f>
        <v>#VALUE!</v>
      </c>
      <c r="BO12" s="76"/>
      <c r="BP12" s="76"/>
    </row>
    <row r="13" spans="2:68" ht="18" customHeight="1">
      <c r="B13" s="247" t="s">
        <v>14</v>
      </c>
      <c r="C13" s="248"/>
      <c r="D13" s="248"/>
      <c r="E13" s="248"/>
      <c r="F13" s="248"/>
      <c r="G13" s="248"/>
      <c r="H13" s="248"/>
      <c r="I13" s="248"/>
      <c r="J13" s="248"/>
      <c r="K13" s="248"/>
      <c r="L13" s="251"/>
      <c r="M13" s="252"/>
      <c r="N13" s="253"/>
      <c r="O13" s="253"/>
      <c r="P13" s="253"/>
      <c r="Q13" s="253"/>
      <c r="R13" s="253"/>
      <c r="S13" s="276" t="s">
        <v>10</v>
      </c>
      <c r="T13" s="277"/>
      <c r="U13" s="247" t="s">
        <v>15</v>
      </c>
      <c r="V13" s="248"/>
      <c r="W13" s="248"/>
      <c r="X13" s="248"/>
      <c r="Y13" s="248"/>
      <c r="Z13" s="248"/>
      <c r="AA13" s="248"/>
      <c r="AB13" s="248"/>
      <c r="AC13" s="248"/>
      <c r="AD13" s="248"/>
      <c r="AE13" s="251"/>
      <c r="AF13" s="252">
        <f>AV3</f>
        <v>0</v>
      </c>
      <c r="AG13" s="253"/>
      <c r="AH13" s="253"/>
      <c r="AI13" s="253"/>
      <c r="AJ13" s="253"/>
      <c r="AK13" s="253"/>
      <c r="AL13" s="276" t="s">
        <v>10</v>
      </c>
      <c r="AM13" s="277"/>
      <c r="AR13" s="97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9"/>
      <c r="BK13" s="100"/>
      <c r="BL13" s="39"/>
    </row>
    <row r="14" spans="2:68" ht="18" customHeight="1">
      <c r="B14" s="247" t="s">
        <v>16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51"/>
      <c r="M14" s="252"/>
      <c r="N14" s="253"/>
      <c r="O14" s="253"/>
      <c r="P14" s="253"/>
      <c r="Q14" s="253"/>
      <c r="R14" s="253"/>
      <c r="S14" s="278" t="s">
        <v>10</v>
      </c>
      <c r="T14" s="279"/>
      <c r="U14" s="247" t="s">
        <v>17</v>
      </c>
      <c r="V14" s="248"/>
      <c r="W14" s="248"/>
      <c r="X14" s="248"/>
      <c r="Y14" s="248"/>
      <c r="Z14" s="248"/>
      <c r="AA14" s="248"/>
      <c r="AB14" s="248"/>
      <c r="AC14" s="248"/>
      <c r="AD14" s="248"/>
      <c r="AE14" s="251"/>
      <c r="AF14" s="252">
        <f>AW3</f>
        <v>0</v>
      </c>
      <c r="AG14" s="253"/>
      <c r="AH14" s="253"/>
      <c r="AI14" s="253"/>
      <c r="AJ14" s="253"/>
      <c r="AK14" s="253"/>
      <c r="AL14" s="278" t="s">
        <v>10</v>
      </c>
      <c r="AM14" s="279"/>
      <c r="AR14" s="97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9"/>
      <c r="BK14" s="100"/>
      <c r="BL14" s="39"/>
    </row>
    <row r="15" spans="2:68" ht="18" customHeight="1">
      <c r="B15" s="247" t="s">
        <v>18</v>
      </c>
      <c r="C15" s="248"/>
      <c r="D15" s="248"/>
      <c r="E15" s="248"/>
      <c r="F15" s="248"/>
      <c r="G15" s="248"/>
      <c r="H15" s="248"/>
      <c r="I15" s="248"/>
      <c r="J15" s="248"/>
      <c r="K15" s="248"/>
      <c r="L15" s="251"/>
      <c r="M15" s="252"/>
      <c r="N15" s="253"/>
      <c r="O15" s="253"/>
      <c r="P15" s="253"/>
      <c r="Q15" s="253"/>
      <c r="R15" s="253"/>
      <c r="S15" s="281" t="s">
        <v>10</v>
      </c>
      <c r="T15" s="282"/>
      <c r="U15" s="247" t="s">
        <v>19</v>
      </c>
      <c r="V15" s="248"/>
      <c r="W15" s="248"/>
      <c r="X15" s="248"/>
      <c r="Y15" s="248"/>
      <c r="Z15" s="248"/>
      <c r="AA15" s="248"/>
      <c r="AB15" s="248"/>
      <c r="AC15" s="248"/>
      <c r="AD15" s="248"/>
      <c r="AE15" s="251"/>
      <c r="AF15" s="252">
        <f>AX3</f>
        <v>0</v>
      </c>
      <c r="AG15" s="253"/>
      <c r="AH15" s="253"/>
      <c r="AI15" s="253"/>
      <c r="AJ15" s="253"/>
      <c r="AK15" s="253"/>
      <c r="AL15" s="281" t="s">
        <v>10</v>
      </c>
      <c r="AM15" s="282"/>
      <c r="AR15" s="97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9"/>
      <c r="BK15" s="100"/>
      <c r="BL15" s="39"/>
    </row>
    <row r="16" spans="2:68" ht="18" customHeight="1">
      <c r="B16" s="247" t="s">
        <v>20</v>
      </c>
      <c r="C16" s="248"/>
      <c r="D16" s="248"/>
      <c r="E16" s="248"/>
      <c r="F16" s="248"/>
      <c r="G16" s="248"/>
      <c r="H16" s="248"/>
      <c r="I16" s="248"/>
      <c r="J16" s="248"/>
      <c r="K16" s="248"/>
      <c r="L16" s="251"/>
      <c r="M16" s="252"/>
      <c r="N16" s="253"/>
      <c r="O16" s="253"/>
      <c r="P16" s="253"/>
      <c r="Q16" s="253"/>
      <c r="R16" s="253"/>
      <c r="S16" s="278" t="s">
        <v>10</v>
      </c>
      <c r="T16" s="279"/>
      <c r="U16" s="247" t="s">
        <v>21</v>
      </c>
      <c r="V16" s="248"/>
      <c r="W16" s="248"/>
      <c r="X16" s="248"/>
      <c r="Y16" s="248"/>
      <c r="Z16" s="248"/>
      <c r="AA16" s="248"/>
      <c r="AB16" s="248"/>
      <c r="AC16" s="248"/>
      <c r="AD16" s="248"/>
      <c r="AE16" s="251"/>
      <c r="AF16" s="252">
        <f>AY3</f>
        <v>0</v>
      </c>
      <c r="AG16" s="253"/>
      <c r="AH16" s="253"/>
      <c r="AI16" s="253"/>
      <c r="AJ16" s="253"/>
      <c r="AK16" s="253"/>
      <c r="AL16" s="278" t="s">
        <v>10</v>
      </c>
      <c r="AM16" s="279"/>
      <c r="AR16" s="97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9"/>
      <c r="BK16" s="100"/>
      <c r="BL16" s="39"/>
    </row>
    <row r="17" spans="2:64" ht="18" customHeight="1">
      <c r="B17" s="247" t="s">
        <v>22</v>
      </c>
      <c r="C17" s="248"/>
      <c r="D17" s="248"/>
      <c r="E17" s="248"/>
      <c r="F17" s="248"/>
      <c r="G17" s="248"/>
      <c r="H17" s="248"/>
      <c r="I17" s="248"/>
      <c r="J17" s="248"/>
      <c r="K17" s="248"/>
      <c r="L17" s="251"/>
      <c r="M17" s="252"/>
      <c r="N17" s="253"/>
      <c r="O17" s="253"/>
      <c r="P17" s="253"/>
      <c r="Q17" s="253"/>
      <c r="R17" s="253"/>
      <c r="S17" s="276" t="s">
        <v>10</v>
      </c>
      <c r="T17" s="277"/>
      <c r="U17" s="283" t="s">
        <v>23</v>
      </c>
      <c r="V17" s="284"/>
      <c r="W17" s="284"/>
      <c r="X17" s="284"/>
      <c r="Y17" s="284"/>
      <c r="Z17" s="284"/>
      <c r="AA17" s="284"/>
      <c r="AB17" s="284"/>
      <c r="AC17" s="284"/>
      <c r="AD17" s="284"/>
      <c r="AE17" s="285"/>
      <c r="AF17" s="252">
        <f>AZ3</f>
        <v>0</v>
      </c>
      <c r="AG17" s="253"/>
      <c r="AH17" s="253"/>
      <c r="AI17" s="253"/>
      <c r="AJ17" s="253"/>
      <c r="AK17" s="253"/>
      <c r="AL17" s="276" t="s">
        <v>10</v>
      </c>
      <c r="AM17" s="277"/>
      <c r="AR17" s="97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9"/>
      <c r="BK17" s="100"/>
      <c r="BL17" s="39"/>
    </row>
    <row r="18" spans="2:64" ht="18" customHeight="1">
      <c r="B18" s="247" t="s">
        <v>69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51"/>
      <c r="M18" s="252"/>
      <c r="N18" s="253"/>
      <c r="O18" s="253"/>
      <c r="P18" s="253"/>
      <c r="Q18" s="253"/>
      <c r="R18" s="253"/>
      <c r="S18" s="278" t="s">
        <v>10</v>
      </c>
      <c r="T18" s="279"/>
      <c r="U18" s="247" t="s">
        <v>26</v>
      </c>
      <c r="V18" s="248"/>
      <c r="W18" s="248"/>
      <c r="X18" s="248"/>
      <c r="Y18" s="248"/>
      <c r="Z18" s="248"/>
      <c r="AA18" s="248"/>
      <c r="AB18" s="248"/>
      <c r="AC18" s="248"/>
      <c r="AD18" s="248"/>
      <c r="AE18" s="251"/>
      <c r="AF18" s="252">
        <f>BA3</f>
        <v>0</v>
      </c>
      <c r="AG18" s="253"/>
      <c r="AH18" s="253"/>
      <c r="AI18" s="253"/>
      <c r="AJ18" s="253"/>
      <c r="AK18" s="253"/>
      <c r="AL18" s="278" t="s">
        <v>10</v>
      </c>
      <c r="AM18" s="279"/>
      <c r="AR18" s="97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I18" s="98"/>
      <c r="BJ18" s="99"/>
      <c r="BK18" s="100"/>
      <c r="BL18" s="39"/>
    </row>
    <row r="19" spans="2:64" ht="18" customHeight="1">
      <c r="B19" s="247" t="s">
        <v>27</v>
      </c>
      <c r="C19" s="248"/>
      <c r="D19" s="248"/>
      <c r="E19" s="248"/>
      <c r="F19" s="248"/>
      <c r="G19" s="248"/>
      <c r="H19" s="248"/>
      <c r="I19" s="248"/>
      <c r="J19" s="248"/>
      <c r="K19" s="248"/>
      <c r="L19" s="251"/>
      <c r="M19" s="252"/>
      <c r="N19" s="253"/>
      <c r="O19" s="253"/>
      <c r="P19" s="253"/>
      <c r="Q19" s="253"/>
      <c r="R19" s="253"/>
      <c r="S19" s="276" t="s">
        <v>10</v>
      </c>
      <c r="T19" s="277"/>
      <c r="U19" s="268" t="s">
        <v>28</v>
      </c>
      <c r="V19" s="269"/>
      <c r="W19" s="302" t="s">
        <v>71</v>
      </c>
      <c r="X19" s="284"/>
      <c r="Y19" s="284"/>
      <c r="Z19" s="284"/>
      <c r="AA19" s="284"/>
      <c r="AB19" s="284"/>
      <c r="AC19" s="284"/>
      <c r="AD19" s="284"/>
      <c r="AE19" s="285"/>
      <c r="AF19" s="252">
        <f>BB3</f>
        <v>0</v>
      </c>
      <c r="AG19" s="253"/>
      <c r="AH19" s="253"/>
      <c r="AI19" s="253"/>
      <c r="AJ19" s="253"/>
      <c r="AK19" s="253"/>
      <c r="AL19" s="276" t="s">
        <v>10</v>
      </c>
      <c r="AM19" s="277"/>
      <c r="AR19" s="97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  <c r="BG19" s="98"/>
      <c r="BH19" s="98"/>
      <c r="BI19" s="98"/>
      <c r="BJ19" s="99"/>
      <c r="BK19" s="100"/>
      <c r="BL19" s="39"/>
    </row>
    <row r="20" spans="2:64" ht="18" customHeight="1">
      <c r="B20" s="247" t="s">
        <v>31</v>
      </c>
      <c r="C20" s="248"/>
      <c r="D20" s="248"/>
      <c r="E20" s="248"/>
      <c r="F20" s="248"/>
      <c r="G20" s="248"/>
      <c r="H20" s="248"/>
      <c r="I20" s="248"/>
      <c r="J20" s="248"/>
      <c r="K20" s="248"/>
      <c r="L20" s="251"/>
      <c r="M20" s="252"/>
      <c r="N20" s="253"/>
      <c r="O20" s="253"/>
      <c r="P20" s="253"/>
      <c r="Q20" s="253"/>
      <c r="R20" s="253"/>
      <c r="S20" s="278" t="s">
        <v>10</v>
      </c>
      <c r="T20" s="279"/>
      <c r="U20" s="270"/>
      <c r="V20" s="271"/>
      <c r="W20" s="280" t="s">
        <v>32</v>
      </c>
      <c r="X20" s="248"/>
      <c r="Y20" s="248"/>
      <c r="Z20" s="248"/>
      <c r="AA20" s="248"/>
      <c r="AB20" s="248"/>
      <c r="AC20" s="248"/>
      <c r="AD20" s="248"/>
      <c r="AE20" s="251"/>
      <c r="AF20" s="252"/>
      <c r="AG20" s="253"/>
      <c r="AH20" s="253"/>
      <c r="AI20" s="253"/>
      <c r="AJ20" s="253"/>
      <c r="AK20" s="253"/>
      <c r="AL20" s="278" t="s">
        <v>10</v>
      </c>
      <c r="AM20" s="279"/>
      <c r="AR20" s="97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98"/>
      <c r="BJ20" s="99"/>
      <c r="BK20" s="100"/>
      <c r="BL20" s="39"/>
    </row>
    <row r="21" spans="2:64" ht="18" customHeight="1">
      <c r="B21" s="247" t="s">
        <v>33</v>
      </c>
      <c r="C21" s="248"/>
      <c r="D21" s="248"/>
      <c r="E21" s="248"/>
      <c r="F21" s="248"/>
      <c r="G21" s="248"/>
      <c r="H21" s="248"/>
      <c r="I21" s="248"/>
      <c r="J21" s="248"/>
      <c r="K21" s="248"/>
      <c r="L21" s="251"/>
      <c r="M21" s="252"/>
      <c r="N21" s="253"/>
      <c r="O21" s="253"/>
      <c r="P21" s="253"/>
      <c r="Q21" s="253"/>
      <c r="R21" s="253"/>
      <c r="S21" s="276" t="s">
        <v>10</v>
      </c>
      <c r="T21" s="277"/>
      <c r="U21" s="272"/>
      <c r="V21" s="273"/>
      <c r="W21" s="280" t="s">
        <v>34</v>
      </c>
      <c r="X21" s="248"/>
      <c r="Y21" s="248"/>
      <c r="Z21" s="248"/>
      <c r="AA21" s="248"/>
      <c r="AB21" s="248"/>
      <c r="AC21" s="248"/>
      <c r="AD21" s="248"/>
      <c r="AE21" s="251"/>
      <c r="AF21" s="252"/>
      <c r="AG21" s="253"/>
      <c r="AH21" s="253"/>
      <c r="AI21" s="253"/>
      <c r="AJ21" s="253"/>
      <c r="AK21" s="253"/>
      <c r="AL21" s="276" t="s">
        <v>10</v>
      </c>
      <c r="AM21" s="277"/>
      <c r="AR21" s="97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9"/>
      <c r="BK21" s="100"/>
      <c r="BL21" s="39"/>
    </row>
    <row r="22" spans="2:64" ht="18" customHeight="1">
      <c r="B22" s="247" t="s">
        <v>35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51"/>
      <c r="M22" s="252"/>
      <c r="N22" s="253"/>
      <c r="O22" s="253"/>
      <c r="P22" s="253"/>
      <c r="Q22" s="253"/>
      <c r="R22" s="253"/>
      <c r="S22" s="278" t="s">
        <v>10</v>
      </c>
      <c r="T22" s="279"/>
      <c r="U22" s="247" t="s">
        <v>36</v>
      </c>
      <c r="V22" s="248"/>
      <c r="W22" s="248"/>
      <c r="X22" s="248"/>
      <c r="Y22" s="248"/>
      <c r="Z22" s="248"/>
      <c r="AA22" s="248"/>
      <c r="AB22" s="248"/>
      <c r="AC22" s="248"/>
      <c r="AD22" s="248"/>
      <c r="AE22" s="251"/>
      <c r="AF22" s="252"/>
      <c r="AG22" s="253"/>
      <c r="AH22" s="253"/>
      <c r="AI22" s="253"/>
      <c r="AJ22" s="253"/>
      <c r="AK22" s="253"/>
      <c r="AL22" s="278" t="s">
        <v>10</v>
      </c>
      <c r="AM22" s="279"/>
      <c r="AR22" s="97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  <c r="BI22" s="98"/>
      <c r="BJ22" s="99"/>
      <c r="BK22" s="100"/>
      <c r="BL22" s="39"/>
    </row>
    <row r="23" spans="2:64" ht="18" customHeight="1">
      <c r="B23" s="247" t="s">
        <v>37</v>
      </c>
      <c r="C23" s="248"/>
      <c r="D23" s="248"/>
      <c r="E23" s="248"/>
      <c r="F23" s="248"/>
      <c r="G23" s="248"/>
      <c r="H23" s="248"/>
      <c r="I23" s="248"/>
      <c r="J23" s="248"/>
      <c r="K23" s="248"/>
      <c r="L23" s="251"/>
      <c r="M23" s="252"/>
      <c r="N23" s="253"/>
      <c r="O23" s="253"/>
      <c r="P23" s="253"/>
      <c r="Q23" s="253"/>
      <c r="R23" s="253"/>
      <c r="S23" s="276" t="s">
        <v>10</v>
      </c>
      <c r="T23" s="277"/>
      <c r="U23" s="247" t="s">
        <v>38</v>
      </c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9"/>
      <c r="AR23" s="97"/>
      <c r="AS23" s="98"/>
      <c r="AT23" s="98"/>
      <c r="AU23" s="98"/>
      <c r="AV23" s="98"/>
      <c r="AW23" s="98"/>
      <c r="AX23" s="98"/>
      <c r="AY23" s="98"/>
      <c r="AZ23" s="98"/>
      <c r="BA23" s="98"/>
      <c r="BB23" s="98"/>
      <c r="BC23" s="98"/>
      <c r="BD23" s="98"/>
      <c r="BE23" s="98"/>
      <c r="BF23" s="98"/>
      <c r="BG23" s="98"/>
      <c r="BH23" s="98"/>
      <c r="BI23" s="98"/>
      <c r="BJ23" s="99"/>
      <c r="BK23" s="100"/>
      <c r="BL23" s="39"/>
    </row>
    <row r="24" spans="2:64" ht="18" customHeight="1">
      <c r="B24" s="247" t="s">
        <v>39</v>
      </c>
      <c r="C24" s="248"/>
      <c r="D24" s="248"/>
      <c r="E24" s="248"/>
      <c r="F24" s="248"/>
      <c r="G24" s="248"/>
      <c r="H24" s="248"/>
      <c r="I24" s="248"/>
      <c r="J24" s="248"/>
      <c r="K24" s="248"/>
      <c r="L24" s="251"/>
      <c r="M24" s="252"/>
      <c r="N24" s="253"/>
      <c r="O24" s="253"/>
      <c r="P24" s="253"/>
      <c r="Q24" s="253"/>
      <c r="R24" s="253"/>
      <c r="S24" s="278" t="s">
        <v>10</v>
      </c>
      <c r="T24" s="279"/>
      <c r="U24" s="247" t="s">
        <v>40</v>
      </c>
      <c r="V24" s="248"/>
      <c r="W24" s="248"/>
      <c r="X24" s="248"/>
      <c r="Y24" s="248"/>
      <c r="Z24" s="248"/>
      <c r="AA24" s="248"/>
      <c r="AB24" s="248"/>
      <c r="AC24" s="248"/>
      <c r="AD24" s="248"/>
      <c r="AE24" s="251"/>
      <c r="AF24" s="252"/>
      <c r="AG24" s="253"/>
      <c r="AH24" s="253"/>
      <c r="AI24" s="253"/>
      <c r="AJ24" s="253"/>
      <c r="AK24" s="253"/>
      <c r="AL24" s="276" t="s">
        <v>10</v>
      </c>
      <c r="AM24" s="277"/>
      <c r="AR24" s="97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9"/>
      <c r="BK24" s="100"/>
      <c r="BL24" s="39"/>
    </row>
    <row r="25" spans="2:64" ht="18" customHeight="1">
      <c r="B25" s="247" t="s">
        <v>41</v>
      </c>
      <c r="C25" s="248"/>
      <c r="D25" s="248"/>
      <c r="E25" s="248"/>
      <c r="F25" s="248"/>
      <c r="G25" s="248"/>
      <c r="H25" s="248"/>
      <c r="I25" s="248"/>
      <c r="J25" s="248"/>
      <c r="K25" s="248"/>
      <c r="L25" s="251"/>
      <c r="M25" s="252"/>
      <c r="N25" s="253"/>
      <c r="O25" s="253"/>
      <c r="P25" s="253"/>
      <c r="Q25" s="253"/>
      <c r="R25" s="253"/>
      <c r="S25" s="254" t="s">
        <v>10</v>
      </c>
      <c r="T25" s="255"/>
      <c r="U25" s="247" t="s">
        <v>42</v>
      </c>
      <c r="V25" s="248"/>
      <c r="W25" s="248"/>
      <c r="X25" s="248"/>
      <c r="Y25" s="248"/>
      <c r="Z25" s="248"/>
      <c r="AA25" s="248"/>
      <c r="AB25" s="248"/>
      <c r="AC25" s="248"/>
      <c r="AD25" s="248"/>
      <c r="AE25" s="251"/>
      <c r="AF25" s="252">
        <f>BC3+BD3</f>
        <v>0</v>
      </c>
      <c r="AG25" s="253"/>
      <c r="AH25" s="253"/>
      <c r="AI25" s="253"/>
      <c r="AJ25" s="253"/>
      <c r="AK25" s="253"/>
      <c r="AL25" s="278" t="s">
        <v>10</v>
      </c>
      <c r="AM25" s="279"/>
      <c r="AR25" s="97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9"/>
      <c r="BK25" s="100"/>
      <c r="BL25" s="39"/>
    </row>
    <row r="26" spans="2:64" ht="18" customHeight="1">
      <c r="B26" s="247" t="s">
        <v>43</v>
      </c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9"/>
      <c r="U26" s="247" t="s">
        <v>44</v>
      </c>
      <c r="V26" s="248"/>
      <c r="W26" s="248"/>
      <c r="X26" s="248"/>
      <c r="Y26" s="248"/>
      <c r="Z26" s="248"/>
      <c r="AA26" s="248"/>
      <c r="AB26" s="248"/>
      <c r="AC26" s="248"/>
      <c r="AD26" s="248"/>
      <c r="AE26" s="251"/>
      <c r="AF26" s="252">
        <f>BE3</f>
        <v>0</v>
      </c>
      <c r="AG26" s="253"/>
      <c r="AH26" s="253"/>
      <c r="AI26" s="253"/>
      <c r="AJ26" s="253"/>
      <c r="AK26" s="253"/>
      <c r="AL26" s="276" t="s">
        <v>10</v>
      </c>
      <c r="AM26" s="277"/>
      <c r="AR26" s="97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9"/>
      <c r="BK26" s="100"/>
      <c r="BL26" s="39"/>
    </row>
    <row r="27" spans="2:64" ht="18" customHeight="1">
      <c r="B27" s="247" t="s">
        <v>45</v>
      </c>
      <c r="C27" s="248"/>
      <c r="D27" s="248"/>
      <c r="E27" s="248"/>
      <c r="F27" s="248"/>
      <c r="G27" s="248"/>
      <c r="H27" s="248"/>
      <c r="I27" s="248"/>
      <c r="J27" s="248"/>
      <c r="K27" s="248"/>
      <c r="L27" s="251"/>
      <c r="M27" s="252"/>
      <c r="N27" s="253"/>
      <c r="O27" s="253"/>
      <c r="P27" s="253"/>
      <c r="Q27" s="253"/>
      <c r="R27" s="253"/>
      <c r="S27" s="254" t="s">
        <v>10</v>
      </c>
      <c r="T27" s="255"/>
      <c r="U27" s="247" t="s">
        <v>46</v>
      </c>
      <c r="V27" s="248"/>
      <c r="W27" s="248"/>
      <c r="X27" s="248"/>
      <c r="Y27" s="248"/>
      <c r="Z27" s="248"/>
      <c r="AA27" s="248"/>
      <c r="AB27" s="248"/>
      <c r="AC27" s="248"/>
      <c r="AD27" s="248"/>
      <c r="AE27" s="251"/>
      <c r="AF27" s="252">
        <f>BF3</f>
        <v>0</v>
      </c>
      <c r="AG27" s="253"/>
      <c r="AH27" s="253"/>
      <c r="AI27" s="253"/>
      <c r="AJ27" s="253"/>
      <c r="AK27" s="253"/>
      <c r="AL27" s="278" t="s">
        <v>10</v>
      </c>
      <c r="AM27" s="279"/>
      <c r="AR27" s="97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9"/>
      <c r="BK27" s="100"/>
      <c r="BL27" s="39"/>
    </row>
    <row r="28" spans="2:64" ht="18" customHeight="1">
      <c r="B28" s="247" t="s">
        <v>47</v>
      </c>
      <c r="C28" s="248"/>
      <c r="D28" s="248"/>
      <c r="E28" s="248"/>
      <c r="F28" s="248"/>
      <c r="G28" s="248"/>
      <c r="H28" s="248"/>
      <c r="I28" s="248"/>
      <c r="J28" s="248"/>
      <c r="K28" s="248"/>
      <c r="L28" s="248"/>
      <c r="M28" s="248"/>
      <c r="N28" s="248"/>
      <c r="O28" s="248"/>
      <c r="P28" s="248"/>
      <c r="Q28" s="248"/>
      <c r="R28" s="248"/>
      <c r="S28" s="248"/>
      <c r="T28" s="249"/>
      <c r="U28" s="268" t="s">
        <v>48</v>
      </c>
      <c r="V28" s="269"/>
      <c r="W28" s="274" t="s">
        <v>49</v>
      </c>
      <c r="X28" s="275"/>
      <c r="Y28" s="275"/>
      <c r="Z28" s="122"/>
      <c r="AA28" s="122"/>
      <c r="AB28" s="122"/>
      <c r="AC28" s="122"/>
      <c r="AD28" s="122"/>
      <c r="AE28" s="122"/>
      <c r="AF28" s="12"/>
      <c r="AG28" s="13"/>
      <c r="AH28" s="13"/>
      <c r="AI28" s="13"/>
      <c r="AJ28" s="13"/>
      <c r="AK28" s="13"/>
      <c r="AL28" s="13"/>
      <c r="AM28" s="14"/>
      <c r="AR28" s="97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9"/>
      <c r="BK28" s="100"/>
      <c r="BL28" s="39"/>
    </row>
    <row r="29" spans="2:64" ht="18" customHeight="1">
      <c r="B29" s="247" t="s">
        <v>50</v>
      </c>
      <c r="C29" s="248"/>
      <c r="D29" s="248"/>
      <c r="E29" s="248"/>
      <c r="F29" s="248"/>
      <c r="G29" s="248"/>
      <c r="H29" s="248"/>
      <c r="I29" s="248"/>
      <c r="J29" s="248"/>
      <c r="K29" s="248"/>
      <c r="L29" s="251"/>
      <c r="M29" s="252"/>
      <c r="N29" s="253"/>
      <c r="O29" s="253"/>
      <c r="P29" s="253"/>
      <c r="Q29" s="253"/>
      <c r="R29" s="253"/>
      <c r="S29" s="254" t="s">
        <v>10</v>
      </c>
      <c r="T29" s="255"/>
      <c r="U29" s="270"/>
      <c r="V29" s="271"/>
      <c r="W29" s="123"/>
      <c r="X29" s="124"/>
      <c r="Y29" s="124"/>
      <c r="Z29" s="124"/>
      <c r="AA29" s="124"/>
      <c r="AB29" s="124"/>
      <c r="AC29" s="124"/>
      <c r="AD29" s="124"/>
      <c r="AE29" s="124"/>
      <c r="AF29" s="123"/>
      <c r="AG29" s="124"/>
      <c r="AH29" s="124"/>
      <c r="AI29" s="124"/>
      <c r="AJ29" s="124"/>
      <c r="AK29" s="124"/>
      <c r="AL29" s="124"/>
      <c r="AM29" s="15"/>
      <c r="AR29" s="97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9"/>
      <c r="BK29" s="100"/>
      <c r="BL29" s="39"/>
    </row>
    <row r="30" spans="2:64" ht="18" customHeight="1">
      <c r="B30" s="247" t="s">
        <v>47</v>
      </c>
      <c r="C30" s="248"/>
      <c r="D30" s="248"/>
      <c r="E30" s="248"/>
      <c r="F30" s="248"/>
      <c r="G30" s="248"/>
      <c r="H30" s="248"/>
      <c r="I30" s="248"/>
      <c r="J30" s="248"/>
      <c r="K30" s="248"/>
      <c r="L30" s="248"/>
      <c r="M30" s="248"/>
      <c r="N30" s="248"/>
      <c r="O30" s="248"/>
      <c r="P30" s="248"/>
      <c r="Q30" s="248"/>
      <c r="R30" s="248"/>
      <c r="S30" s="248"/>
      <c r="T30" s="249"/>
      <c r="U30" s="272"/>
      <c r="V30" s="273"/>
      <c r="W30" s="16"/>
      <c r="X30" s="121"/>
      <c r="Y30" s="121"/>
      <c r="Z30" s="121"/>
      <c r="AA30" s="121"/>
      <c r="AB30" s="121"/>
      <c r="AC30" s="121"/>
      <c r="AD30" s="121"/>
      <c r="AE30" s="121"/>
      <c r="AF30" s="16"/>
      <c r="AG30" s="121"/>
      <c r="AH30" s="121"/>
      <c r="AI30" s="121"/>
      <c r="AJ30" s="121"/>
      <c r="AK30" s="121"/>
      <c r="AL30" s="266" t="s">
        <v>10</v>
      </c>
      <c r="AM30" s="267"/>
      <c r="AR30" s="97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9"/>
      <c r="BK30" s="100"/>
      <c r="BL30" s="39"/>
    </row>
    <row r="31" spans="2:64" ht="18" customHeight="1">
      <c r="B31" s="247" t="s">
        <v>51</v>
      </c>
      <c r="C31" s="248"/>
      <c r="D31" s="248"/>
      <c r="E31" s="248"/>
      <c r="F31" s="248"/>
      <c r="G31" s="248"/>
      <c r="H31" s="248"/>
      <c r="I31" s="248"/>
      <c r="J31" s="248"/>
      <c r="K31" s="248"/>
      <c r="L31" s="251"/>
      <c r="M31" s="252"/>
      <c r="N31" s="253"/>
      <c r="O31" s="253"/>
      <c r="P31" s="253"/>
      <c r="Q31" s="253"/>
      <c r="R31" s="253"/>
      <c r="S31" s="254" t="s">
        <v>10</v>
      </c>
      <c r="T31" s="255"/>
      <c r="U31" s="268" t="s">
        <v>52</v>
      </c>
      <c r="V31" s="269"/>
      <c r="W31" s="274" t="s">
        <v>49</v>
      </c>
      <c r="X31" s="275"/>
      <c r="Y31" s="275"/>
      <c r="Z31" s="122"/>
      <c r="AA31" s="122"/>
      <c r="AB31" s="122"/>
      <c r="AC31" s="122"/>
      <c r="AD31" s="122"/>
      <c r="AE31" s="122"/>
      <c r="AF31" s="12"/>
      <c r="AG31" s="13"/>
      <c r="AH31" s="13"/>
      <c r="AI31" s="13"/>
      <c r="AJ31" s="13"/>
      <c r="AK31" s="13"/>
      <c r="AL31" s="13"/>
      <c r="AM31" s="14"/>
      <c r="AR31" s="97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9"/>
      <c r="BK31" s="100"/>
      <c r="BL31" s="39"/>
    </row>
    <row r="32" spans="2:64" ht="18" customHeight="1">
      <c r="B32" s="312" t="s">
        <v>143</v>
      </c>
      <c r="C32" s="248"/>
      <c r="D32" s="248"/>
      <c r="E32" s="248"/>
      <c r="F32" s="248"/>
      <c r="G32" s="248"/>
      <c r="H32" s="248"/>
      <c r="I32" s="248"/>
      <c r="J32" s="248"/>
      <c r="K32" s="248"/>
      <c r="L32" s="251"/>
      <c r="M32" s="252">
        <f>SUM(M11:R25,M27,M29,M31)</f>
        <v>0</v>
      </c>
      <c r="N32" s="253"/>
      <c r="O32" s="253"/>
      <c r="P32" s="253"/>
      <c r="Q32" s="253"/>
      <c r="R32" s="253"/>
      <c r="S32" s="254"/>
      <c r="T32" s="255"/>
      <c r="U32" s="270"/>
      <c r="V32" s="271"/>
      <c r="W32" s="303" t="s">
        <v>76</v>
      </c>
      <c r="X32" s="304"/>
      <c r="Y32" s="124"/>
      <c r="Z32" s="124"/>
      <c r="AA32" s="124"/>
      <c r="AB32" s="124"/>
      <c r="AC32" s="124"/>
      <c r="AD32" s="124"/>
      <c r="AE32" s="124"/>
      <c r="AF32" s="303"/>
      <c r="AG32" s="304"/>
      <c r="AH32" s="304"/>
      <c r="AI32" s="304"/>
      <c r="AJ32" s="304"/>
      <c r="AK32" s="304"/>
      <c r="AL32" s="124"/>
      <c r="AM32" s="15"/>
      <c r="AR32" s="97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9"/>
      <c r="BK32" s="100"/>
      <c r="BL32" s="39"/>
    </row>
    <row r="33" spans="2:64" ht="18" customHeight="1">
      <c r="B33" s="114"/>
      <c r="C33" s="113"/>
      <c r="D33" s="17"/>
      <c r="E33" s="17"/>
      <c r="F33" s="17"/>
      <c r="G33" s="17"/>
      <c r="H33" s="113"/>
      <c r="I33" s="17"/>
      <c r="J33" s="17"/>
      <c r="K33" s="17"/>
      <c r="L33" s="17"/>
      <c r="M33" s="252"/>
      <c r="N33" s="253"/>
      <c r="O33" s="253"/>
      <c r="P33" s="253"/>
      <c r="Q33" s="253"/>
      <c r="R33" s="253"/>
      <c r="S33" s="278"/>
      <c r="T33" s="279"/>
      <c r="U33" s="272"/>
      <c r="V33" s="273"/>
      <c r="W33" s="16"/>
      <c r="X33" s="121"/>
      <c r="Y33" s="121"/>
      <c r="Z33" s="121"/>
      <c r="AA33" s="121"/>
      <c r="AB33" s="121"/>
      <c r="AC33" s="121"/>
      <c r="AD33" s="121"/>
      <c r="AE33" s="121"/>
      <c r="AF33" s="16"/>
      <c r="AG33" s="121"/>
      <c r="AH33" s="121"/>
      <c r="AI33" s="121"/>
      <c r="AJ33" s="121"/>
      <c r="AK33" s="121"/>
      <c r="AL33" s="266" t="s">
        <v>10</v>
      </c>
      <c r="AM33" s="267"/>
      <c r="AR33" s="97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9"/>
      <c r="BK33" s="100"/>
      <c r="BL33" s="39"/>
    </row>
    <row r="34" spans="2:64" ht="18" customHeight="1">
      <c r="B34" s="361" t="s">
        <v>148</v>
      </c>
      <c r="C34" s="362"/>
      <c r="D34" s="362"/>
      <c r="E34" s="362"/>
      <c r="F34" s="362"/>
      <c r="G34" s="362"/>
      <c r="H34" s="362"/>
      <c r="I34" s="362"/>
      <c r="J34" s="362"/>
      <c r="K34" s="362"/>
      <c r="L34" s="363"/>
      <c r="M34" s="327">
        <f>BN8</f>
        <v>0</v>
      </c>
      <c r="N34" s="328"/>
      <c r="O34" s="328"/>
      <c r="P34" s="328"/>
      <c r="Q34" s="328"/>
      <c r="R34" s="328"/>
      <c r="S34" s="331" t="s">
        <v>10</v>
      </c>
      <c r="T34" s="332"/>
      <c r="U34" s="247" t="s">
        <v>53</v>
      </c>
      <c r="V34" s="248"/>
      <c r="W34" s="264"/>
      <c r="X34" s="264"/>
      <c r="Y34" s="264"/>
      <c r="Z34" s="264"/>
      <c r="AA34" s="264"/>
      <c r="AB34" s="264"/>
      <c r="AC34" s="264"/>
      <c r="AD34" s="264"/>
      <c r="AE34" s="265"/>
      <c r="AF34" s="252"/>
      <c r="AG34" s="253"/>
      <c r="AH34" s="253"/>
      <c r="AI34" s="253"/>
      <c r="AJ34" s="253"/>
      <c r="AK34" s="253"/>
      <c r="AL34" s="254" t="s">
        <v>10</v>
      </c>
      <c r="AM34" s="255"/>
      <c r="AR34" s="97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9"/>
      <c r="BK34" s="100"/>
      <c r="BL34" s="39"/>
    </row>
    <row r="35" spans="2:64" ht="18" customHeight="1">
      <c r="B35" s="94" t="s">
        <v>151</v>
      </c>
      <c r="C35" s="95"/>
      <c r="D35" s="96"/>
      <c r="E35" s="96"/>
      <c r="F35" s="96"/>
      <c r="G35" s="96"/>
      <c r="H35" s="95"/>
      <c r="I35" s="96"/>
      <c r="J35" s="96"/>
      <c r="K35" s="96"/>
      <c r="L35" s="96"/>
      <c r="M35" s="327">
        <f>BO8</f>
        <v>0</v>
      </c>
      <c r="N35" s="328"/>
      <c r="O35" s="328"/>
      <c r="P35" s="328"/>
      <c r="Q35" s="328"/>
      <c r="R35" s="328"/>
      <c r="S35" s="329" t="s">
        <v>10</v>
      </c>
      <c r="T35" s="330"/>
      <c r="U35" s="247" t="s">
        <v>54</v>
      </c>
      <c r="V35" s="248"/>
      <c r="W35" s="248"/>
      <c r="X35" s="248"/>
      <c r="Y35" s="248"/>
      <c r="Z35" s="248"/>
      <c r="AA35" s="248"/>
      <c r="AB35" s="248"/>
      <c r="AC35" s="248"/>
      <c r="AD35" s="248"/>
      <c r="AE35" s="248"/>
      <c r="AF35" s="248"/>
      <c r="AG35" s="248"/>
      <c r="AH35" s="248"/>
      <c r="AI35" s="248"/>
      <c r="AJ35" s="248"/>
      <c r="AK35" s="248"/>
      <c r="AL35" s="248"/>
      <c r="AM35" s="249"/>
      <c r="AR35" s="97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9"/>
      <c r="BK35" s="100"/>
      <c r="BL35" s="39"/>
    </row>
    <row r="36" spans="2:64" ht="18" customHeight="1">
      <c r="B36" s="247"/>
      <c r="C36" s="248"/>
      <c r="D36" s="248"/>
      <c r="E36" s="248"/>
      <c r="F36" s="248"/>
      <c r="G36" s="248"/>
      <c r="H36" s="248"/>
      <c r="I36" s="248"/>
      <c r="J36" s="248"/>
      <c r="K36" s="248"/>
      <c r="L36" s="251"/>
      <c r="M36" s="18"/>
      <c r="N36" s="113"/>
      <c r="O36" s="17"/>
      <c r="P36" s="17"/>
      <c r="Q36" s="17"/>
      <c r="R36" s="17"/>
      <c r="S36" s="17"/>
      <c r="T36" s="17"/>
      <c r="U36" s="247" t="s">
        <v>55</v>
      </c>
      <c r="V36" s="248"/>
      <c r="W36" s="248"/>
      <c r="X36" s="248"/>
      <c r="Y36" s="248"/>
      <c r="Z36" s="248"/>
      <c r="AA36" s="248"/>
      <c r="AB36" s="248"/>
      <c r="AC36" s="248"/>
      <c r="AD36" s="248"/>
      <c r="AE36" s="251"/>
      <c r="AF36" s="252"/>
      <c r="AG36" s="253"/>
      <c r="AH36" s="253"/>
      <c r="AI36" s="253"/>
      <c r="AJ36" s="253"/>
      <c r="AK36" s="253"/>
      <c r="AL36" s="254" t="s">
        <v>10</v>
      </c>
      <c r="AM36" s="255"/>
      <c r="AR36" s="97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98"/>
      <c r="BE36" s="98"/>
      <c r="BF36" s="98"/>
      <c r="BG36" s="98"/>
      <c r="BH36" s="98"/>
      <c r="BI36" s="98"/>
      <c r="BJ36" s="99"/>
      <c r="BK36" s="100"/>
      <c r="BL36" s="39"/>
    </row>
    <row r="37" spans="2:64" ht="18" customHeight="1">
      <c r="B37" s="93"/>
      <c r="C37" s="119"/>
      <c r="D37" s="119"/>
      <c r="E37" s="119"/>
      <c r="F37" s="119"/>
      <c r="G37" s="119"/>
      <c r="H37" s="119"/>
      <c r="I37" s="119"/>
      <c r="J37" s="119"/>
      <c r="K37" s="119"/>
      <c r="L37" s="120"/>
      <c r="M37" s="18"/>
      <c r="N37" s="113"/>
      <c r="O37" s="17"/>
      <c r="P37" s="17"/>
      <c r="Q37" s="17"/>
      <c r="R37" s="17"/>
      <c r="S37" s="17"/>
      <c r="T37" s="17"/>
      <c r="U37" s="112" t="s">
        <v>157</v>
      </c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6"/>
      <c r="AG37" s="116"/>
      <c r="AH37" s="116"/>
      <c r="AI37" s="116"/>
      <c r="AJ37" s="116"/>
      <c r="AK37" s="116"/>
      <c r="AL37" s="117"/>
      <c r="AM37" s="118"/>
      <c r="AR37" s="97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8"/>
      <c r="BJ37" s="99"/>
      <c r="BK37" s="100"/>
      <c r="BL37" s="39"/>
    </row>
    <row r="38" spans="2:64" ht="18" customHeight="1">
      <c r="B38" s="93"/>
      <c r="C38" s="119"/>
      <c r="D38" s="119"/>
      <c r="E38" s="119"/>
      <c r="F38" s="119"/>
      <c r="G38" s="119"/>
      <c r="H38" s="119"/>
      <c r="I38" s="119"/>
      <c r="J38" s="119"/>
      <c r="K38" s="119"/>
      <c r="L38" s="120"/>
      <c r="M38" s="18"/>
      <c r="N38" s="113"/>
      <c r="O38" s="17"/>
      <c r="P38" s="17"/>
      <c r="Q38" s="17"/>
      <c r="R38" s="17"/>
      <c r="S38" s="17"/>
      <c r="T38" s="17"/>
      <c r="U38" s="112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5"/>
      <c r="AG38" s="116"/>
      <c r="AH38" s="116"/>
      <c r="AI38" s="116"/>
      <c r="AJ38" s="116"/>
      <c r="AK38" s="116"/>
      <c r="AL38" s="117"/>
      <c r="AM38" s="118"/>
      <c r="AR38" s="97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9"/>
      <c r="BK38" s="100"/>
      <c r="BL38" s="39"/>
    </row>
    <row r="39" spans="2:64" ht="18" customHeight="1">
      <c r="B39" s="313" t="s">
        <v>160</v>
      </c>
      <c r="C39" s="264"/>
      <c r="D39" s="264"/>
      <c r="E39" s="264"/>
      <c r="F39" s="264"/>
      <c r="G39" s="264"/>
      <c r="H39" s="264"/>
      <c r="I39" s="264"/>
      <c r="J39" s="264"/>
      <c r="K39" s="264"/>
      <c r="L39" s="265"/>
      <c r="M39" s="327">
        <f>'R3.4'!AF39</f>
        <v>308</v>
      </c>
      <c r="N39" s="328"/>
      <c r="O39" s="328"/>
      <c r="P39" s="328"/>
      <c r="Q39" s="328"/>
      <c r="R39" s="328"/>
      <c r="S39" s="329" t="s">
        <v>10</v>
      </c>
      <c r="T39" s="330"/>
      <c r="U39" s="321" t="s">
        <v>161</v>
      </c>
      <c r="V39" s="275"/>
      <c r="W39" s="275"/>
      <c r="X39" s="275"/>
      <c r="Y39" s="275"/>
      <c r="Z39" s="275"/>
      <c r="AA39" s="275"/>
      <c r="AB39" s="275"/>
      <c r="AC39" s="275"/>
      <c r="AD39" s="275"/>
      <c r="AE39" s="322"/>
      <c r="AF39" s="252"/>
      <c r="AG39" s="253"/>
      <c r="AH39" s="253"/>
      <c r="AI39" s="253"/>
      <c r="AJ39" s="253"/>
      <c r="AK39" s="253"/>
      <c r="AL39" s="254" t="s">
        <v>10</v>
      </c>
      <c r="AM39" s="255"/>
      <c r="AN39" t="s">
        <v>162</v>
      </c>
      <c r="AR39" s="97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9"/>
      <c r="BK39" s="100"/>
      <c r="BL39" s="39"/>
    </row>
    <row r="40" spans="2:64" ht="18" customHeight="1">
      <c r="B40" s="125" t="s">
        <v>164</v>
      </c>
      <c r="C40" s="119"/>
      <c r="D40" s="121"/>
      <c r="E40" s="121"/>
      <c r="F40" s="121"/>
      <c r="G40" s="121"/>
      <c r="H40" s="119"/>
      <c r="I40" s="121"/>
      <c r="J40" s="121"/>
      <c r="K40" s="121"/>
      <c r="L40" s="121"/>
      <c r="M40" s="327">
        <f>'R3.4'!AF40</f>
        <v>7372</v>
      </c>
      <c r="N40" s="328"/>
      <c r="O40" s="328"/>
      <c r="P40" s="328"/>
      <c r="Q40" s="328"/>
      <c r="R40" s="328"/>
      <c r="S40" s="329" t="s">
        <v>10</v>
      </c>
      <c r="T40" s="330"/>
      <c r="U40" s="250" t="s">
        <v>165</v>
      </c>
      <c r="V40" s="248"/>
      <c r="W40" s="248"/>
      <c r="X40" s="248"/>
      <c r="Y40" s="248"/>
      <c r="Z40" s="248"/>
      <c r="AA40" s="248"/>
      <c r="AB40" s="248"/>
      <c r="AC40" s="248"/>
      <c r="AD40" s="248"/>
      <c r="AE40" s="251"/>
      <c r="AF40" s="252"/>
      <c r="AG40" s="253"/>
      <c r="AH40" s="253"/>
      <c r="AI40" s="253"/>
      <c r="AJ40" s="253"/>
      <c r="AK40" s="253"/>
      <c r="AL40" s="254" t="s">
        <v>10</v>
      </c>
      <c r="AM40" s="255"/>
      <c r="AN40" s="364">
        <f>AF42-M42</f>
        <v>8621</v>
      </c>
      <c r="AO40" s="365"/>
      <c r="AP40" s="365"/>
      <c r="AQ40" s="366"/>
      <c r="AR40" s="97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8"/>
      <c r="BI40" s="98"/>
      <c r="BJ40" s="99"/>
      <c r="BK40" s="100"/>
      <c r="BL40" s="39"/>
    </row>
    <row r="41" spans="2:64" ht="18" customHeight="1">
      <c r="B41" s="114" t="s">
        <v>168</v>
      </c>
      <c r="C41" s="113"/>
      <c r="D41" s="17"/>
      <c r="E41" s="17"/>
      <c r="F41" s="17"/>
      <c r="G41" s="17"/>
      <c r="H41" s="113"/>
      <c r="I41" s="17"/>
      <c r="J41" s="17"/>
      <c r="K41" s="17"/>
      <c r="L41" s="17"/>
      <c r="M41" s="327">
        <f>'R3.4'!AF41</f>
        <v>941</v>
      </c>
      <c r="N41" s="328"/>
      <c r="O41" s="328"/>
      <c r="P41" s="328"/>
      <c r="Q41" s="328"/>
      <c r="R41" s="328"/>
      <c r="S41" s="329" t="s">
        <v>10</v>
      </c>
      <c r="T41" s="330"/>
      <c r="U41" s="250" t="s">
        <v>169</v>
      </c>
      <c r="V41" s="248"/>
      <c r="W41" s="248"/>
      <c r="X41" s="248"/>
      <c r="Y41" s="248"/>
      <c r="Z41" s="248"/>
      <c r="AA41" s="248"/>
      <c r="AB41" s="248"/>
      <c r="AC41" s="248"/>
      <c r="AD41" s="248"/>
      <c r="AE41" s="251"/>
      <c r="AF41" s="252"/>
      <c r="AG41" s="253"/>
      <c r="AH41" s="253"/>
      <c r="AI41" s="253"/>
      <c r="AJ41" s="253"/>
      <c r="AK41" s="253"/>
      <c r="AL41" s="254" t="s">
        <v>10</v>
      </c>
      <c r="AM41" s="255"/>
      <c r="AR41" s="97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  <c r="BJ41" s="99"/>
      <c r="BK41" s="100"/>
      <c r="BL41" s="39"/>
    </row>
    <row r="42" spans="2:64" ht="13.8" thickBot="1">
      <c r="B42" s="256" t="s">
        <v>172</v>
      </c>
      <c r="C42" s="257"/>
      <c r="D42" s="257"/>
      <c r="E42" s="257"/>
      <c r="F42" s="257"/>
      <c r="G42" s="257"/>
      <c r="H42" s="257"/>
      <c r="I42" s="257"/>
      <c r="J42" s="257"/>
      <c r="K42" s="257"/>
      <c r="L42" s="258"/>
      <c r="M42" s="259">
        <v>311036</v>
      </c>
      <c r="N42" s="260"/>
      <c r="O42" s="260"/>
      <c r="P42" s="260"/>
      <c r="Q42" s="260"/>
      <c r="R42" s="260"/>
      <c r="S42" s="261" t="s">
        <v>10</v>
      </c>
      <c r="T42" s="262"/>
      <c r="U42" s="323" t="s">
        <v>173</v>
      </c>
      <c r="V42" s="324"/>
      <c r="W42" s="324"/>
      <c r="X42" s="324"/>
      <c r="Y42" s="324"/>
      <c r="Z42" s="324"/>
      <c r="AA42" s="324"/>
      <c r="AB42" s="324"/>
      <c r="AC42" s="324"/>
      <c r="AD42" s="324"/>
      <c r="AE42" s="325"/>
      <c r="AF42" s="259">
        <f>M43-SUM(AF11:AK22,AF24:AK34,AF36)</f>
        <v>319657</v>
      </c>
      <c r="AG42" s="260"/>
      <c r="AH42" s="260"/>
      <c r="AI42" s="260"/>
      <c r="AJ42" s="260"/>
      <c r="AK42" s="260"/>
      <c r="AL42" s="261" t="s">
        <v>10</v>
      </c>
      <c r="AM42" s="262"/>
      <c r="AR42" s="97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98"/>
      <c r="BE42" s="98"/>
      <c r="BF42" s="98"/>
      <c r="BG42" s="98"/>
      <c r="BH42" s="98"/>
      <c r="BI42" s="98"/>
      <c r="BJ42" s="99"/>
      <c r="BK42" s="100"/>
      <c r="BL42" s="39"/>
    </row>
    <row r="43" spans="2:64" ht="13.5" customHeight="1" thickBot="1">
      <c r="B43" s="305" t="s">
        <v>59</v>
      </c>
      <c r="C43" s="306"/>
      <c r="D43" s="306"/>
      <c r="E43" s="306"/>
      <c r="F43" s="306"/>
      <c r="G43" s="306"/>
      <c r="H43" s="306"/>
      <c r="I43" s="306"/>
      <c r="J43" s="306"/>
      <c r="K43" s="306"/>
      <c r="L43" s="307"/>
      <c r="M43" s="244">
        <f>SUM(M11:R25,M27,M29:M31,M34:R42)</f>
        <v>319657</v>
      </c>
      <c r="N43" s="245"/>
      <c r="O43" s="245"/>
      <c r="P43" s="245"/>
      <c r="Q43" s="245"/>
      <c r="R43" s="245"/>
      <c r="S43" s="306" t="s">
        <v>10</v>
      </c>
      <c r="T43" s="308"/>
      <c r="U43" s="305" t="s">
        <v>60</v>
      </c>
      <c r="V43" s="306"/>
      <c r="W43" s="306"/>
      <c r="X43" s="306"/>
      <c r="Y43" s="306"/>
      <c r="Z43" s="306"/>
      <c r="AA43" s="306"/>
      <c r="AB43" s="306"/>
      <c r="AC43" s="306"/>
      <c r="AD43" s="306"/>
      <c r="AE43" s="307"/>
      <c r="AF43" s="244">
        <f>SUM(AF11:AK22,AF24:AK33,AF34,AF36,AF40,AF41:AK42)</f>
        <v>319657</v>
      </c>
      <c r="AG43" s="245"/>
      <c r="AH43" s="245"/>
      <c r="AI43" s="245"/>
      <c r="AJ43" s="245"/>
      <c r="AK43" s="245"/>
      <c r="AL43" s="306" t="s">
        <v>10</v>
      </c>
      <c r="AM43" s="308"/>
      <c r="AR43" s="97"/>
      <c r="AS43" s="98"/>
      <c r="AT43" s="98"/>
      <c r="AU43" s="98"/>
      <c r="AV43" s="98"/>
      <c r="AW43" s="98"/>
      <c r="AX43" s="98"/>
      <c r="AY43" s="98"/>
      <c r="AZ43" s="98"/>
      <c r="BA43" s="98"/>
      <c r="BB43" s="98"/>
      <c r="BC43" s="98"/>
      <c r="BD43" s="98"/>
      <c r="BE43" s="98"/>
      <c r="BF43" s="98"/>
      <c r="BG43" s="98"/>
      <c r="BH43" s="98"/>
      <c r="BI43" s="98"/>
      <c r="BJ43" s="99"/>
      <c r="BK43" s="100"/>
      <c r="BL43" s="39"/>
    </row>
    <row r="44" spans="2:64" ht="17.100000000000001" customHeight="1">
      <c r="AR44" s="97"/>
      <c r="AS44" s="98"/>
      <c r="AT44" s="98"/>
      <c r="AU44" s="98"/>
      <c r="AV44" s="98"/>
      <c r="AW44" s="98"/>
      <c r="AX44" s="98"/>
      <c r="AY44" s="98"/>
      <c r="AZ44" s="98"/>
      <c r="BA44" s="98"/>
      <c r="BB44" s="98"/>
      <c r="BC44" s="98"/>
      <c r="BD44" s="98"/>
      <c r="BE44" s="98"/>
      <c r="BF44" s="98"/>
      <c r="BG44" s="98"/>
      <c r="BH44" s="98"/>
      <c r="BI44" s="98"/>
      <c r="BJ44" s="99"/>
      <c r="BK44" s="100"/>
      <c r="BL44" s="39"/>
    </row>
    <row r="45" spans="2:64" ht="12.75" customHeight="1">
      <c r="B45" t="s">
        <v>343</v>
      </c>
      <c r="C45"/>
      <c r="AR45" s="97"/>
      <c r="AS45" s="98"/>
      <c r="AT45" s="98"/>
      <c r="AU45" s="98"/>
      <c r="AV45" s="98"/>
      <c r="AW45" s="98"/>
      <c r="AX45" s="98"/>
      <c r="AY45" s="98"/>
      <c r="AZ45" s="98"/>
      <c r="BA45" s="98"/>
      <c r="BB45" s="98"/>
      <c r="BC45" s="98"/>
      <c r="BD45" s="98"/>
      <c r="BE45" s="98"/>
      <c r="BF45" s="98"/>
      <c r="BG45" s="98"/>
      <c r="BH45" s="98"/>
      <c r="BI45" s="98"/>
      <c r="BJ45" s="99"/>
      <c r="BK45" s="100"/>
      <c r="BL45" s="39"/>
    </row>
    <row r="46" spans="2:64" ht="19.5" customHeight="1">
      <c r="B46" t="s">
        <v>344</v>
      </c>
      <c r="C46"/>
      <c r="AR46" s="97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9"/>
      <c r="BK46" s="100"/>
      <c r="BL46" s="39"/>
    </row>
    <row r="47" spans="2:64" ht="19.5" customHeight="1">
      <c r="C47"/>
      <c r="AR47" s="97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9"/>
      <c r="BK47" s="100"/>
      <c r="BL47" s="39"/>
    </row>
    <row r="48" spans="2:64" ht="17.100000000000001" customHeight="1">
      <c r="C48"/>
      <c r="AR48" s="97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9"/>
      <c r="BK48" s="100"/>
      <c r="BL48" s="39"/>
    </row>
    <row r="49" spans="3:64" ht="13.5" customHeight="1">
      <c r="C49"/>
      <c r="AR49" s="97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9"/>
      <c r="BK49" s="100"/>
      <c r="BL49" s="39"/>
    </row>
    <row r="50" spans="3:64" ht="18" customHeight="1">
      <c r="C50"/>
      <c r="AR50" s="97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9"/>
      <c r="BK50" s="100"/>
      <c r="BL50" s="39"/>
    </row>
    <row r="51" spans="3:64" ht="18" customHeight="1">
      <c r="C51"/>
      <c r="AR51" s="97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9"/>
      <c r="BK51" s="100"/>
      <c r="BL51" s="39"/>
    </row>
    <row r="52" spans="3:64" ht="18" customHeight="1">
      <c r="C52"/>
      <c r="AR52" s="97"/>
      <c r="AS52" s="98"/>
      <c r="AT52" s="98"/>
      <c r="AU52" s="98"/>
      <c r="AV52" s="98"/>
      <c r="AW52" s="98"/>
      <c r="AX52" s="98"/>
      <c r="AY52" s="98"/>
      <c r="AZ52" s="98"/>
      <c r="BA52" s="98"/>
      <c r="BB52" s="98"/>
      <c r="BC52" s="98"/>
      <c r="BD52" s="98"/>
      <c r="BE52" s="98"/>
      <c r="BF52" s="98"/>
      <c r="BG52" s="98"/>
      <c r="BH52" s="98"/>
      <c r="BI52" s="98"/>
      <c r="BJ52" s="99"/>
      <c r="BK52" s="100"/>
      <c r="BL52" s="39"/>
    </row>
    <row r="53" spans="3:64" ht="18" customHeight="1">
      <c r="C53"/>
      <c r="AR53" s="97"/>
      <c r="AS53" s="98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8"/>
      <c r="BG53" s="98"/>
      <c r="BH53" s="98"/>
      <c r="BI53" s="98"/>
      <c r="BJ53" s="99"/>
      <c r="BK53" s="100"/>
      <c r="BL53" s="39"/>
    </row>
    <row r="54" spans="3:64" ht="18" customHeight="1">
      <c r="C54"/>
      <c r="AR54" s="97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9"/>
      <c r="BK54" s="100"/>
      <c r="BL54" s="39"/>
    </row>
    <row r="55" spans="3:64" ht="18" customHeight="1">
      <c r="C55"/>
      <c r="AR55" s="97"/>
      <c r="AS55" s="98"/>
      <c r="AT55" s="98"/>
      <c r="AU55" s="98"/>
      <c r="AV55" s="98"/>
      <c r="AW55" s="98"/>
      <c r="AX55" s="98"/>
      <c r="AY55" s="98"/>
      <c r="AZ55" s="98"/>
      <c r="BA55" s="98"/>
      <c r="BB55" s="98"/>
      <c r="BC55" s="98"/>
      <c r="BD55" s="98"/>
      <c r="BE55" s="98"/>
      <c r="BF55" s="98"/>
      <c r="BG55" s="98"/>
      <c r="BH55" s="98"/>
      <c r="BI55" s="98"/>
      <c r="BJ55" s="99"/>
      <c r="BK55" s="100"/>
      <c r="BL55" s="39"/>
    </row>
    <row r="56" spans="3:64" ht="18" customHeight="1">
      <c r="C56"/>
      <c r="AR56" s="97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98"/>
      <c r="BE56" s="98"/>
      <c r="BF56" s="98"/>
      <c r="BG56" s="98"/>
      <c r="BH56" s="98"/>
      <c r="BI56" s="98"/>
      <c r="BJ56" s="99"/>
      <c r="BK56" s="100"/>
      <c r="BL56" s="39"/>
    </row>
    <row r="57" spans="3:64" ht="18" customHeight="1">
      <c r="C57"/>
      <c r="AR57" s="97"/>
      <c r="AS57" s="98"/>
      <c r="AT57" s="98"/>
      <c r="AU57" s="98"/>
      <c r="AV57" s="98"/>
      <c r="AW57" s="98"/>
      <c r="AX57" s="98"/>
      <c r="AY57" s="98"/>
      <c r="AZ57" s="98"/>
      <c r="BA57" s="98"/>
      <c r="BB57" s="98"/>
      <c r="BC57" s="98"/>
      <c r="BD57" s="98"/>
      <c r="BE57" s="98"/>
      <c r="BF57" s="98"/>
      <c r="BG57" s="98"/>
      <c r="BH57" s="98"/>
      <c r="BI57" s="98"/>
      <c r="BJ57" s="99"/>
      <c r="BK57" s="100"/>
      <c r="BL57" s="39"/>
    </row>
    <row r="58" spans="3:64" ht="18" customHeight="1">
      <c r="C58"/>
      <c r="AR58" s="97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E58" s="98"/>
      <c r="BF58" s="98"/>
      <c r="BG58" s="98"/>
      <c r="BH58" s="98"/>
      <c r="BI58" s="98"/>
      <c r="BJ58" s="99"/>
      <c r="BK58" s="100"/>
      <c r="BL58" s="39"/>
    </row>
    <row r="59" spans="3:64" ht="18" customHeight="1">
      <c r="C59"/>
      <c r="AR59" s="97"/>
      <c r="AS59" s="98"/>
      <c r="AT59" s="98"/>
      <c r="AU59" s="98"/>
      <c r="AV59" s="98"/>
      <c r="AW59" s="98"/>
      <c r="AX59" s="98"/>
      <c r="AY59" s="98"/>
      <c r="AZ59" s="98"/>
      <c r="BA59" s="98"/>
      <c r="BB59" s="98"/>
      <c r="BC59" s="98"/>
      <c r="BD59" s="98"/>
      <c r="BE59" s="98"/>
      <c r="BF59" s="98"/>
      <c r="BG59" s="98"/>
      <c r="BH59" s="98"/>
      <c r="BI59" s="98"/>
      <c r="BJ59" s="99"/>
      <c r="BK59" s="100"/>
      <c r="BL59" s="39"/>
    </row>
    <row r="60" spans="3:64" ht="18" customHeight="1">
      <c r="C60"/>
      <c r="AR60" s="97"/>
      <c r="AS60" s="98"/>
      <c r="AT60" s="98"/>
      <c r="AU60" s="98"/>
      <c r="AV60" s="98"/>
      <c r="AW60" s="98"/>
      <c r="AX60" s="98"/>
      <c r="AY60" s="98"/>
      <c r="AZ60" s="98"/>
      <c r="BA60" s="98"/>
      <c r="BB60" s="98"/>
      <c r="BC60" s="98"/>
      <c r="BD60" s="98"/>
      <c r="BE60" s="98"/>
      <c r="BF60" s="98"/>
      <c r="BG60" s="98"/>
      <c r="BH60" s="98"/>
      <c r="BI60" s="98"/>
      <c r="BJ60" s="99"/>
      <c r="BK60" s="100"/>
      <c r="BL60" s="39"/>
    </row>
    <row r="61" spans="3:64" ht="18" customHeight="1">
      <c r="C61"/>
      <c r="AR61" s="97"/>
      <c r="AS61" s="98"/>
      <c r="AT61" s="98"/>
      <c r="AU61" s="98"/>
      <c r="AV61" s="98"/>
      <c r="AW61" s="98"/>
      <c r="AX61" s="98"/>
      <c r="AY61" s="98"/>
      <c r="AZ61" s="98"/>
      <c r="BA61" s="98"/>
      <c r="BB61" s="98"/>
      <c r="BC61" s="98"/>
      <c r="BD61" s="98"/>
      <c r="BE61" s="98"/>
      <c r="BF61" s="98"/>
      <c r="BG61" s="98"/>
      <c r="BH61" s="98"/>
      <c r="BI61" s="98"/>
      <c r="BJ61" s="99"/>
      <c r="BK61" s="100"/>
      <c r="BL61" s="39"/>
    </row>
    <row r="62" spans="3:64" ht="18" customHeight="1">
      <c r="C62"/>
      <c r="AR62" s="97"/>
      <c r="AS62" s="98"/>
      <c r="AT62" s="98"/>
      <c r="AU62" s="98"/>
      <c r="AV62" s="98"/>
      <c r="AW62" s="98"/>
      <c r="AX62" s="98"/>
      <c r="AY62" s="98"/>
      <c r="AZ62" s="98"/>
      <c r="BA62" s="98"/>
      <c r="BB62" s="98"/>
      <c r="BC62" s="98"/>
      <c r="BD62" s="98"/>
      <c r="BE62" s="98"/>
      <c r="BF62" s="98"/>
      <c r="BG62" s="98"/>
      <c r="BH62" s="98"/>
      <c r="BI62" s="98"/>
      <c r="BJ62" s="99"/>
      <c r="BK62" s="100"/>
      <c r="BL62" s="39"/>
    </row>
    <row r="63" spans="3:64" ht="18" customHeight="1">
      <c r="C63"/>
      <c r="AR63" s="102"/>
      <c r="AS63" s="103"/>
      <c r="AT63" s="103"/>
      <c r="AU63" s="103"/>
      <c r="AV63" s="103"/>
      <c r="AW63" s="103"/>
      <c r="AX63" s="103"/>
      <c r="AY63" s="103"/>
      <c r="AZ63" s="103"/>
      <c r="BA63" s="103"/>
      <c r="BB63" s="103"/>
      <c r="BC63" s="103"/>
      <c r="BD63" s="103"/>
      <c r="BE63" s="103"/>
      <c r="BF63" s="103"/>
      <c r="BG63" s="103"/>
      <c r="BH63" s="103"/>
      <c r="BI63" s="103"/>
      <c r="BJ63" s="104"/>
      <c r="BK63" s="105"/>
      <c r="BL63" s="40"/>
    </row>
    <row r="64" spans="3:64" ht="18" customHeight="1">
      <c r="C64"/>
      <c r="AR64" s="106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8"/>
      <c r="BK64" s="109"/>
      <c r="BL64" s="41"/>
    </row>
    <row r="65" spans="3:64" ht="18" customHeight="1">
      <c r="C65"/>
      <c r="AR65" s="106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8"/>
      <c r="BK65" s="109"/>
      <c r="BL65" s="41"/>
    </row>
    <row r="66" spans="3:64" ht="18" customHeight="1">
      <c r="C66"/>
      <c r="AR66" s="106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8"/>
      <c r="BK66" s="109"/>
      <c r="BL66" s="41"/>
    </row>
    <row r="67" spans="3:64" ht="18" customHeight="1">
      <c r="C67"/>
      <c r="AR67" s="106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8"/>
      <c r="BK67" s="109"/>
      <c r="BL67" s="41"/>
    </row>
    <row r="68" spans="3:64" ht="18" customHeight="1">
      <c r="C68"/>
      <c r="AR68" s="106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7"/>
      <c r="BH68" s="107"/>
      <c r="BI68" s="107"/>
      <c r="BJ68" s="108"/>
      <c r="BK68" s="109"/>
      <c r="BL68" s="41"/>
    </row>
    <row r="69" spans="3:64" ht="18" customHeight="1">
      <c r="C69"/>
      <c r="AR69" s="106"/>
      <c r="AS69" s="107"/>
      <c r="AT69" s="107"/>
      <c r="AU69" s="107"/>
      <c r="AV69" s="107"/>
      <c r="AW69" s="107"/>
      <c r="AX69" s="107"/>
      <c r="AY69" s="107"/>
      <c r="AZ69" s="107"/>
      <c r="BA69" s="107"/>
      <c r="BB69" s="107"/>
      <c r="BC69" s="107"/>
      <c r="BD69" s="107"/>
      <c r="BE69" s="107"/>
      <c r="BF69" s="107"/>
      <c r="BG69" s="107"/>
      <c r="BH69" s="107"/>
      <c r="BI69" s="107"/>
      <c r="BJ69" s="108"/>
      <c r="BK69" s="100"/>
      <c r="BL69" s="41"/>
    </row>
    <row r="70" spans="3:64" ht="18" customHeight="1">
      <c r="C70"/>
      <c r="AR70" s="106"/>
      <c r="AS70" s="107"/>
      <c r="AT70" s="107"/>
      <c r="AU70" s="107"/>
      <c r="AV70" s="107"/>
      <c r="AW70" s="107"/>
      <c r="AX70" s="107"/>
      <c r="AY70" s="107"/>
      <c r="AZ70" s="107"/>
      <c r="BA70" s="107"/>
      <c r="BB70" s="107"/>
      <c r="BC70" s="107"/>
      <c r="BD70" s="107"/>
      <c r="BE70" s="107"/>
      <c r="BF70" s="107"/>
      <c r="BG70" s="107"/>
      <c r="BH70" s="107"/>
      <c r="BI70" s="107"/>
      <c r="BJ70" s="108"/>
      <c r="BK70" s="109"/>
      <c r="BL70" s="41"/>
    </row>
    <row r="71" spans="3:64" ht="18" customHeight="1">
      <c r="C71"/>
      <c r="AR71" s="106"/>
      <c r="AS71" s="107"/>
      <c r="AT71" s="107"/>
      <c r="AU71" s="107"/>
      <c r="AV71" s="107"/>
      <c r="AW71" s="107"/>
      <c r="AX71" s="107"/>
      <c r="AY71" s="107"/>
      <c r="AZ71" s="107"/>
      <c r="BA71" s="107"/>
      <c r="BB71" s="107"/>
      <c r="BC71" s="107"/>
      <c r="BD71" s="107"/>
      <c r="BE71" s="107"/>
      <c r="BF71" s="107"/>
      <c r="BG71" s="107"/>
      <c r="BH71" s="107"/>
      <c r="BI71" s="107"/>
      <c r="BJ71" s="108"/>
      <c r="BK71" s="109"/>
      <c r="BL71" s="41"/>
    </row>
    <row r="72" spans="3:64" ht="18" customHeight="1">
      <c r="C72"/>
      <c r="AR72" s="106"/>
      <c r="AS72" s="107"/>
      <c r="AT72" s="107"/>
      <c r="AU72" s="107"/>
      <c r="AV72" s="107"/>
      <c r="AW72" s="107"/>
      <c r="AX72" s="107"/>
      <c r="AY72" s="107"/>
      <c r="AZ72" s="107"/>
      <c r="BA72" s="107"/>
      <c r="BB72" s="107"/>
      <c r="BC72" s="107"/>
      <c r="BD72" s="107"/>
      <c r="BE72" s="107"/>
      <c r="BF72" s="107"/>
      <c r="BG72" s="107"/>
      <c r="BH72" s="107"/>
      <c r="BI72" s="107"/>
      <c r="BJ72" s="108"/>
      <c r="BK72" s="100"/>
      <c r="BL72" s="41"/>
    </row>
    <row r="73" spans="3:64" ht="18" customHeight="1">
      <c r="C73"/>
      <c r="AR73" s="106"/>
      <c r="AS73" s="107"/>
      <c r="AT73" s="107"/>
      <c r="AU73" s="107"/>
      <c r="AV73" s="107"/>
      <c r="AW73" s="107"/>
      <c r="AX73" s="107"/>
      <c r="AY73" s="107"/>
      <c r="AZ73" s="107"/>
      <c r="BA73" s="107"/>
      <c r="BB73" s="107"/>
      <c r="BC73" s="107"/>
      <c r="BD73" s="107"/>
      <c r="BE73" s="107"/>
      <c r="BF73" s="107"/>
      <c r="BG73" s="107"/>
      <c r="BH73" s="107"/>
      <c r="BI73" s="107"/>
      <c r="BJ73" s="108"/>
      <c r="BK73" s="109"/>
      <c r="BL73" s="41"/>
    </row>
    <row r="74" spans="3:64" ht="18" customHeight="1">
      <c r="C74"/>
      <c r="AR74" s="106"/>
      <c r="AS74" s="107"/>
      <c r="AT74" s="107"/>
      <c r="AU74" s="107"/>
      <c r="AV74" s="107"/>
      <c r="AW74" s="107"/>
      <c r="AX74" s="107"/>
      <c r="AY74" s="107"/>
      <c r="AZ74" s="107"/>
      <c r="BA74" s="107"/>
      <c r="BB74" s="107"/>
      <c r="BC74" s="107"/>
      <c r="BD74" s="107"/>
      <c r="BE74" s="107"/>
      <c r="BF74" s="107"/>
      <c r="BG74" s="107"/>
      <c r="BH74" s="107"/>
      <c r="BI74" s="107"/>
      <c r="BJ74" s="108"/>
      <c r="BK74" s="109"/>
      <c r="BL74" s="41"/>
    </row>
    <row r="75" spans="3:64" ht="18" customHeight="1">
      <c r="C75"/>
      <c r="AR75" s="106"/>
      <c r="AS75" s="107"/>
      <c r="AT75" s="107"/>
      <c r="AU75" s="107"/>
      <c r="AV75" s="107"/>
      <c r="AW75" s="107"/>
      <c r="AX75" s="107"/>
      <c r="AY75" s="107"/>
      <c r="AZ75" s="107"/>
      <c r="BA75" s="107"/>
      <c r="BB75" s="107"/>
      <c r="BC75" s="107"/>
      <c r="BD75" s="107"/>
      <c r="BE75" s="107"/>
      <c r="BF75" s="107"/>
      <c r="BG75" s="107"/>
      <c r="BH75" s="107"/>
      <c r="BI75" s="107"/>
      <c r="BJ75" s="108"/>
      <c r="BK75" s="109"/>
      <c r="BL75" s="41"/>
    </row>
    <row r="76" spans="3:64" ht="18" customHeight="1">
      <c r="C76"/>
      <c r="AR76" s="106"/>
      <c r="AS76" s="107"/>
      <c r="AT76" s="107"/>
      <c r="AU76" s="107"/>
      <c r="AV76" s="107"/>
      <c r="AW76" s="107"/>
      <c r="AX76" s="107"/>
      <c r="AY76" s="107"/>
      <c r="AZ76" s="107"/>
      <c r="BA76" s="107"/>
      <c r="BB76" s="107"/>
      <c r="BC76" s="107"/>
      <c r="BD76" s="107"/>
      <c r="BE76" s="107"/>
      <c r="BF76" s="107"/>
      <c r="BG76" s="107"/>
      <c r="BH76" s="107"/>
      <c r="BI76" s="107"/>
      <c r="BJ76" s="108"/>
      <c r="BK76" s="109"/>
      <c r="BL76" s="41"/>
    </row>
    <row r="77" spans="3:64" ht="18" customHeight="1">
      <c r="C77"/>
      <c r="AR77" s="106"/>
      <c r="AS77" s="107"/>
      <c r="AT77" s="107"/>
      <c r="AU77" s="107"/>
      <c r="AV77" s="107"/>
      <c r="AW77" s="107"/>
      <c r="AX77" s="107"/>
      <c r="AY77" s="107"/>
      <c r="AZ77" s="107"/>
      <c r="BA77" s="107"/>
      <c r="BB77" s="107"/>
      <c r="BC77" s="107"/>
      <c r="BD77" s="107"/>
      <c r="BE77" s="107"/>
      <c r="BF77" s="107"/>
      <c r="BG77" s="107"/>
      <c r="BH77" s="107"/>
      <c r="BI77" s="107"/>
      <c r="BJ77" s="108"/>
      <c r="BK77" s="109"/>
      <c r="BL77" s="41"/>
    </row>
    <row r="78" spans="3:64" ht="18" customHeight="1">
      <c r="C78"/>
      <c r="AR78" s="106"/>
      <c r="AS78" s="107"/>
      <c r="AT78" s="107"/>
      <c r="AU78" s="107"/>
      <c r="AV78" s="107"/>
      <c r="AW78" s="107"/>
      <c r="AX78" s="107"/>
      <c r="AY78" s="107"/>
      <c r="AZ78" s="107"/>
      <c r="BA78" s="107"/>
      <c r="BB78" s="107"/>
      <c r="BC78" s="107"/>
      <c r="BD78" s="107"/>
      <c r="BE78" s="107"/>
      <c r="BF78" s="107"/>
      <c r="BG78" s="107"/>
      <c r="BH78" s="107"/>
      <c r="BI78" s="107"/>
      <c r="BJ78" s="108"/>
      <c r="BK78" s="109"/>
      <c r="BL78" s="41"/>
    </row>
    <row r="79" spans="3:64" ht="18" customHeight="1">
      <c r="C79"/>
      <c r="AR79" s="106"/>
      <c r="AS79" s="107"/>
      <c r="AT79" s="107"/>
      <c r="AU79" s="107"/>
      <c r="AV79" s="107"/>
      <c r="AW79" s="107"/>
      <c r="AX79" s="107"/>
      <c r="AY79" s="107"/>
      <c r="AZ79" s="107"/>
      <c r="BA79" s="107"/>
      <c r="BB79" s="107"/>
      <c r="BC79" s="107"/>
      <c r="BD79" s="107"/>
      <c r="BE79" s="107"/>
      <c r="BF79" s="107"/>
      <c r="BG79" s="107"/>
      <c r="BH79" s="107"/>
      <c r="BI79" s="107"/>
      <c r="BJ79" s="108"/>
      <c r="BK79" s="109"/>
      <c r="BL79" s="41"/>
    </row>
    <row r="80" spans="3:64" ht="18" customHeight="1">
      <c r="C80"/>
      <c r="AR80" s="106"/>
      <c r="AS80" s="107"/>
      <c r="AT80" s="107"/>
      <c r="AU80" s="107"/>
      <c r="AV80" s="107"/>
      <c r="AW80" s="107"/>
      <c r="AX80" s="107"/>
      <c r="AY80" s="107"/>
      <c r="AZ80" s="107"/>
      <c r="BA80" s="107"/>
      <c r="BB80" s="107"/>
      <c r="BC80" s="107"/>
      <c r="BD80" s="107"/>
      <c r="BE80" s="107"/>
      <c r="BF80" s="107"/>
      <c r="BG80" s="107"/>
      <c r="BH80" s="107"/>
      <c r="BI80" s="107"/>
      <c r="BJ80" s="108"/>
      <c r="BK80" s="109"/>
      <c r="BL80" s="41"/>
    </row>
    <row r="81" spans="3:64" ht="18" customHeight="1" thickBot="1">
      <c r="C81"/>
      <c r="AR81" s="106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8"/>
      <c r="BK81" s="110"/>
      <c r="BL81" s="41"/>
    </row>
    <row r="82" spans="3:64" ht="18" customHeight="1">
      <c r="C82"/>
      <c r="BL82" s="42"/>
    </row>
    <row r="83" spans="3:64">
      <c r="C83"/>
      <c r="BL83" s="42"/>
    </row>
    <row r="84" spans="3:64">
      <c r="C84"/>
      <c r="BL84" s="42"/>
    </row>
    <row r="85" spans="3:64">
      <c r="C85"/>
      <c r="BL85" s="42"/>
    </row>
    <row r="86" spans="3:64">
      <c r="C86"/>
      <c r="BL86" s="42"/>
    </row>
    <row r="87" spans="3:64">
      <c r="C87"/>
      <c r="BL87" s="42"/>
    </row>
    <row r="88" spans="3:64">
      <c r="C88"/>
      <c r="BL88" s="42"/>
    </row>
    <row r="89" spans="3:64">
      <c r="C89"/>
      <c r="BL89" s="42"/>
    </row>
    <row r="90" spans="3:64">
      <c r="C90"/>
      <c r="BL90" s="42"/>
    </row>
    <row r="91" spans="3:64">
      <c r="C91"/>
      <c r="BL91" s="42"/>
    </row>
    <row r="92" spans="3:64">
      <c r="C92"/>
      <c r="BL92" s="42"/>
    </row>
    <row r="93" spans="3:64">
      <c r="C93"/>
      <c r="BL93" s="42"/>
    </row>
    <row r="94" spans="3:64">
      <c r="C94"/>
      <c r="BL94" s="42"/>
    </row>
    <row r="95" spans="3:64">
      <c r="C95"/>
      <c r="BL95" s="42"/>
    </row>
    <row r="96" spans="3:64">
      <c r="C96"/>
      <c r="BL96" s="42"/>
    </row>
    <row r="97" spans="3:64">
      <c r="C97"/>
      <c r="BL97" s="42"/>
    </row>
    <row r="98" spans="3:64">
      <c r="C98"/>
      <c r="BL98" s="42"/>
    </row>
    <row r="99" spans="3:64">
      <c r="C99"/>
      <c r="BL99" s="42"/>
    </row>
    <row r="100" spans="3:64">
      <c r="C100"/>
      <c r="BL100" s="42"/>
    </row>
    <row r="101" spans="3:64">
      <c r="C101"/>
      <c r="BL101" s="42"/>
    </row>
    <row r="102" spans="3:64">
      <c r="C102"/>
      <c r="BL102" s="42"/>
    </row>
    <row r="103" spans="3:64">
      <c r="C103"/>
      <c r="BL103" s="42"/>
    </row>
    <row r="104" spans="3:64">
      <c r="C104"/>
      <c r="BL104" s="42"/>
    </row>
    <row r="105" spans="3:64">
      <c r="C105"/>
      <c r="BL105" s="42"/>
    </row>
    <row r="106" spans="3:64">
      <c r="C106"/>
      <c r="BL106" s="42"/>
    </row>
    <row r="107" spans="3:64">
      <c r="C107"/>
      <c r="BL107" s="42"/>
    </row>
    <row r="108" spans="3:64">
      <c r="C108"/>
      <c r="BL108" s="42"/>
    </row>
    <row r="109" spans="3:64">
      <c r="C109"/>
      <c r="BL109" s="42"/>
    </row>
    <row r="110" spans="3:64">
      <c r="C110"/>
      <c r="BL110" s="42"/>
    </row>
    <row r="111" spans="3:64">
      <c r="C111"/>
      <c r="BL111" s="42"/>
    </row>
    <row r="112" spans="3:64">
      <c r="C112"/>
      <c r="BL112" s="42"/>
    </row>
    <row r="113" spans="3:64">
      <c r="C113"/>
      <c r="BL113" s="42"/>
    </row>
    <row r="114" spans="3:64">
      <c r="C114"/>
    </row>
    <row r="115" spans="3:64">
      <c r="C115"/>
    </row>
    <row r="116" spans="3:64">
      <c r="C116"/>
    </row>
    <row r="117" spans="3:64">
      <c r="C117"/>
    </row>
    <row r="118" spans="3:64">
      <c r="C118"/>
    </row>
    <row r="119" spans="3:64">
      <c r="C119"/>
    </row>
    <row r="120" spans="3:64">
      <c r="C120"/>
    </row>
    <row r="121" spans="3:64">
      <c r="C121"/>
    </row>
    <row r="122" spans="3:64">
      <c r="C122"/>
    </row>
    <row r="123" spans="3:64">
      <c r="C123"/>
    </row>
    <row r="124" spans="3:64">
      <c r="C124"/>
    </row>
    <row r="125" spans="3:64">
      <c r="C125"/>
    </row>
    <row r="126" spans="3:64">
      <c r="C126"/>
    </row>
    <row r="127" spans="3:64">
      <c r="C127"/>
    </row>
    <row r="128" spans="3:64">
      <c r="C128"/>
    </row>
  </sheetData>
  <mergeCells count="169">
    <mergeCell ref="AL42:AM42"/>
    <mergeCell ref="B43:L43"/>
    <mergeCell ref="M43:R43"/>
    <mergeCell ref="S43:T43"/>
    <mergeCell ref="U43:AE43"/>
    <mergeCell ref="AF43:AK43"/>
    <mergeCell ref="AL43:AM43"/>
    <mergeCell ref="M41:R41"/>
    <mergeCell ref="S41:T41"/>
    <mergeCell ref="U41:AE41"/>
    <mergeCell ref="AF41:AK41"/>
    <mergeCell ref="AL41:AM41"/>
    <mergeCell ref="B42:L42"/>
    <mergeCell ref="M42:R42"/>
    <mergeCell ref="S42:T42"/>
    <mergeCell ref="U42:AE42"/>
    <mergeCell ref="AF42:AK42"/>
    <mergeCell ref="M40:R40"/>
    <mergeCell ref="S40:T40"/>
    <mergeCell ref="U40:AE40"/>
    <mergeCell ref="AF40:AK40"/>
    <mergeCell ref="AL40:AM40"/>
    <mergeCell ref="AN40:AQ40"/>
    <mergeCell ref="B39:L39"/>
    <mergeCell ref="M39:R39"/>
    <mergeCell ref="S39:T39"/>
    <mergeCell ref="U39:AE39"/>
    <mergeCell ref="AF39:AK39"/>
    <mergeCell ref="AL39:AM39"/>
    <mergeCell ref="M35:R35"/>
    <mergeCell ref="S35:T35"/>
    <mergeCell ref="U35:AM35"/>
    <mergeCell ref="B36:L36"/>
    <mergeCell ref="U36:AE36"/>
    <mergeCell ref="AF36:AK36"/>
    <mergeCell ref="AL36:AM36"/>
    <mergeCell ref="AF32:AK32"/>
    <mergeCell ref="M33:R33"/>
    <mergeCell ref="S33:T33"/>
    <mergeCell ref="AL33:AM33"/>
    <mergeCell ref="B34:L34"/>
    <mergeCell ref="M34:R34"/>
    <mergeCell ref="S34:T34"/>
    <mergeCell ref="U34:AE34"/>
    <mergeCell ref="AF34:AK34"/>
    <mergeCell ref="AL34:AM34"/>
    <mergeCell ref="AL30:AM30"/>
    <mergeCell ref="B31:L31"/>
    <mergeCell ref="M31:R31"/>
    <mergeCell ref="S31:T31"/>
    <mergeCell ref="U31:V33"/>
    <mergeCell ref="W31:Y31"/>
    <mergeCell ref="B32:L32"/>
    <mergeCell ref="M32:R32"/>
    <mergeCell ref="S32:T32"/>
    <mergeCell ref="W32:X32"/>
    <mergeCell ref="B28:T28"/>
    <mergeCell ref="U28:V30"/>
    <mergeCell ref="W28:Y28"/>
    <mergeCell ref="B29:L29"/>
    <mergeCell ref="M29:R29"/>
    <mergeCell ref="S29:T29"/>
    <mergeCell ref="B30:T30"/>
    <mergeCell ref="B26:T26"/>
    <mergeCell ref="U26:AE26"/>
    <mergeCell ref="AL21:AM21"/>
    <mergeCell ref="AF26:AK26"/>
    <mergeCell ref="AL26:AM26"/>
    <mergeCell ref="B27:L27"/>
    <mergeCell ref="M27:R27"/>
    <mergeCell ref="S27:T27"/>
    <mergeCell ref="U27:AE27"/>
    <mergeCell ref="AF27:AK27"/>
    <mergeCell ref="AL27:AM27"/>
    <mergeCell ref="B25:L25"/>
    <mergeCell ref="M25:R25"/>
    <mergeCell ref="S25:T25"/>
    <mergeCell ref="U25:AE25"/>
    <mergeCell ref="AF25:AK25"/>
    <mergeCell ref="AL25:AM25"/>
    <mergeCell ref="B23:L23"/>
    <mergeCell ref="M23:R23"/>
    <mergeCell ref="S23:T23"/>
    <mergeCell ref="U23:AM23"/>
    <mergeCell ref="B24:L24"/>
    <mergeCell ref="M24:R24"/>
    <mergeCell ref="S24:T24"/>
    <mergeCell ref="U24:AE24"/>
    <mergeCell ref="AF24:AK24"/>
    <mergeCell ref="AL24:AM24"/>
    <mergeCell ref="B22:L22"/>
    <mergeCell ref="M22:R22"/>
    <mergeCell ref="S22:T22"/>
    <mergeCell ref="U22:AE22"/>
    <mergeCell ref="AF22:AK22"/>
    <mergeCell ref="AL22:AM22"/>
    <mergeCell ref="AL19:AM19"/>
    <mergeCell ref="B20:L20"/>
    <mergeCell ref="M20:R20"/>
    <mergeCell ref="S20:T20"/>
    <mergeCell ref="W20:AE20"/>
    <mergeCell ref="AF20:AK20"/>
    <mergeCell ref="AL20:AM20"/>
    <mergeCell ref="B19:L19"/>
    <mergeCell ref="M19:R19"/>
    <mergeCell ref="S19:T19"/>
    <mergeCell ref="U19:V21"/>
    <mergeCell ref="W19:AE19"/>
    <mergeCell ref="AF19:AK19"/>
    <mergeCell ref="B21:L21"/>
    <mergeCell ref="M21:R21"/>
    <mergeCell ref="S21:T21"/>
    <mergeCell ref="W21:AE21"/>
    <mergeCell ref="AF21:AK21"/>
    <mergeCell ref="B16:L16"/>
    <mergeCell ref="M16:R16"/>
    <mergeCell ref="S16:T16"/>
    <mergeCell ref="U16:AE16"/>
    <mergeCell ref="AF16:AK16"/>
    <mergeCell ref="AL16:AM16"/>
    <mergeCell ref="B15:L15"/>
    <mergeCell ref="M15:R15"/>
    <mergeCell ref="S15:T15"/>
    <mergeCell ref="U15:AE15"/>
    <mergeCell ref="AF15:AK15"/>
    <mergeCell ref="AL15:AM15"/>
    <mergeCell ref="B18:L18"/>
    <mergeCell ref="M18:R18"/>
    <mergeCell ref="S18:T18"/>
    <mergeCell ref="U18:AE18"/>
    <mergeCell ref="AF18:AK18"/>
    <mergeCell ref="AL18:AM18"/>
    <mergeCell ref="B17:L17"/>
    <mergeCell ref="M17:R17"/>
    <mergeCell ref="S17:T17"/>
    <mergeCell ref="U17:AE17"/>
    <mergeCell ref="AF17:AK17"/>
    <mergeCell ref="AL17:AM17"/>
    <mergeCell ref="B14:L14"/>
    <mergeCell ref="M14:R14"/>
    <mergeCell ref="S14:T14"/>
    <mergeCell ref="U14:AE14"/>
    <mergeCell ref="AF14:AK14"/>
    <mergeCell ref="AL14:AM14"/>
    <mergeCell ref="B13:L13"/>
    <mergeCell ref="M13:R13"/>
    <mergeCell ref="S13:T13"/>
    <mergeCell ref="U13:AE13"/>
    <mergeCell ref="AF13:AK13"/>
    <mergeCell ref="AL13:AM13"/>
    <mergeCell ref="G1:AJ1"/>
    <mergeCell ref="B9:T9"/>
    <mergeCell ref="U9:AM9"/>
    <mergeCell ref="B10:L10"/>
    <mergeCell ref="M10:T10"/>
    <mergeCell ref="U10:AE10"/>
    <mergeCell ref="AF10:AM10"/>
    <mergeCell ref="B12:L12"/>
    <mergeCell ref="M12:R12"/>
    <mergeCell ref="S12:T12"/>
    <mergeCell ref="U12:AE12"/>
    <mergeCell ref="AF12:AK12"/>
    <mergeCell ref="AL12:AM12"/>
    <mergeCell ref="B11:L11"/>
    <mergeCell ref="M11:R11"/>
    <mergeCell ref="S11:T11"/>
    <mergeCell ref="U11:AE11"/>
    <mergeCell ref="AF11:AK11"/>
    <mergeCell ref="AL11:AM11"/>
  </mergeCells>
  <phoneticPr fontId="2"/>
  <pageMargins left="0.78740157480314965" right="0.19685039370078741" top="0.78740157480314965" bottom="0.39370078740157483" header="0.51181102362204722" footer="0.51181102362204722"/>
  <pageSetup paperSize="9" orientation="portrait" r:id="rId1"/>
  <headerFooter alignWithMargins="0">
    <oddHeader>&amp;R【書式５】</odd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BN141"/>
  <sheetViews>
    <sheetView view="pageBreakPreview" topLeftCell="A2" zoomScaleNormal="100" zoomScaleSheetLayoutView="100" workbookViewId="0">
      <pane ySplit="8" topLeftCell="A10" activePane="bottomLeft" state="frozen"/>
      <selection activeCell="A2" sqref="A2"/>
      <selection pane="bottomLeft" activeCell="A10" sqref="A10:XFD10"/>
    </sheetView>
  </sheetViews>
  <sheetFormatPr defaultRowHeight="13.2"/>
  <cols>
    <col min="1" max="2" width="2.33203125" customWidth="1"/>
    <col min="3" max="3" width="2.33203125" style="1" customWidth="1"/>
    <col min="4" max="39" width="2.33203125" customWidth="1"/>
    <col min="40" max="40" width="12.33203125" customWidth="1"/>
    <col min="41" max="41" width="2.109375" customWidth="1"/>
    <col min="42" max="42" width="12.33203125" style="24" customWidth="1"/>
    <col min="43" max="43" width="20.44140625" customWidth="1"/>
    <col min="53" max="53" width="8.88671875" customWidth="1"/>
    <col min="60" max="60" width="13.6640625" customWidth="1"/>
    <col min="61" max="61" width="13.6640625" style="48" customWidth="1"/>
    <col min="62" max="62" width="32" customWidth="1"/>
    <col min="64" max="66" width="13.6640625" customWidth="1"/>
  </cols>
  <sheetData>
    <row r="1" spans="2:66" ht="21" customHeight="1" thickBot="1">
      <c r="G1" s="286" t="s">
        <v>342</v>
      </c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</row>
    <row r="2" spans="2:66" ht="13.5" customHeight="1" thickTop="1">
      <c r="L2" s="2"/>
      <c r="AQ2" s="26"/>
      <c r="AR2" s="237" t="s">
        <v>73</v>
      </c>
      <c r="AS2" s="237" t="s">
        <v>64</v>
      </c>
      <c r="AT2" s="237" t="s">
        <v>68</v>
      </c>
      <c r="AU2" s="237" t="s">
        <v>80</v>
      </c>
      <c r="AV2" s="237" t="s">
        <v>81</v>
      </c>
      <c r="AW2" s="237" t="s">
        <v>82</v>
      </c>
      <c r="AX2" s="237" t="s">
        <v>83</v>
      </c>
      <c r="AY2" s="237" t="s">
        <v>84</v>
      </c>
      <c r="AZ2" s="237" t="s">
        <v>85</v>
      </c>
      <c r="BA2" s="238" t="s">
        <v>72</v>
      </c>
      <c r="BB2" s="238"/>
      <c r="BC2" s="237" t="s">
        <v>66</v>
      </c>
      <c r="BD2" s="237" t="s">
        <v>86</v>
      </c>
      <c r="BE2" s="237" t="s">
        <v>87</v>
      </c>
      <c r="BF2" s="237" t="s">
        <v>88</v>
      </c>
      <c r="BG2" s="237" t="s">
        <v>89</v>
      </c>
      <c r="BH2" s="178" t="s">
        <v>90</v>
      </c>
      <c r="BI2" s="212" t="s">
        <v>234</v>
      </c>
    </row>
    <row r="3" spans="2:66" ht="13.5" customHeight="1">
      <c r="L3" s="2"/>
      <c r="AQ3" s="87"/>
      <c r="AR3" s="86"/>
      <c r="AS3" s="86"/>
      <c r="AT3" s="86"/>
      <c r="AU3" s="86"/>
      <c r="AV3" s="86"/>
      <c r="AW3" s="86"/>
      <c r="AX3" s="86"/>
      <c r="AY3" s="86"/>
      <c r="AZ3" s="86"/>
      <c r="BA3" s="127" t="s">
        <v>74</v>
      </c>
      <c r="BB3" s="127" t="s">
        <v>235</v>
      </c>
      <c r="BC3" s="86"/>
      <c r="BD3" s="86"/>
      <c r="BE3" s="86"/>
      <c r="BF3" s="86"/>
      <c r="BG3" s="86"/>
      <c r="BH3" s="179"/>
      <c r="BI3" s="213" t="s">
        <v>364</v>
      </c>
    </row>
    <row r="4" spans="2:66" ht="17.100000000000001" customHeight="1" thickBot="1">
      <c r="B4" s="3" t="s">
        <v>1</v>
      </c>
      <c r="C4" s="3"/>
      <c r="D4" s="4"/>
      <c r="E4" s="4"/>
      <c r="F4" s="4"/>
      <c r="G4" s="4"/>
      <c r="H4" s="4"/>
      <c r="I4" s="4"/>
      <c r="J4" s="4"/>
      <c r="AQ4" s="87" t="s">
        <v>365</v>
      </c>
      <c r="AR4" s="88">
        <f t="shared" ref="AR4:BG4" si="0">SUM(AR10:AR104)</f>
        <v>0</v>
      </c>
      <c r="AS4" s="86">
        <f t="shared" si="0"/>
        <v>0</v>
      </c>
      <c r="AT4" s="86">
        <f t="shared" si="0"/>
        <v>0</v>
      </c>
      <c r="AU4" s="86">
        <f t="shared" si="0"/>
        <v>0</v>
      </c>
      <c r="AV4" s="86">
        <f t="shared" si="0"/>
        <v>0</v>
      </c>
      <c r="AW4" s="86">
        <f t="shared" si="0"/>
        <v>0</v>
      </c>
      <c r="AX4" s="86">
        <f t="shared" si="0"/>
        <v>0</v>
      </c>
      <c r="AY4" s="86">
        <f t="shared" si="0"/>
        <v>0</v>
      </c>
      <c r="AZ4" s="86">
        <f t="shared" si="0"/>
        <v>0</v>
      </c>
      <c r="BA4" s="86">
        <f t="shared" si="0"/>
        <v>0</v>
      </c>
      <c r="BB4" s="86">
        <f t="shared" si="0"/>
        <v>0</v>
      </c>
      <c r="BC4" s="86">
        <f t="shared" si="0"/>
        <v>0</v>
      </c>
      <c r="BD4" s="86">
        <f t="shared" si="0"/>
        <v>0</v>
      </c>
      <c r="BE4" s="86">
        <f t="shared" si="0"/>
        <v>0</v>
      </c>
      <c r="BF4" s="86">
        <f t="shared" si="0"/>
        <v>0</v>
      </c>
      <c r="BG4" s="86">
        <f t="shared" si="0"/>
        <v>0</v>
      </c>
      <c r="BH4" s="180">
        <f>SUM(AR4:BG4)</f>
        <v>0</v>
      </c>
      <c r="BI4" s="214"/>
    </row>
    <row r="5" spans="2:66" ht="12.75" customHeight="1" thickBot="1">
      <c r="AM5" s="4"/>
      <c r="AQ5" s="90" t="s">
        <v>92</v>
      </c>
      <c r="AR5" s="91">
        <f t="shared" ref="AR5:BG5" si="1">SUMIFS(AR10:AR104,$BI$10:$BI$104,$AQ$5)</f>
        <v>0</v>
      </c>
      <c r="AS5" s="91">
        <f t="shared" si="1"/>
        <v>0</v>
      </c>
      <c r="AT5" s="91">
        <f t="shared" si="1"/>
        <v>0</v>
      </c>
      <c r="AU5" s="91">
        <f t="shared" si="1"/>
        <v>0</v>
      </c>
      <c r="AV5" s="91">
        <f t="shared" si="1"/>
        <v>0</v>
      </c>
      <c r="AW5" s="91">
        <f t="shared" si="1"/>
        <v>0</v>
      </c>
      <c r="AX5" s="91">
        <f t="shared" si="1"/>
        <v>0</v>
      </c>
      <c r="AY5" s="91">
        <f t="shared" si="1"/>
        <v>0</v>
      </c>
      <c r="AZ5" s="91">
        <f t="shared" si="1"/>
        <v>0</v>
      </c>
      <c r="BA5" s="91">
        <f t="shared" si="1"/>
        <v>0</v>
      </c>
      <c r="BB5" s="91">
        <f t="shared" si="1"/>
        <v>0</v>
      </c>
      <c r="BC5" s="91">
        <f t="shared" si="1"/>
        <v>0</v>
      </c>
      <c r="BD5" s="91">
        <f t="shared" si="1"/>
        <v>0</v>
      </c>
      <c r="BE5" s="91">
        <f t="shared" si="1"/>
        <v>0</v>
      </c>
      <c r="BF5" s="91">
        <f t="shared" si="1"/>
        <v>0</v>
      </c>
      <c r="BG5" s="91">
        <f t="shared" si="1"/>
        <v>0</v>
      </c>
      <c r="BH5" s="181">
        <f>SUM(AR5:BG5)</f>
        <v>0</v>
      </c>
      <c r="BI5" s="215">
        <f>SUMIFS($BH$10:$BH$104,$BI$10:$BI$104,"nanaco入")</f>
        <v>0</v>
      </c>
      <c r="BJ5" t="s">
        <v>363</v>
      </c>
    </row>
    <row r="6" spans="2:66" ht="12.75" customHeight="1" thickBot="1">
      <c r="AM6" s="4"/>
      <c r="AQ6" s="90" t="s">
        <v>93</v>
      </c>
      <c r="AR6" s="91">
        <f t="shared" ref="AR6:BG6" si="2">SUMIFS(AR10:AR104,$BI$10:$BI$104,$AQ$6)</f>
        <v>0</v>
      </c>
      <c r="AS6" s="91">
        <f t="shared" si="2"/>
        <v>0</v>
      </c>
      <c r="AT6" s="91">
        <f t="shared" si="2"/>
        <v>0</v>
      </c>
      <c r="AU6" s="91">
        <f t="shared" si="2"/>
        <v>0</v>
      </c>
      <c r="AV6" s="91">
        <f t="shared" si="2"/>
        <v>0</v>
      </c>
      <c r="AW6" s="91">
        <f t="shared" si="2"/>
        <v>0</v>
      </c>
      <c r="AX6" s="91">
        <f t="shared" si="2"/>
        <v>0</v>
      </c>
      <c r="AY6" s="91">
        <f t="shared" si="2"/>
        <v>0</v>
      </c>
      <c r="AZ6" s="91">
        <f t="shared" si="2"/>
        <v>0</v>
      </c>
      <c r="BA6" s="91">
        <f t="shared" si="2"/>
        <v>0</v>
      </c>
      <c r="BB6" s="91">
        <f t="shared" si="2"/>
        <v>0</v>
      </c>
      <c r="BC6" s="216">
        <f t="shared" si="2"/>
        <v>0</v>
      </c>
      <c r="BD6" s="91">
        <f t="shared" si="2"/>
        <v>0</v>
      </c>
      <c r="BE6" s="91">
        <f t="shared" si="2"/>
        <v>0</v>
      </c>
      <c r="BF6" s="91">
        <f t="shared" si="2"/>
        <v>0</v>
      </c>
      <c r="BG6" s="91">
        <f t="shared" si="2"/>
        <v>0</v>
      </c>
      <c r="BH6" s="181">
        <f t="shared" ref="BH6:BH8" si="3">SUM(AR6:BG6)</f>
        <v>0</v>
      </c>
      <c r="BI6" s="215">
        <f>SUMIFS($BH$10:$BH$104,$BI$10:$BI$104,"スイカ入")</f>
        <v>0</v>
      </c>
      <c r="BJ6" t="s">
        <v>98</v>
      </c>
    </row>
    <row r="7" spans="2:66" ht="12.75" customHeight="1" thickBot="1">
      <c r="AM7" s="4"/>
      <c r="AQ7" s="90" t="s">
        <v>94</v>
      </c>
      <c r="AR7" s="91">
        <f t="shared" ref="AR7:BG7" si="4">SUMIFS(AR10:AR104,$BI$10:$BI$104,$AQ$7)</f>
        <v>0</v>
      </c>
      <c r="AS7" s="91">
        <f t="shared" si="4"/>
        <v>0</v>
      </c>
      <c r="AT7" s="91">
        <f t="shared" si="4"/>
        <v>0</v>
      </c>
      <c r="AU7" s="91">
        <f t="shared" si="4"/>
        <v>0</v>
      </c>
      <c r="AV7" s="91">
        <f t="shared" si="4"/>
        <v>0</v>
      </c>
      <c r="AW7" s="91">
        <f t="shared" si="4"/>
        <v>0</v>
      </c>
      <c r="AX7" s="91">
        <f t="shared" si="4"/>
        <v>0</v>
      </c>
      <c r="AY7" s="91">
        <f t="shared" si="4"/>
        <v>0</v>
      </c>
      <c r="AZ7" s="91">
        <f t="shared" si="4"/>
        <v>0</v>
      </c>
      <c r="BA7" s="91">
        <f t="shared" si="4"/>
        <v>0</v>
      </c>
      <c r="BB7" s="91">
        <f t="shared" si="4"/>
        <v>0</v>
      </c>
      <c r="BC7" s="91">
        <f t="shared" si="4"/>
        <v>0</v>
      </c>
      <c r="BD7" s="91">
        <f t="shared" si="4"/>
        <v>0</v>
      </c>
      <c r="BE7" s="91">
        <f t="shared" si="4"/>
        <v>0</v>
      </c>
      <c r="BF7" s="91">
        <f t="shared" si="4"/>
        <v>0</v>
      </c>
      <c r="BG7" s="91">
        <f t="shared" si="4"/>
        <v>0</v>
      </c>
      <c r="BH7" s="181">
        <f t="shared" si="3"/>
        <v>0</v>
      </c>
      <c r="BI7" s="215">
        <f>SUMIFS($BH$10:$BH$104,$BI$10:$BI$104,"paypay入")</f>
        <v>0</v>
      </c>
      <c r="BJ7" t="s">
        <v>361</v>
      </c>
    </row>
    <row r="8" spans="2:66" ht="12.75" customHeight="1" thickBot="1">
      <c r="AM8" s="4"/>
      <c r="AQ8" s="207" t="s">
        <v>369</v>
      </c>
      <c r="AR8" s="208">
        <f t="shared" ref="AR8:BG8" si="5">SUMIFS(AR10:AR104,$BI$10:$BI$104,$AQ$7)</f>
        <v>0</v>
      </c>
      <c r="AS8" s="208">
        <f t="shared" si="5"/>
        <v>0</v>
      </c>
      <c r="AT8" s="208">
        <f t="shared" si="5"/>
        <v>0</v>
      </c>
      <c r="AU8" s="208">
        <f t="shared" si="5"/>
        <v>0</v>
      </c>
      <c r="AV8" s="208">
        <f t="shared" si="5"/>
        <v>0</v>
      </c>
      <c r="AW8" s="208">
        <f t="shared" si="5"/>
        <v>0</v>
      </c>
      <c r="AX8" s="208">
        <f t="shared" si="5"/>
        <v>0</v>
      </c>
      <c r="AY8" s="208">
        <f t="shared" si="5"/>
        <v>0</v>
      </c>
      <c r="AZ8" s="208">
        <f t="shared" si="5"/>
        <v>0</v>
      </c>
      <c r="BA8" s="208">
        <f t="shared" si="5"/>
        <v>0</v>
      </c>
      <c r="BB8" s="208">
        <f t="shared" si="5"/>
        <v>0</v>
      </c>
      <c r="BC8" s="208">
        <f t="shared" si="5"/>
        <v>0</v>
      </c>
      <c r="BD8" s="208">
        <f t="shared" si="5"/>
        <v>0</v>
      </c>
      <c r="BE8" s="208">
        <f t="shared" si="5"/>
        <v>0</v>
      </c>
      <c r="BF8" s="208">
        <f t="shared" si="5"/>
        <v>0</v>
      </c>
      <c r="BG8" s="217">
        <f t="shared" si="5"/>
        <v>0</v>
      </c>
      <c r="BH8" s="209">
        <f t="shared" si="3"/>
        <v>0</v>
      </c>
      <c r="BI8" s="218">
        <f>SUMIFS($BH$10:$BH$104,$BI$10:$BI$104,"ｱﾏｿﾞﾝ入")</f>
        <v>0</v>
      </c>
      <c r="BJ8" t="s">
        <v>362</v>
      </c>
    </row>
    <row r="9" spans="2:66" ht="17.100000000000001" customHeight="1" thickTop="1">
      <c r="C9" s="1" t="s">
        <v>4</v>
      </c>
      <c r="AM9" s="4"/>
      <c r="AP9" s="219" t="s">
        <v>368</v>
      </c>
      <c r="AQ9" s="220" t="s">
        <v>372</v>
      </c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39" t="s">
        <v>371</v>
      </c>
      <c r="BI9" s="236" t="s">
        <v>370</v>
      </c>
      <c r="BJ9" s="235"/>
      <c r="BL9" s="210" t="s">
        <v>97</v>
      </c>
      <c r="BM9" s="211" t="s">
        <v>98</v>
      </c>
    </row>
    <row r="10" spans="2:66" ht="13.5" customHeight="1" thickBot="1">
      <c r="B10" s="11"/>
      <c r="C10" s="6"/>
      <c r="D10" s="11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P10" s="221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3"/>
      <c r="BI10" s="177"/>
      <c r="BJ10" s="222"/>
      <c r="BL10" s="70">
        <f>SUMIFS($BH$10:$BH$104,$BI$10:$BI$104,"nanaco入")</f>
        <v>0</v>
      </c>
      <c r="BM10" s="71">
        <f>SUMIFS($BH$7:$BH$104,$BI$7:$BI$104,"スイカ入")</f>
        <v>0</v>
      </c>
    </row>
    <row r="11" spans="2:66" ht="18" customHeight="1" thickTop="1">
      <c r="B11" s="287" t="s">
        <v>5</v>
      </c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P11" s="288"/>
      <c r="Q11" s="288"/>
      <c r="R11" s="288"/>
      <c r="S11" s="288"/>
      <c r="T11" s="289"/>
      <c r="U11" s="287" t="s">
        <v>6</v>
      </c>
      <c r="V11" s="288"/>
      <c r="W11" s="288"/>
      <c r="X11" s="288"/>
      <c r="Y11" s="288"/>
      <c r="Z11" s="288"/>
      <c r="AA11" s="288"/>
      <c r="AB11" s="288"/>
      <c r="AC11" s="288"/>
      <c r="AD11" s="288"/>
      <c r="AE11" s="288"/>
      <c r="AF11" s="288"/>
      <c r="AG11" s="288"/>
      <c r="AH11" s="288"/>
      <c r="AI11" s="288"/>
      <c r="AJ11" s="288"/>
      <c r="AK11" s="288"/>
      <c r="AL11" s="288"/>
      <c r="AM11" s="289"/>
      <c r="AP11" s="223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9"/>
      <c r="BI11" s="100"/>
      <c r="BJ11" s="224"/>
    </row>
    <row r="12" spans="2:66" ht="18" customHeight="1" thickBot="1">
      <c r="B12" s="290" t="s">
        <v>7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2"/>
      <c r="M12" s="293" t="s">
        <v>8</v>
      </c>
      <c r="N12" s="291"/>
      <c r="O12" s="291"/>
      <c r="P12" s="291"/>
      <c r="Q12" s="291"/>
      <c r="R12" s="291"/>
      <c r="S12" s="291"/>
      <c r="T12" s="294"/>
      <c r="U12" s="309" t="s">
        <v>7</v>
      </c>
      <c r="V12" s="291"/>
      <c r="W12" s="291"/>
      <c r="X12" s="291"/>
      <c r="Y12" s="291"/>
      <c r="Z12" s="291"/>
      <c r="AA12" s="291"/>
      <c r="AB12" s="291"/>
      <c r="AC12" s="291"/>
      <c r="AD12" s="291"/>
      <c r="AE12" s="292"/>
      <c r="AF12" s="293" t="s">
        <v>8</v>
      </c>
      <c r="AG12" s="291"/>
      <c r="AH12" s="291"/>
      <c r="AI12" s="291"/>
      <c r="AJ12" s="291"/>
      <c r="AK12" s="291"/>
      <c r="AL12" s="291"/>
      <c r="AM12" s="294"/>
      <c r="AP12" s="223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9"/>
      <c r="BI12" s="100"/>
      <c r="BJ12" s="224"/>
    </row>
    <row r="13" spans="2:66" ht="18" customHeight="1">
      <c r="B13" s="295" t="s">
        <v>9</v>
      </c>
      <c r="C13" s="296"/>
      <c r="D13" s="296"/>
      <c r="E13" s="296"/>
      <c r="F13" s="296"/>
      <c r="G13" s="296"/>
      <c r="H13" s="296"/>
      <c r="I13" s="296"/>
      <c r="J13" s="296"/>
      <c r="K13" s="296"/>
      <c r="L13" s="297"/>
      <c r="M13" s="298"/>
      <c r="N13" s="299"/>
      <c r="O13" s="299"/>
      <c r="P13" s="299"/>
      <c r="Q13" s="299"/>
      <c r="R13" s="299"/>
      <c r="S13" s="300" t="s">
        <v>10</v>
      </c>
      <c r="T13" s="301"/>
      <c r="U13" s="295" t="s">
        <v>11</v>
      </c>
      <c r="V13" s="296"/>
      <c r="W13" s="296"/>
      <c r="X13" s="296"/>
      <c r="Y13" s="296"/>
      <c r="Z13" s="296"/>
      <c r="AA13" s="296"/>
      <c r="AB13" s="296"/>
      <c r="AC13" s="296"/>
      <c r="AD13" s="296"/>
      <c r="AE13" s="297"/>
      <c r="AF13" s="298">
        <f>AR4</f>
        <v>0</v>
      </c>
      <c r="AG13" s="299"/>
      <c r="AH13" s="299"/>
      <c r="AI13" s="299"/>
      <c r="AJ13" s="299"/>
      <c r="AK13" s="299"/>
      <c r="AL13" s="300" t="s">
        <v>10</v>
      </c>
      <c r="AM13" s="301"/>
      <c r="AP13" s="223"/>
      <c r="AQ13" s="98"/>
      <c r="AR13" s="98"/>
      <c r="AS13" s="98"/>
      <c r="AT13" s="98"/>
      <c r="AU13" s="101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9"/>
      <c r="BI13" s="100"/>
      <c r="BJ13" s="224"/>
      <c r="BL13" s="76" t="s">
        <v>106</v>
      </c>
      <c r="BM13" s="76" t="s">
        <v>93</v>
      </c>
      <c r="BN13" s="76" t="s">
        <v>107</v>
      </c>
    </row>
    <row r="14" spans="2:66" ht="18" customHeight="1">
      <c r="B14" s="247" t="s">
        <v>12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51"/>
      <c r="M14" s="252"/>
      <c r="N14" s="253"/>
      <c r="O14" s="253"/>
      <c r="P14" s="253"/>
      <c r="Q14" s="253"/>
      <c r="R14" s="253"/>
      <c r="S14" s="278" t="s">
        <v>10</v>
      </c>
      <c r="T14" s="279"/>
      <c r="U14" s="247" t="s">
        <v>64</v>
      </c>
      <c r="V14" s="248"/>
      <c r="W14" s="248"/>
      <c r="X14" s="248"/>
      <c r="Y14" s="248"/>
      <c r="Z14" s="248"/>
      <c r="AA14" s="248"/>
      <c r="AB14" s="248"/>
      <c r="AC14" s="248"/>
      <c r="AD14" s="248"/>
      <c r="AE14" s="251"/>
      <c r="AF14" s="252">
        <f>AS4</f>
        <v>0</v>
      </c>
      <c r="AG14" s="253"/>
      <c r="AH14" s="253"/>
      <c r="AI14" s="253"/>
      <c r="AJ14" s="253"/>
      <c r="AK14" s="253"/>
      <c r="AL14" s="278" t="s">
        <v>10</v>
      </c>
      <c r="AM14" s="279"/>
      <c r="AP14" s="223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9"/>
      <c r="BI14" s="100"/>
      <c r="BJ14" s="224"/>
      <c r="BL14" s="76" t="e">
        <f>SUMIFS($AR$10:$BG$104,$BI$10:$BI$104,"nanaco出")</f>
        <v>#VALUE!</v>
      </c>
      <c r="BM14" s="76"/>
      <c r="BN14" s="76"/>
    </row>
    <row r="15" spans="2:66" ht="18" customHeight="1">
      <c r="B15" s="247" t="s">
        <v>14</v>
      </c>
      <c r="C15" s="248"/>
      <c r="D15" s="248"/>
      <c r="E15" s="248"/>
      <c r="F15" s="248"/>
      <c r="G15" s="248"/>
      <c r="H15" s="248"/>
      <c r="I15" s="248"/>
      <c r="J15" s="248"/>
      <c r="K15" s="248"/>
      <c r="L15" s="251"/>
      <c r="M15" s="252"/>
      <c r="N15" s="253"/>
      <c r="O15" s="253"/>
      <c r="P15" s="253"/>
      <c r="Q15" s="253"/>
      <c r="R15" s="253"/>
      <c r="S15" s="276" t="s">
        <v>10</v>
      </c>
      <c r="T15" s="277"/>
      <c r="U15" s="247" t="s">
        <v>15</v>
      </c>
      <c r="V15" s="248"/>
      <c r="W15" s="248"/>
      <c r="X15" s="248"/>
      <c r="Y15" s="248"/>
      <c r="Z15" s="248"/>
      <c r="AA15" s="248"/>
      <c r="AB15" s="248"/>
      <c r="AC15" s="248"/>
      <c r="AD15" s="248"/>
      <c r="AE15" s="251"/>
      <c r="AF15" s="252">
        <f>AT4</f>
        <v>0</v>
      </c>
      <c r="AG15" s="253"/>
      <c r="AH15" s="253"/>
      <c r="AI15" s="253"/>
      <c r="AJ15" s="253"/>
      <c r="AK15" s="253"/>
      <c r="AL15" s="276" t="s">
        <v>10</v>
      </c>
      <c r="AM15" s="277"/>
      <c r="AP15" s="223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9"/>
      <c r="BI15" s="100"/>
      <c r="BJ15" s="224"/>
    </row>
    <row r="16" spans="2:66" ht="18" customHeight="1">
      <c r="B16" s="247" t="s">
        <v>16</v>
      </c>
      <c r="C16" s="248"/>
      <c r="D16" s="248"/>
      <c r="E16" s="248"/>
      <c r="F16" s="248"/>
      <c r="G16" s="248"/>
      <c r="H16" s="248"/>
      <c r="I16" s="248"/>
      <c r="J16" s="248"/>
      <c r="K16" s="248"/>
      <c r="L16" s="251"/>
      <c r="M16" s="252"/>
      <c r="N16" s="253"/>
      <c r="O16" s="253"/>
      <c r="P16" s="253"/>
      <c r="Q16" s="253"/>
      <c r="R16" s="253"/>
      <c r="S16" s="278" t="s">
        <v>10</v>
      </c>
      <c r="T16" s="279"/>
      <c r="U16" s="247" t="s">
        <v>17</v>
      </c>
      <c r="V16" s="248"/>
      <c r="W16" s="248"/>
      <c r="X16" s="248"/>
      <c r="Y16" s="248"/>
      <c r="Z16" s="248"/>
      <c r="AA16" s="248"/>
      <c r="AB16" s="248"/>
      <c r="AC16" s="248"/>
      <c r="AD16" s="248"/>
      <c r="AE16" s="251"/>
      <c r="AF16" s="252">
        <f>AU4</f>
        <v>0</v>
      </c>
      <c r="AG16" s="253"/>
      <c r="AH16" s="253"/>
      <c r="AI16" s="253"/>
      <c r="AJ16" s="253"/>
      <c r="AK16" s="253"/>
      <c r="AL16" s="278" t="s">
        <v>10</v>
      </c>
      <c r="AM16" s="279"/>
      <c r="AP16" s="223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9"/>
      <c r="BI16" s="100"/>
      <c r="BJ16" s="224"/>
    </row>
    <row r="17" spans="2:62" ht="18" customHeight="1">
      <c r="B17" s="247" t="s">
        <v>18</v>
      </c>
      <c r="C17" s="248"/>
      <c r="D17" s="248"/>
      <c r="E17" s="248"/>
      <c r="F17" s="248"/>
      <c r="G17" s="248"/>
      <c r="H17" s="248"/>
      <c r="I17" s="248"/>
      <c r="J17" s="248"/>
      <c r="K17" s="248"/>
      <c r="L17" s="251"/>
      <c r="M17" s="252"/>
      <c r="N17" s="253"/>
      <c r="O17" s="253"/>
      <c r="P17" s="253"/>
      <c r="Q17" s="253"/>
      <c r="R17" s="253"/>
      <c r="S17" s="281" t="s">
        <v>10</v>
      </c>
      <c r="T17" s="282"/>
      <c r="U17" s="247" t="s">
        <v>19</v>
      </c>
      <c r="V17" s="248"/>
      <c r="W17" s="248"/>
      <c r="X17" s="248"/>
      <c r="Y17" s="248"/>
      <c r="Z17" s="248"/>
      <c r="AA17" s="248"/>
      <c r="AB17" s="248"/>
      <c r="AC17" s="248"/>
      <c r="AD17" s="248"/>
      <c r="AE17" s="251"/>
      <c r="AF17" s="252">
        <f>AV4</f>
        <v>0</v>
      </c>
      <c r="AG17" s="253"/>
      <c r="AH17" s="253"/>
      <c r="AI17" s="253"/>
      <c r="AJ17" s="253"/>
      <c r="AK17" s="253"/>
      <c r="AL17" s="281" t="s">
        <v>10</v>
      </c>
      <c r="AM17" s="282"/>
      <c r="AP17" s="223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9"/>
      <c r="BI17" s="100"/>
      <c r="BJ17" s="224"/>
    </row>
    <row r="18" spans="2:62" ht="18" customHeight="1">
      <c r="B18" s="247" t="s">
        <v>20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51"/>
      <c r="M18" s="252"/>
      <c r="N18" s="253"/>
      <c r="O18" s="253"/>
      <c r="P18" s="253"/>
      <c r="Q18" s="253"/>
      <c r="R18" s="253"/>
      <c r="S18" s="278" t="s">
        <v>10</v>
      </c>
      <c r="T18" s="279"/>
      <c r="U18" s="247" t="s">
        <v>21</v>
      </c>
      <c r="V18" s="248"/>
      <c r="W18" s="248"/>
      <c r="X18" s="248"/>
      <c r="Y18" s="248"/>
      <c r="Z18" s="248"/>
      <c r="AA18" s="248"/>
      <c r="AB18" s="248"/>
      <c r="AC18" s="248"/>
      <c r="AD18" s="248"/>
      <c r="AE18" s="251"/>
      <c r="AF18" s="252">
        <f>AW4</f>
        <v>0</v>
      </c>
      <c r="AG18" s="253"/>
      <c r="AH18" s="253"/>
      <c r="AI18" s="253"/>
      <c r="AJ18" s="253"/>
      <c r="AK18" s="253"/>
      <c r="AL18" s="278" t="s">
        <v>10</v>
      </c>
      <c r="AM18" s="279"/>
      <c r="AP18" s="223"/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9"/>
      <c r="BI18" s="100"/>
      <c r="BJ18" s="224"/>
    </row>
    <row r="19" spans="2:62" ht="18" customHeight="1">
      <c r="B19" s="354" t="s">
        <v>22</v>
      </c>
      <c r="C19" s="355"/>
      <c r="D19" s="355"/>
      <c r="E19" s="355"/>
      <c r="F19" s="355"/>
      <c r="G19" s="355"/>
      <c r="H19" s="355"/>
      <c r="I19" s="355"/>
      <c r="J19" s="355"/>
      <c r="K19" s="355"/>
      <c r="L19" s="356"/>
      <c r="M19" s="357"/>
      <c r="N19" s="358"/>
      <c r="O19" s="358"/>
      <c r="P19" s="358"/>
      <c r="Q19" s="358"/>
      <c r="R19" s="358"/>
      <c r="S19" s="359" t="s">
        <v>10</v>
      </c>
      <c r="T19" s="360"/>
      <c r="U19" s="283" t="s">
        <v>23</v>
      </c>
      <c r="V19" s="284"/>
      <c r="W19" s="284"/>
      <c r="X19" s="284"/>
      <c r="Y19" s="284"/>
      <c r="Z19" s="284"/>
      <c r="AA19" s="284"/>
      <c r="AB19" s="284"/>
      <c r="AC19" s="284"/>
      <c r="AD19" s="284"/>
      <c r="AE19" s="285"/>
      <c r="AF19" s="252">
        <f>AX4</f>
        <v>0</v>
      </c>
      <c r="AG19" s="253"/>
      <c r="AH19" s="253"/>
      <c r="AI19" s="253"/>
      <c r="AJ19" s="253"/>
      <c r="AK19" s="253"/>
      <c r="AL19" s="276" t="s">
        <v>10</v>
      </c>
      <c r="AM19" s="277"/>
      <c r="AP19" s="223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  <c r="BG19" s="98"/>
      <c r="BH19" s="99"/>
      <c r="BI19" s="100"/>
      <c r="BJ19" s="224"/>
    </row>
    <row r="20" spans="2:62" ht="18" customHeight="1">
      <c r="B20" s="247" t="s">
        <v>69</v>
      </c>
      <c r="C20" s="248"/>
      <c r="D20" s="248"/>
      <c r="E20" s="248"/>
      <c r="F20" s="248"/>
      <c r="G20" s="248"/>
      <c r="H20" s="248"/>
      <c r="I20" s="248"/>
      <c r="J20" s="248"/>
      <c r="K20" s="248"/>
      <c r="L20" s="251"/>
      <c r="M20" s="252"/>
      <c r="N20" s="253"/>
      <c r="O20" s="253"/>
      <c r="P20" s="253"/>
      <c r="Q20" s="253"/>
      <c r="R20" s="253"/>
      <c r="S20" s="278" t="s">
        <v>10</v>
      </c>
      <c r="T20" s="279"/>
      <c r="U20" s="247" t="s">
        <v>26</v>
      </c>
      <c r="V20" s="248"/>
      <c r="W20" s="248"/>
      <c r="X20" s="248"/>
      <c r="Y20" s="248"/>
      <c r="Z20" s="248"/>
      <c r="AA20" s="248"/>
      <c r="AB20" s="248"/>
      <c r="AC20" s="248"/>
      <c r="AD20" s="248"/>
      <c r="AE20" s="251"/>
      <c r="AF20" s="252">
        <f>AY4</f>
        <v>0</v>
      </c>
      <c r="AG20" s="253"/>
      <c r="AH20" s="253"/>
      <c r="AI20" s="253"/>
      <c r="AJ20" s="253"/>
      <c r="AK20" s="253"/>
      <c r="AL20" s="278" t="s">
        <v>10</v>
      </c>
      <c r="AM20" s="279"/>
      <c r="AP20" s="223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  <c r="BG20" s="98"/>
      <c r="BH20" s="99"/>
      <c r="BI20" s="100"/>
      <c r="BJ20" s="224"/>
    </row>
    <row r="21" spans="2:62" ht="18" customHeight="1">
      <c r="B21" s="247" t="s">
        <v>27</v>
      </c>
      <c r="C21" s="248"/>
      <c r="D21" s="248"/>
      <c r="E21" s="248"/>
      <c r="F21" s="248"/>
      <c r="G21" s="248"/>
      <c r="H21" s="248"/>
      <c r="I21" s="248"/>
      <c r="J21" s="248"/>
      <c r="K21" s="248"/>
      <c r="L21" s="251"/>
      <c r="M21" s="252"/>
      <c r="N21" s="253"/>
      <c r="O21" s="253"/>
      <c r="P21" s="253"/>
      <c r="Q21" s="253"/>
      <c r="R21" s="253"/>
      <c r="S21" s="276" t="s">
        <v>10</v>
      </c>
      <c r="T21" s="277"/>
      <c r="U21" s="268" t="s">
        <v>28</v>
      </c>
      <c r="V21" s="269"/>
      <c r="W21" s="302" t="s">
        <v>71</v>
      </c>
      <c r="X21" s="284"/>
      <c r="Y21" s="284"/>
      <c r="Z21" s="284"/>
      <c r="AA21" s="284"/>
      <c r="AB21" s="284"/>
      <c r="AC21" s="284"/>
      <c r="AD21" s="284"/>
      <c r="AE21" s="285"/>
      <c r="AF21" s="252">
        <f>AZ4</f>
        <v>0</v>
      </c>
      <c r="AG21" s="253"/>
      <c r="AH21" s="253"/>
      <c r="AI21" s="253"/>
      <c r="AJ21" s="253"/>
      <c r="AK21" s="253"/>
      <c r="AL21" s="276" t="s">
        <v>10</v>
      </c>
      <c r="AM21" s="277"/>
      <c r="AP21" s="223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9"/>
      <c r="BI21" s="100"/>
      <c r="BJ21" s="224"/>
    </row>
    <row r="22" spans="2:62" ht="18" customHeight="1">
      <c r="B22" s="247" t="s">
        <v>31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51"/>
      <c r="M22" s="252"/>
      <c r="N22" s="253"/>
      <c r="O22" s="253"/>
      <c r="P22" s="253"/>
      <c r="Q22" s="253"/>
      <c r="R22" s="253"/>
      <c r="S22" s="278" t="s">
        <v>10</v>
      </c>
      <c r="T22" s="279"/>
      <c r="U22" s="270"/>
      <c r="V22" s="271"/>
      <c r="W22" s="280" t="s">
        <v>32</v>
      </c>
      <c r="X22" s="248"/>
      <c r="Y22" s="248"/>
      <c r="Z22" s="248"/>
      <c r="AA22" s="248"/>
      <c r="AB22" s="248"/>
      <c r="AC22" s="248"/>
      <c r="AD22" s="248"/>
      <c r="AE22" s="251"/>
      <c r="AF22" s="252"/>
      <c r="AG22" s="253"/>
      <c r="AH22" s="253"/>
      <c r="AI22" s="253"/>
      <c r="AJ22" s="253"/>
      <c r="AK22" s="253"/>
      <c r="AL22" s="278" t="s">
        <v>10</v>
      </c>
      <c r="AM22" s="279"/>
      <c r="AP22" s="223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9"/>
      <c r="BI22" s="100"/>
      <c r="BJ22" s="224"/>
    </row>
    <row r="23" spans="2:62" ht="18" customHeight="1">
      <c r="B23" s="247" t="s">
        <v>33</v>
      </c>
      <c r="C23" s="248"/>
      <c r="D23" s="248"/>
      <c r="E23" s="248"/>
      <c r="F23" s="248"/>
      <c r="G23" s="248"/>
      <c r="H23" s="248"/>
      <c r="I23" s="248"/>
      <c r="J23" s="248"/>
      <c r="K23" s="248"/>
      <c r="L23" s="251"/>
      <c r="M23" s="252"/>
      <c r="N23" s="253"/>
      <c r="O23" s="253"/>
      <c r="P23" s="253"/>
      <c r="Q23" s="253"/>
      <c r="R23" s="253"/>
      <c r="S23" s="276" t="s">
        <v>10</v>
      </c>
      <c r="T23" s="277"/>
      <c r="U23" s="272"/>
      <c r="V23" s="273"/>
      <c r="W23" s="280" t="s">
        <v>34</v>
      </c>
      <c r="X23" s="248"/>
      <c r="Y23" s="248"/>
      <c r="Z23" s="248"/>
      <c r="AA23" s="248"/>
      <c r="AB23" s="248"/>
      <c r="AC23" s="248"/>
      <c r="AD23" s="248"/>
      <c r="AE23" s="251"/>
      <c r="AF23" s="252"/>
      <c r="AG23" s="253"/>
      <c r="AH23" s="253"/>
      <c r="AI23" s="253"/>
      <c r="AJ23" s="253"/>
      <c r="AK23" s="253"/>
      <c r="AL23" s="276" t="s">
        <v>10</v>
      </c>
      <c r="AM23" s="277"/>
      <c r="AP23" s="223"/>
      <c r="AQ23" s="98"/>
      <c r="AR23" s="98"/>
      <c r="AS23" s="98"/>
      <c r="AT23" s="98"/>
      <c r="AU23" s="98"/>
      <c r="AV23" s="98"/>
      <c r="AW23" s="98"/>
      <c r="AX23" s="98"/>
      <c r="AY23" s="98"/>
      <c r="AZ23" s="98"/>
      <c r="BA23" s="98"/>
      <c r="BB23" s="98"/>
      <c r="BC23" s="98"/>
      <c r="BD23" s="98"/>
      <c r="BE23" s="98"/>
      <c r="BF23" s="98"/>
      <c r="BG23" s="98"/>
      <c r="BH23" s="99"/>
      <c r="BI23" s="100"/>
      <c r="BJ23" s="224"/>
    </row>
    <row r="24" spans="2:62" ht="18" customHeight="1">
      <c r="B24" s="247" t="s">
        <v>35</v>
      </c>
      <c r="C24" s="248"/>
      <c r="D24" s="248"/>
      <c r="E24" s="248"/>
      <c r="F24" s="248"/>
      <c r="G24" s="248"/>
      <c r="H24" s="248"/>
      <c r="I24" s="248"/>
      <c r="J24" s="248"/>
      <c r="K24" s="248"/>
      <c r="L24" s="251"/>
      <c r="M24" s="252"/>
      <c r="N24" s="253"/>
      <c r="O24" s="253"/>
      <c r="P24" s="253"/>
      <c r="Q24" s="253"/>
      <c r="R24" s="253"/>
      <c r="S24" s="278" t="s">
        <v>10</v>
      </c>
      <c r="T24" s="279"/>
      <c r="U24" s="247" t="s">
        <v>36</v>
      </c>
      <c r="V24" s="248"/>
      <c r="W24" s="248"/>
      <c r="X24" s="248"/>
      <c r="Y24" s="248"/>
      <c r="Z24" s="248"/>
      <c r="AA24" s="248"/>
      <c r="AB24" s="248"/>
      <c r="AC24" s="248"/>
      <c r="AD24" s="248"/>
      <c r="AE24" s="251"/>
      <c r="AF24" s="252"/>
      <c r="AG24" s="253"/>
      <c r="AH24" s="253"/>
      <c r="AI24" s="253"/>
      <c r="AJ24" s="253"/>
      <c r="AK24" s="253"/>
      <c r="AL24" s="278" t="s">
        <v>10</v>
      </c>
      <c r="AM24" s="279"/>
      <c r="AP24" s="223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9"/>
      <c r="BI24" s="100"/>
      <c r="BJ24" s="224"/>
    </row>
    <row r="25" spans="2:62" ht="18" customHeight="1">
      <c r="B25" s="397" t="s">
        <v>37</v>
      </c>
      <c r="C25" s="398"/>
      <c r="D25" s="398"/>
      <c r="E25" s="398"/>
      <c r="F25" s="398"/>
      <c r="G25" s="398"/>
      <c r="H25" s="398"/>
      <c r="I25" s="398"/>
      <c r="J25" s="398"/>
      <c r="K25" s="398"/>
      <c r="L25" s="399"/>
      <c r="M25" s="400">
        <v>72772</v>
      </c>
      <c r="N25" s="401"/>
      <c r="O25" s="401"/>
      <c r="P25" s="401"/>
      <c r="Q25" s="401"/>
      <c r="R25" s="401"/>
      <c r="S25" s="402" t="s">
        <v>10</v>
      </c>
      <c r="T25" s="403"/>
      <c r="U25" s="247" t="s">
        <v>38</v>
      </c>
      <c r="V25" s="248"/>
      <c r="W25" s="248"/>
      <c r="X25" s="248"/>
      <c r="Y25" s="248"/>
      <c r="Z25" s="248"/>
      <c r="AA25" s="248"/>
      <c r="AB25" s="248"/>
      <c r="AC25" s="248"/>
      <c r="AD25" s="248"/>
      <c r="AE25" s="248"/>
      <c r="AF25" s="248"/>
      <c r="AG25" s="248"/>
      <c r="AH25" s="248"/>
      <c r="AI25" s="248"/>
      <c r="AJ25" s="248"/>
      <c r="AK25" s="248"/>
      <c r="AL25" s="248"/>
      <c r="AM25" s="249"/>
      <c r="AP25" s="223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9"/>
      <c r="BI25" s="100"/>
      <c r="BJ25" s="224"/>
    </row>
    <row r="26" spans="2:62" ht="18" customHeight="1">
      <c r="B26" s="247" t="s">
        <v>39</v>
      </c>
      <c r="C26" s="248"/>
      <c r="D26" s="248"/>
      <c r="E26" s="248"/>
      <c r="F26" s="248"/>
      <c r="G26" s="248"/>
      <c r="H26" s="248"/>
      <c r="I26" s="248"/>
      <c r="J26" s="248"/>
      <c r="K26" s="248"/>
      <c r="L26" s="251"/>
      <c r="M26" s="252"/>
      <c r="N26" s="253"/>
      <c r="O26" s="253"/>
      <c r="P26" s="253"/>
      <c r="Q26" s="253"/>
      <c r="R26" s="253"/>
      <c r="S26" s="278" t="s">
        <v>10</v>
      </c>
      <c r="T26" s="279"/>
      <c r="U26" s="247" t="s">
        <v>40</v>
      </c>
      <c r="V26" s="248"/>
      <c r="W26" s="248"/>
      <c r="X26" s="248"/>
      <c r="Y26" s="248"/>
      <c r="Z26" s="248"/>
      <c r="AA26" s="248"/>
      <c r="AB26" s="248"/>
      <c r="AC26" s="248"/>
      <c r="AD26" s="248"/>
      <c r="AE26" s="251"/>
      <c r="AF26" s="252"/>
      <c r="AG26" s="253"/>
      <c r="AH26" s="253"/>
      <c r="AI26" s="253"/>
      <c r="AJ26" s="253"/>
      <c r="AK26" s="253"/>
      <c r="AL26" s="276" t="s">
        <v>10</v>
      </c>
      <c r="AM26" s="277"/>
      <c r="AP26" s="223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9"/>
      <c r="BI26" s="100"/>
      <c r="BJ26" s="224"/>
    </row>
    <row r="27" spans="2:62" ht="18" customHeight="1">
      <c r="B27" s="247" t="s">
        <v>41</v>
      </c>
      <c r="C27" s="248"/>
      <c r="D27" s="248"/>
      <c r="E27" s="248"/>
      <c r="F27" s="248"/>
      <c r="G27" s="248"/>
      <c r="H27" s="248"/>
      <c r="I27" s="248"/>
      <c r="J27" s="248"/>
      <c r="K27" s="248"/>
      <c r="L27" s="251"/>
      <c r="M27" s="252"/>
      <c r="N27" s="253"/>
      <c r="O27" s="253"/>
      <c r="P27" s="253"/>
      <c r="Q27" s="253"/>
      <c r="R27" s="253"/>
      <c r="S27" s="254" t="s">
        <v>10</v>
      </c>
      <c r="T27" s="255"/>
      <c r="U27" s="247" t="s">
        <v>42</v>
      </c>
      <c r="V27" s="248"/>
      <c r="W27" s="248"/>
      <c r="X27" s="248"/>
      <c r="Y27" s="248"/>
      <c r="Z27" s="248"/>
      <c r="AA27" s="248"/>
      <c r="AB27" s="248"/>
      <c r="AC27" s="248"/>
      <c r="AD27" s="248"/>
      <c r="AE27" s="251"/>
      <c r="AF27" s="252">
        <f>BA4+BB4</f>
        <v>0</v>
      </c>
      <c r="AG27" s="253"/>
      <c r="AH27" s="253"/>
      <c r="AI27" s="253"/>
      <c r="AJ27" s="253"/>
      <c r="AK27" s="253"/>
      <c r="AL27" s="278" t="s">
        <v>10</v>
      </c>
      <c r="AM27" s="279"/>
      <c r="AP27" s="223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9"/>
      <c r="BI27" s="100"/>
      <c r="BJ27" s="224"/>
    </row>
    <row r="28" spans="2:62" ht="18" customHeight="1">
      <c r="B28" s="247" t="s">
        <v>43</v>
      </c>
      <c r="C28" s="248"/>
      <c r="D28" s="248"/>
      <c r="E28" s="248"/>
      <c r="F28" s="248"/>
      <c r="G28" s="248"/>
      <c r="H28" s="248"/>
      <c r="I28" s="248"/>
      <c r="J28" s="248"/>
      <c r="K28" s="248"/>
      <c r="L28" s="248"/>
      <c r="M28" s="248"/>
      <c r="N28" s="248"/>
      <c r="O28" s="248"/>
      <c r="P28" s="248"/>
      <c r="Q28" s="248"/>
      <c r="R28" s="248"/>
      <c r="S28" s="248"/>
      <c r="T28" s="249"/>
      <c r="U28" s="247" t="s">
        <v>44</v>
      </c>
      <c r="V28" s="248"/>
      <c r="W28" s="248"/>
      <c r="X28" s="248"/>
      <c r="Y28" s="248"/>
      <c r="Z28" s="248"/>
      <c r="AA28" s="248"/>
      <c r="AB28" s="248"/>
      <c r="AC28" s="248"/>
      <c r="AD28" s="248"/>
      <c r="AE28" s="251"/>
      <c r="AF28" s="252">
        <f>BC4</f>
        <v>0</v>
      </c>
      <c r="AG28" s="253"/>
      <c r="AH28" s="253"/>
      <c r="AI28" s="253"/>
      <c r="AJ28" s="253"/>
      <c r="AK28" s="253"/>
      <c r="AL28" s="276" t="s">
        <v>10</v>
      </c>
      <c r="AM28" s="277"/>
      <c r="AP28" s="223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9"/>
      <c r="BI28" s="100"/>
      <c r="BJ28" s="224"/>
    </row>
    <row r="29" spans="2:62" ht="18" customHeight="1">
      <c r="B29" s="247" t="s">
        <v>45</v>
      </c>
      <c r="C29" s="248"/>
      <c r="D29" s="248"/>
      <c r="E29" s="248"/>
      <c r="F29" s="248"/>
      <c r="G29" s="248"/>
      <c r="H29" s="248"/>
      <c r="I29" s="248"/>
      <c r="J29" s="248"/>
      <c r="K29" s="248"/>
      <c r="L29" s="251"/>
      <c r="M29" s="252"/>
      <c r="N29" s="253"/>
      <c r="O29" s="253"/>
      <c r="P29" s="253"/>
      <c r="Q29" s="253"/>
      <c r="R29" s="253"/>
      <c r="S29" s="254" t="s">
        <v>10</v>
      </c>
      <c r="T29" s="255"/>
      <c r="U29" s="247" t="s">
        <v>46</v>
      </c>
      <c r="V29" s="248"/>
      <c r="W29" s="248"/>
      <c r="X29" s="248"/>
      <c r="Y29" s="248"/>
      <c r="Z29" s="248"/>
      <c r="AA29" s="248"/>
      <c r="AB29" s="248"/>
      <c r="AC29" s="248"/>
      <c r="AD29" s="248"/>
      <c r="AE29" s="251"/>
      <c r="AF29" s="252">
        <f>BD4</f>
        <v>0</v>
      </c>
      <c r="AG29" s="253"/>
      <c r="AH29" s="253"/>
      <c r="AI29" s="253"/>
      <c r="AJ29" s="253"/>
      <c r="AK29" s="253"/>
      <c r="AL29" s="278" t="s">
        <v>10</v>
      </c>
      <c r="AM29" s="279"/>
      <c r="AP29" s="223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9"/>
      <c r="BI29" s="100"/>
      <c r="BJ29" s="224"/>
    </row>
    <row r="30" spans="2:62" ht="18" customHeight="1">
      <c r="B30" s="247" t="s">
        <v>47</v>
      </c>
      <c r="C30" s="248"/>
      <c r="D30" s="248"/>
      <c r="E30" s="248"/>
      <c r="F30" s="248"/>
      <c r="G30" s="248"/>
      <c r="H30" s="248"/>
      <c r="I30" s="248"/>
      <c r="J30" s="248"/>
      <c r="K30" s="248"/>
      <c r="L30" s="248"/>
      <c r="M30" s="248"/>
      <c r="N30" s="248"/>
      <c r="O30" s="248"/>
      <c r="P30" s="248"/>
      <c r="Q30" s="248"/>
      <c r="R30" s="248"/>
      <c r="S30" s="248"/>
      <c r="T30" s="249"/>
      <c r="U30" s="268" t="s">
        <v>48</v>
      </c>
      <c r="V30" s="269"/>
      <c r="W30" s="274" t="s">
        <v>49</v>
      </c>
      <c r="X30" s="275"/>
      <c r="Y30" s="275"/>
      <c r="Z30" s="148"/>
      <c r="AA30" s="148"/>
      <c r="AB30" s="148"/>
      <c r="AC30" s="148"/>
      <c r="AD30" s="148"/>
      <c r="AE30" s="148"/>
      <c r="AF30" s="12"/>
      <c r="AG30" s="13"/>
      <c r="AH30" s="13"/>
      <c r="AI30" s="13"/>
      <c r="AJ30" s="13"/>
      <c r="AK30" s="13"/>
      <c r="AL30" s="13"/>
      <c r="AM30" s="14"/>
      <c r="AP30" s="223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9"/>
      <c r="BI30" s="100"/>
      <c r="BJ30" s="224"/>
    </row>
    <row r="31" spans="2:62" ht="18" customHeight="1">
      <c r="B31" s="247" t="s">
        <v>50</v>
      </c>
      <c r="C31" s="248"/>
      <c r="D31" s="248"/>
      <c r="E31" s="248"/>
      <c r="F31" s="248"/>
      <c r="G31" s="248"/>
      <c r="H31" s="248"/>
      <c r="I31" s="248"/>
      <c r="J31" s="248"/>
      <c r="K31" s="248"/>
      <c r="L31" s="251"/>
      <c r="M31" s="252"/>
      <c r="N31" s="253"/>
      <c r="O31" s="253"/>
      <c r="P31" s="253"/>
      <c r="Q31" s="253"/>
      <c r="R31" s="253"/>
      <c r="S31" s="254" t="s">
        <v>10</v>
      </c>
      <c r="T31" s="255"/>
      <c r="U31" s="270"/>
      <c r="V31" s="271"/>
      <c r="W31" s="137"/>
      <c r="X31" s="150"/>
      <c r="Y31" s="150"/>
      <c r="Z31" s="150"/>
      <c r="AA31" s="150"/>
      <c r="AB31" s="150"/>
      <c r="AC31" s="150"/>
      <c r="AD31" s="150"/>
      <c r="AE31" s="150"/>
      <c r="AF31" s="149"/>
      <c r="AG31" s="150"/>
      <c r="AH31" s="150"/>
      <c r="AI31" s="150"/>
      <c r="AJ31" s="150"/>
      <c r="AK31" s="150"/>
      <c r="AL31" s="150"/>
      <c r="AM31" s="15"/>
      <c r="AP31" s="223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9"/>
      <c r="BI31" s="100"/>
      <c r="BJ31" s="224"/>
    </row>
    <row r="32" spans="2:62" ht="18" customHeight="1">
      <c r="B32" s="247" t="s">
        <v>47</v>
      </c>
      <c r="C32" s="248"/>
      <c r="D32" s="248"/>
      <c r="E32" s="248"/>
      <c r="F32" s="248"/>
      <c r="G32" s="248"/>
      <c r="H32" s="248"/>
      <c r="I32" s="248"/>
      <c r="J32" s="248"/>
      <c r="K32" s="248"/>
      <c r="L32" s="248"/>
      <c r="M32" s="248"/>
      <c r="N32" s="248"/>
      <c r="O32" s="248"/>
      <c r="P32" s="248"/>
      <c r="Q32" s="248"/>
      <c r="R32" s="248"/>
      <c r="S32" s="248"/>
      <c r="T32" s="249"/>
      <c r="U32" s="272"/>
      <c r="V32" s="273"/>
      <c r="W32" s="16"/>
      <c r="X32" s="147"/>
      <c r="Y32" s="147"/>
      <c r="Z32" s="147"/>
      <c r="AA32" s="147"/>
      <c r="AB32" s="147"/>
      <c r="AC32" s="147"/>
      <c r="AD32" s="147"/>
      <c r="AE32" s="147"/>
      <c r="AF32" s="16"/>
      <c r="AG32" s="147"/>
      <c r="AH32" s="147"/>
      <c r="AI32" s="147"/>
      <c r="AJ32" s="147"/>
      <c r="AK32" s="147"/>
      <c r="AL32" s="266" t="s">
        <v>10</v>
      </c>
      <c r="AM32" s="267"/>
      <c r="AP32" s="223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9"/>
      <c r="BI32" s="100"/>
      <c r="BJ32" s="224"/>
    </row>
    <row r="33" spans="2:62" ht="18" customHeight="1">
      <c r="B33" s="247" t="s">
        <v>51</v>
      </c>
      <c r="C33" s="248"/>
      <c r="D33" s="248"/>
      <c r="E33" s="248"/>
      <c r="F33" s="248"/>
      <c r="G33" s="248"/>
      <c r="H33" s="248"/>
      <c r="I33" s="248"/>
      <c r="J33" s="248"/>
      <c r="K33" s="248"/>
      <c r="L33" s="251"/>
      <c r="M33" s="252"/>
      <c r="N33" s="253"/>
      <c r="O33" s="253"/>
      <c r="P33" s="253"/>
      <c r="Q33" s="253"/>
      <c r="R33" s="253"/>
      <c r="S33" s="254" t="s">
        <v>10</v>
      </c>
      <c r="T33" s="255"/>
      <c r="U33" s="394" t="s">
        <v>52</v>
      </c>
      <c r="V33" s="269"/>
      <c r="W33" s="274" t="s">
        <v>49</v>
      </c>
      <c r="X33" s="275"/>
      <c r="Y33" s="275"/>
      <c r="Z33" s="148"/>
      <c r="AA33" s="148"/>
      <c r="AB33" s="148"/>
      <c r="AC33" s="148"/>
      <c r="AD33" s="148"/>
      <c r="AE33" s="148"/>
      <c r="AF33" s="12"/>
      <c r="AG33" s="13"/>
      <c r="AH33" s="13"/>
      <c r="AI33" s="13"/>
      <c r="AJ33" s="13"/>
      <c r="AK33" s="13"/>
      <c r="AL33" s="13"/>
      <c r="AM33" s="14"/>
      <c r="AP33" s="223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9"/>
      <c r="BI33" s="100"/>
      <c r="BJ33" s="224"/>
    </row>
    <row r="34" spans="2:62" ht="18" customHeight="1">
      <c r="B34" s="312" t="s">
        <v>143</v>
      </c>
      <c r="C34" s="248"/>
      <c r="D34" s="248"/>
      <c r="E34" s="248"/>
      <c r="F34" s="248"/>
      <c r="G34" s="248"/>
      <c r="H34" s="248"/>
      <c r="I34" s="248"/>
      <c r="J34" s="248"/>
      <c r="K34" s="248"/>
      <c r="L34" s="251"/>
      <c r="M34" s="252">
        <f>SUM(M13:R27,M29,M31,M33)</f>
        <v>72772</v>
      </c>
      <c r="N34" s="253"/>
      <c r="O34" s="253"/>
      <c r="P34" s="253"/>
      <c r="Q34" s="253"/>
      <c r="R34" s="253"/>
      <c r="S34" s="254"/>
      <c r="T34" s="255"/>
      <c r="U34" s="270"/>
      <c r="V34" s="271"/>
      <c r="W34" s="395"/>
      <c r="X34" s="396"/>
      <c r="Y34" s="175"/>
      <c r="Z34" s="175"/>
      <c r="AA34" s="175"/>
      <c r="AB34" s="175"/>
      <c r="AC34" s="175"/>
      <c r="AD34" s="175"/>
      <c r="AE34" s="175"/>
      <c r="AF34" s="385"/>
      <c r="AG34" s="386"/>
      <c r="AH34" s="386"/>
      <c r="AI34" s="386"/>
      <c r="AJ34" s="386"/>
      <c r="AK34" s="386"/>
      <c r="AL34" s="175"/>
      <c r="AM34" s="176"/>
      <c r="AP34" s="223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9"/>
      <c r="BI34" s="100"/>
      <c r="BJ34" s="224"/>
    </row>
    <row r="35" spans="2:62" ht="18" customHeight="1">
      <c r="B35" s="141"/>
      <c r="C35" s="140"/>
      <c r="D35" s="17"/>
      <c r="E35" s="17"/>
      <c r="F35" s="17"/>
      <c r="G35" s="17"/>
      <c r="H35" s="140"/>
      <c r="I35" s="17"/>
      <c r="J35" s="17"/>
      <c r="K35" s="17"/>
      <c r="L35" s="17"/>
      <c r="M35" s="252"/>
      <c r="N35" s="253"/>
      <c r="O35" s="253"/>
      <c r="P35" s="253"/>
      <c r="Q35" s="253"/>
      <c r="R35" s="253"/>
      <c r="S35" s="278"/>
      <c r="T35" s="279"/>
      <c r="U35" s="272"/>
      <c r="V35" s="273"/>
      <c r="W35" s="387"/>
      <c r="X35" s="388"/>
      <c r="Y35" s="388"/>
      <c r="Z35" s="388"/>
      <c r="AA35" s="388"/>
      <c r="AB35" s="388"/>
      <c r="AC35" s="388"/>
      <c r="AD35" s="388"/>
      <c r="AE35" s="389"/>
      <c r="AF35" s="390">
        <f>BF4-AF34</f>
        <v>0</v>
      </c>
      <c r="AG35" s="391"/>
      <c r="AH35" s="391"/>
      <c r="AI35" s="391"/>
      <c r="AJ35" s="391"/>
      <c r="AK35" s="391"/>
      <c r="AL35" s="392" t="s">
        <v>10</v>
      </c>
      <c r="AM35" s="393"/>
      <c r="AP35" s="223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9"/>
      <c r="BI35" s="100"/>
      <c r="BJ35" s="224"/>
    </row>
    <row r="36" spans="2:62" ht="18" customHeight="1">
      <c r="B36" s="193"/>
      <c r="C36" s="190"/>
      <c r="D36" s="17"/>
      <c r="E36" s="17"/>
      <c r="F36" s="17"/>
      <c r="G36" s="17"/>
      <c r="H36" s="190"/>
      <c r="I36" s="17"/>
      <c r="J36" s="17"/>
      <c r="K36" s="17"/>
      <c r="L36" s="17"/>
      <c r="M36" s="191"/>
      <c r="N36" s="192"/>
      <c r="O36" s="192"/>
      <c r="P36" s="192"/>
      <c r="Q36" s="192"/>
      <c r="R36" s="192"/>
      <c r="S36" s="194"/>
      <c r="T36" s="195"/>
      <c r="U36" s="250" t="s">
        <v>360</v>
      </c>
      <c r="V36" s="248"/>
      <c r="W36" s="248"/>
      <c r="X36" s="248"/>
      <c r="Y36" s="248"/>
      <c r="Z36" s="248"/>
      <c r="AA36" s="248"/>
      <c r="AB36" s="248"/>
      <c r="AC36" s="248"/>
      <c r="AD36" s="248"/>
      <c r="AE36" s="251"/>
      <c r="AF36" s="252">
        <f>BD12</f>
        <v>0</v>
      </c>
      <c r="AG36" s="253"/>
      <c r="AH36" s="253"/>
      <c r="AI36" s="253"/>
      <c r="AJ36" s="253"/>
      <c r="AK36" s="253"/>
      <c r="AL36" s="278" t="s">
        <v>10</v>
      </c>
      <c r="AM36" s="279"/>
      <c r="AP36" s="223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98"/>
      <c r="BE36" s="98"/>
      <c r="BF36" s="98"/>
      <c r="BG36" s="98"/>
      <c r="BH36" s="99"/>
      <c r="BI36" s="100"/>
      <c r="BJ36" s="224"/>
    </row>
    <row r="37" spans="2:62" ht="18" customHeight="1">
      <c r="B37" s="340" t="s">
        <v>352</v>
      </c>
      <c r="C37" s="341"/>
      <c r="D37" s="341"/>
      <c r="E37" s="341"/>
      <c r="F37" s="341"/>
      <c r="G37" s="341"/>
      <c r="H37" s="341"/>
      <c r="I37" s="341"/>
      <c r="J37" s="341"/>
      <c r="K37" s="341"/>
      <c r="L37" s="342"/>
      <c r="M37" s="314">
        <f>BI8</f>
        <v>0</v>
      </c>
      <c r="N37" s="315"/>
      <c r="O37" s="315"/>
      <c r="P37" s="315"/>
      <c r="Q37" s="315"/>
      <c r="R37" s="315"/>
      <c r="S37" s="329" t="s">
        <v>10</v>
      </c>
      <c r="T37" s="330"/>
      <c r="U37" s="250" t="s">
        <v>53</v>
      </c>
      <c r="V37" s="248"/>
      <c r="W37" s="264"/>
      <c r="X37" s="264"/>
      <c r="Y37" s="264"/>
      <c r="Z37" s="264"/>
      <c r="AA37" s="264"/>
      <c r="AB37" s="264"/>
      <c r="AC37" s="264"/>
      <c r="AD37" s="264"/>
      <c r="AE37" s="265"/>
      <c r="AF37" s="252"/>
      <c r="AG37" s="253"/>
      <c r="AH37" s="253"/>
      <c r="AI37" s="253"/>
      <c r="AJ37" s="253"/>
      <c r="AK37" s="253"/>
      <c r="AL37" s="254" t="s">
        <v>10</v>
      </c>
      <c r="AM37" s="255"/>
      <c r="AP37" s="223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9"/>
      <c r="BI37" s="100"/>
      <c r="BJ37" s="224"/>
    </row>
    <row r="38" spans="2:62" ht="18" customHeight="1">
      <c r="B38" s="340" t="s">
        <v>351</v>
      </c>
      <c r="C38" s="341"/>
      <c r="D38" s="341"/>
      <c r="E38" s="341"/>
      <c r="F38" s="341"/>
      <c r="G38" s="341"/>
      <c r="H38" s="341"/>
      <c r="I38" s="341"/>
      <c r="J38" s="341"/>
      <c r="K38" s="341"/>
      <c r="L38" s="342"/>
      <c r="M38" s="314">
        <f>BI7</f>
        <v>0</v>
      </c>
      <c r="N38" s="315"/>
      <c r="O38" s="315"/>
      <c r="P38" s="315"/>
      <c r="Q38" s="315"/>
      <c r="R38" s="315"/>
      <c r="S38" s="329" t="s">
        <v>10</v>
      </c>
      <c r="T38" s="330"/>
      <c r="U38" s="247" t="s">
        <v>54</v>
      </c>
      <c r="V38" s="248"/>
      <c r="W38" s="248"/>
      <c r="X38" s="248"/>
      <c r="Y38" s="248"/>
      <c r="Z38" s="248"/>
      <c r="AA38" s="248"/>
      <c r="AB38" s="248"/>
      <c r="AC38" s="248"/>
      <c r="AD38" s="248"/>
      <c r="AE38" s="248"/>
      <c r="AF38" s="248"/>
      <c r="AG38" s="248"/>
      <c r="AH38" s="248"/>
      <c r="AI38" s="248"/>
      <c r="AJ38" s="248"/>
      <c r="AK38" s="248"/>
      <c r="AL38" s="248"/>
      <c r="AM38" s="249"/>
      <c r="AP38" s="223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9"/>
      <c r="BI38" s="100"/>
      <c r="BJ38" s="224"/>
    </row>
    <row r="39" spans="2:62" ht="18" customHeight="1">
      <c r="B39" s="155" t="s">
        <v>358</v>
      </c>
      <c r="C39" s="156"/>
      <c r="D39" s="74"/>
      <c r="E39" s="74"/>
      <c r="F39" s="74"/>
      <c r="G39" s="74"/>
      <c r="H39" s="156"/>
      <c r="I39" s="74"/>
      <c r="J39" s="74"/>
      <c r="K39" s="74"/>
      <c r="L39" s="74"/>
      <c r="M39" s="314">
        <f>BI6</f>
        <v>0</v>
      </c>
      <c r="N39" s="315"/>
      <c r="O39" s="315"/>
      <c r="P39" s="315"/>
      <c r="Q39" s="315"/>
      <c r="R39" s="315"/>
      <c r="S39" s="329" t="s">
        <v>10</v>
      </c>
      <c r="T39" s="330"/>
      <c r="U39" s="247" t="s">
        <v>55</v>
      </c>
      <c r="V39" s="248"/>
      <c r="W39" s="248"/>
      <c r="X39" s="248"/>
      <c r="Y39" s="248"/>
      <c r="Z39" s="248"/>
      <c r="AA39" s="248"/>
      <c r="AB39" s="248"/>
      <c r="AC39" s="248"/>
      <c r="AD39" s="248"/>
      <c r="AE39" s="251"/>
      <c r="AF39" s="252"/>
      <c r="AG39" s="253"/>
      <c r="AH39" s="253"/>
      <c r="AI39" s="253"/>
      <c r="AJ39" s="253"/>
      <c r="AK39" s="253"/>
      <c r="AL39" s="254" t="s">
        <v>10</v>
      </c>
      <c r="AM39" s="255"/>
      <c r="AP39" s="223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9"/>
      <c r="BI39" s="100"/>
      <c r="BJ39" s="224"/>
    </row>
    <row r="40" spans="2:62" ht="18" customHeight="1">
      <c r="B40" s="316" t="s">
        <v>359</v>
      </c>
      <c r="C40" s="317"/>
      <c r="D40" s="317"/>
      <c r="E40" s="317"/>
      <c r="F40" s="317"/>
      <c r="G40" s="317"/>
      <c r="H40" s="317"/>
      <c r="I40" s="317"/>
      <c r="J40" s="317"/>
      <c r="K40" s="317"/>
      <c r="L40" s="318"/>
      <c r="M40" s="314">
        <f>BI5</f>
        <v>0</v>
      </c>
      <c r="N40" s="315"/>
      <c r="O40" s="315"/>
      <c r="P40" s="315"/>
      <c r="Q40" s="315"/>
      <c r="R40" s="315"/>
      <c r="S40" s="331" t="s">
        <v>10</v>
      </c>
      <c r="T40" s="332"/>
      <c r="U40" s="139" t="s">
        <v>157</v>
      </c>
      <c r="V40" s="140"/>
      <c r="W40" s="140"/>
      <c r="X40" s="140"/>
      <c r="Y40" s="140"/>
      <c r="Z40" s="140"/>
      <c r="AA40" s="140"/>
      <c r="AB40" s="140"/>
      <c r="AC40" s="140"/>
      <c r="AD40" s="140"/>
      <c r="AE40" s="140"/>
      <c r="AF40" s="143"/>
      <c r="AG40" s="143"/>
      <c r="AH40" s="143"/>
      <c r="AI40" s="143"/>
      <c r="AJ40" s="143"/>
      <c r="AK40" s="143"/>
      <c r="AL40" s="144"/>
      <c r="AM40" s="145"/>
      <c r="AP40" s="223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9"/>
      <c r="BI40" s="100"/>
      <c r="BJ40" s="224"/>
    </row>
    <row r="41" spans="2:62" ht="18" customHeight="1">
      <c r="B41" s="337" t="s">
        <v>367</v>
      </c>
      <c r="C41" s="338"/>
      <c r="D41" s="338"/>
      <c r="E41" s="338"/>
      <c r="F41" s="338"/>
      <c r="G41" s="338"/>
      <c r="H41" s="338"/>
      <c r="I41" s="338"/>
      <c r="J41" s="338"/>
      <c r="K41" s="338"/>
      <c r="L41" s="339"/>
      <c r="M41" s="333">
        <f>SUM(M37:R40)</f>
        <v>0</v>
      </c>
      <c r="N41" s="334"/>
      <c r="O41" s="334"/>
      <c r="P41" s="334"/>
      <c r="Q41" s="334"/>
      <c r="R41" s="334"/>
      <c r="S41" s="196"/>
      <c r="T41" s="197"/>
      <c r="U41" s="198" t="s">
        <v>355</v>
      </c>
      <c r="V41" s="199"/>
      <c r="W41" s="199"/>
      <c r="X41" s="199"/>
      <c r="Y41" s="199"/>
      <c r="Z41" s="199"/>
      <c r="AA41" s="199"/>
      <c r="AB41" s="199"/>
      <c r="AC41" s="199"/>
      <c r="AD41" s="199"/>
      <c r="AE41" s="199"/>
      <c r="AF41" s="381">
        <f>SUM(M37:R40)</f>
        <v>0</v>
      </c>
      <c r="AG41" s="382"/>
      <c r="AH41" s="382"/>
      <c r="AI41" s="382"/>
      <c r="AJ41" s="382"/>
      <c r="AK41" s="382"/>
      <c r="AL41" s="383" t="s">
        <v>10</v>
      </c>
      <c r="AM41" s="384"/>
      <c r="AP41" s="223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9"/>
      <c r="BI41" s="100"/>
      <c r="BJ41" s="224"/>
    </row>
    <row r="42" spans="2:62" ht="18" customHeight="1"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70"/>
      <c r="M42" s="171"/>
      <c r="N42" s="172"/>
      <c r="O42" s="172"/>
      <c r="P42" s="172"/>
      <c r="Q42" s="172"/>
      <c r="R42" s="172"/>
      <c r="S42" s="173"/>
      <c r="T42" s="154"/>
      <c r="U42" s="139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142"/>
      <c r="AG42" s="143"/>
      <c r="AH42" s="143"/>
      <c r="AI42" s="143"/>
      <c r="AJ42" s="143"/>
      <c r="AK42" s="143"/>
      <c r="AL42" s="144"/>
      <c r="AM42" s="145"/>
      <c r="AP42" s="223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98"/>
      <c r="BE42" s="98"/>
      <c r="BF42" s="98"/>
      <c r="BG42" s="98"/>
      <c r="BH42" s="99"/>
      <c r="BI42" s="100"/>
      <c r="BJ42" s="224"/>
    </row>
    <row r="43" spans="2:62" ht="18" customHeight="1">
      <c r="B43" s="313" t="s">
        <v>356</v>
      </c>
      <c r="C43" s="264"/>
      <c r="D43" s="264"/>
      <c r="E43" s="264"/>
      <c r="F43" s="264"/>
      <c r="G43" s="264"/>
      <c r="H43" s="264"/>
      <c r="I43" s="264"/>
      <c r="J43" s="264"/>
      <c r="K43" s="264"/>
      <c r="L43" s="265"/>
      <c r="M43" s="327">
        <f>'R3.5'!AF42</f>
        <v>17138</v>
      </c>
      <c r="N43" s="328"/>
      <c r="O43" s="328"/>
      <c r="P43" s="328"/>
      <c r="Q43" s="328"/>
      <c r="R43" s="328"/>
      <c r="S43" s="331" t="s">
        <v>10</v>
      </c>
      <c r="T43" s="332"/>
      <c r="U43" s="321" t="s">
        <v>287</v>
      </c>
      <c r="V43" s="275"/>
      <c r="W43" s="275"/>
      <c r="X43" s="275"/>
      <c r="Y43" s="275"/>
      <c r="Z43" s="275"/>
      <c r="AA43" s="275"/>
      <c r="AB43" s="275"/>
      <c r="AC43" s="275"/>
      <c r="AD43" s="275"/>
      <c r="AE43" s="322"/>
      <c r="AF43" s="252">
        <f>M43+M37-BH8</f>
        <v>17138</v>
      </c>
      <c r="AG43" s="253"/>
      <c r="AH43" s="253"/>
      <c r="AI43" s="253"/>
      <c r="AJ43" s="253"/>
      <c r="AK43" s="253"/>
      <c r="AL43" s="254" t="s">
        <v>10</v>
      </c>
      <c r="AM43" s="255"/>
      <c r="AP43" s="223"/>
      <c r="AQ43" s="98"/>
      <c r="AR43" s="98"/>
      <c r="AS43" s="98"/>
      <c r="AT43" s="98"/>
      <c r="AU43" s="98"/>
      <c r="AV43" s="98"/>
      <c r="AW43" s="98"/>
      <c r="AX43" s="98"/>
      <c r="AY43" s="98"/>
      <c r="AZ43" s="98"/>
      <c r="BA43" s="98"/>
      <c r="BB43" s="98"/>
      <c r="BC43" s="98"/>
      <c r="BD43" s="98"/>
      <c r="BE43" s="98"/>
      <c r="BF43" s="98"/>
      <c r="BG43" s="98"/>
      <c r="BH43" s="99"/>
      <c r="BI43" s="100"/>
      <c r="BJ43" s="224"/>
    </row>
    <row r="44" spans="2:62" ht="18" customHeight="1">
      <c r="B44" s="313" t="s">
        <v>160</v>
      </c>
      <c r="C44" s="264"/>
      <c r="D44" s="264"/>
      <c r="E44" s="264"/>
      <c r="F44" s="264"/>
      <c r="G44" s="264"/>
      <c r="H44" s="264"/>
      <c r="I44" s="264"/>
      <c r="J44" s="264"/>
      <c r="K44" s="264"/>
      <c r="L44" s="265"/>
      <c r="M44" s="327">
        <f>'R3.5'!AF43</f>
        <v>308</v>
      </c>
      <c r="N44" s="328"/>
      <c r="O44" s="328"/>
      <c r="P44" s="328"/>
      <c r="Q44" s="328"/>
      <c r="R44" s="328"/>
      <c r="S44" s="331" t="s">
        <v>10</v>
      </c>
      <c r="T44" s="332"/>
      <c r="U44" s="321" t="s">
        <v>161</v>
      </c>
      <c r="V44" s="275"/>
      <c r="W44" s="275"/>
      <c r="X44" s="275"/>
      <c r="Y44" s="275"/>
      <c r="Z44" s="275"/>
      <c r="AA44" s="275"/>
      <c r="AB44" s="275"/>
      <c r="AC44" s="275"/>
      <c r="AD44" s="275"/>
      <c r="AE44" s="322"/>
      <c r="AF44" s="252">
        <f>M44+M38-BH7</f>
        <v>308</v>
      </c>
      <c r="AG44" s="253"/>
      <c r="AH44" s="253"/>
      <c r="AI44" s="253"/>
      <c r="AJ44" s="253"/>
      <c r="AK44" s="253"/>
      <c r="AL44" s="254" t="s">
        <v>10</v>
      </c>
      <c r="AM44" s="255"/>
      <c r="AP44" s="223"/>
      <c r="AQ44" s="98"/>
      <c r="AR44" s="98"/>
      <c r="AS44" s="98"/>
      <c r="AT44" s="98"/>
      <c r="AU44" s="98"/>
      <c r="AV44" s="98"/>
      <c r="AW44" s="98"/>
      <c r="AX44" s="98"/>
      <c r="AY44" s="98"/>
      <c r="AZ44" s="98"/>
      <c r="BA44" s="98"/>
      <c r="BB44" s="98"/>
      <c r="BC44" s="98"/>
      <c r="BD44" s="98"/>
      <c r="BE44" s="98"/>
      <c r="BF44" s="98"/>
      <c r="BG44" s="98"/>
      <c r="BH44" s="99"/>
      <c r="BI44" s="100"/>
      <c r="BJ44" s="224"/>
    </row>
    <row r="45" spans="2:62" ht="19.2" customHeight="1">
      <c r="B45" s="152" t="s">
        <v>164</v>
      </c>
      <c r="C45" s="146"/>
      <c r="D45" s="147"/>
      <c r="E45" s="147"/>
      <c r="F45" s="147"/>
      <c r="G45" s="147"/>
      <c r="H45" s="146"/>
      <c r="I45" s="147"/>
      <c r="J45" s="147"/>
      <c r="K45" s="147"/>
      <c r="L45" s="147"/>
      <c r="M45" s="327">
        <f>'R3.5'!AF44</f>
        <v>7859</v>
      </c>
      <c r="N45" s="328"/>
      <c r="O45" s="328"/>
      <c r="P45" s="328"/>
      <c r="Q45" s="328"/>
      <c r="R45" s="328"/>
      <c r="S45" s="331" t="s">
        <v>10</v>
      </c>
      <c r="T45" s="332"/>
      <c r="U45" s="250" t="s">
        <v>165</v>
      </c>
      <c r="V45" s="248"/>
      <c r="W45" s="248"/>
      <c r="X45" s="248"/>
      <c r="Y45" s="248"/>
      <c r="Z45" s="248"/>
      <c r="AA45" s="248"/>
      <c r="AB45" s="248"/>
      <c r="AC45" s="248"/>
      <c r="AD45" s="248"/>
      <c r="AE45" s="251"/>
      <c r="AF45" s="252">
        <f>M45+M39-BH6</f>
        <v>7859</v>
      </c>
      <c r="AG45" s="253"/>
      <c r="AH45" s="253"/>
      <c r="AI45" s="253"/>
      <c r="AJ45" s="253"/>
      <c r="AK45" s="253"/>
      <c r="AL45" s="254" t="s">
        <v>10</v>
      </c>
      <c r="AM45" s="255"/>
      <c r="AP45" s="223"/>
      <c r="AQ45" s="98"/>
      <c r="AR45" s="98"/>
      <c r="AS45" s="98"/>
      <c r="AT45" s="98"/>
      <c r="AU45" s="98"/>
      <c r="AV45" s="98"/>
      <c r="AW45" s="98"/>
      <c r="AX45" s="98"/>
      <c r="AY45" s="98"/>
      <c r="AZ45" s="98"/>
      <c r="BA45" s="98"/>
      <c r="BB45" s="98"/>
      <c r="BC45" s="98"/>
      <c r="BD45" s="98"/>
      <c r="BE45" s="98"/>
      <c r="BF45" s="98"/>
      <c r="BG45" s="98"/>
      <c r="BH45" s="99"/>
      <c r="BI45" s="100"/>
      <c r="BJ45" s="224"/>
    </row>
    <row r="46" spans="2:62" ht="18" customHeight="1">
      <c r="B46" s="141" t="s">
        <v>168</v>
      </c>
      <c r="C46" s="140"/>
      <c r="D46" s="17"/>
      <c r="E46" s="17"/>
      <c r="F46" s="17"/>
      <c r="G46" s="17"/>
      <c r="H46" s="140"/>
      <c r="I46" s="17"/>
      <c r="J46" s="17"/>
      <c r="K46" s="17"/>
      <c r="L46" s="17"/>
      <c r="M46" s="327">
        <f>'R3.5'!AF45</f>
        <v>1234</v>
      </c>
      <c r="N46" s="328"/>
      <c r="O46" s="328"/>
      <c r="P46" s="328"/>
      <c r="Q46" s="328"/>
      <c r="R46" s="328"/>
      <c r="S46" s="331" t="s">
        <v>10</v>
      </c>
      <c r="T46" s="332"/>
      <c r="U46" s="250" t="s">
        <v>169</v>
      </c>
      <c r="V46" s="248"/>
      <c r="W46" s="248"/>
      <c r="X46" s="248"/>
      <c r="Y46" s="248"/>
      <c r="Z46" s="248"/>
      <c r="AA46" s="248"/>
      <c r="AB46" s="248"/>
      <c r="AC46" s="248"/>
      <c r="AD46" s="248"/>
      <c r="AE46" s="251"/>
      <c r="AF46" s="252">
        <f>M46+M40-BH5</f>
        <v>1234</v>
      </c>
      <c r="AG46" s="253"/>
      <c r="AH46" s="253"/>
      <c r="AI46" s="253"/>
      <c r="AJ46" s="253"/>
      <c r="AK46" s="253"/>
      <c r="AL46" s="254" t="s">
        <v>10</v>
      </c>
      <c r="AM46" s="255"/>
      <c r="AN46" t="s">
        <v>162</v>
      </c>
      <c r="AP46" s="223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9"/>
      <c r="BI46" s="100"/>
      <c r="BJ46" s="224"/>
    </row>
    <row r="47" spans="2:62" ht="18" customHeight="1">
      <c r="B47" s="321" t="s">
        <v>172</v>
      </c>
      <c r="C47" s="275"/>
      <c r="D47" s="275"/>
      <c r="E47" s="275"/>
      <c r="F47" s="275"/>
      <c r="G47" s="275"/>
      <c r="H47" s="275"/>
      <c r="I47" s="275"/>
      <c r="J47" s="275"/>
      <c r="K47" s="275"/>
      <c r="L47" s="322"/>
      <c r="M47" s="374">
        <v>311036</v>
      </c>
      <c r="N47" s="375"/>
      <c r="O47" s="375"/>
      <c r="P47" s="375"/>
      <c r="Q47" s="375"/>
      <c r="R47" s="375"/>
      <c r="S47" s="281" t="s">
        <v>10</v>
      </c>
      <c r="T47" s="282"/>
      <c r="U47" s="376" t="s">
        <v>173</v>
      </c>
      <c r="V47" s="377"/>
      <c r="W47" s="377"/>
      <c r="X47" s="377"/>
      <c r="Y47" s="377"/>
      <c r="Z47" s="377"/>
      <c r="AA47" s="377"/>
      <c r="AB47" s="377"/>
      <c r="AC47" s="377"/>
      <c r="AD47" s="377"/>
      <c r="AE47" s="378"/>
      <c r="AF47" s="374">
        <f>M47+M34-(BH4-SUM(BH5:BH8))-SUM(BI5:BI8)</f>
        <v>383808</v>
      </c>
      <c r="AG47" s="375"/>
      <c r="AH47" s="375"/>
      <c r="AI47" s="375"/>
      <c r="AJ47" s="375"/>
      <c r="AK47" s="375"/>
      <c r="AL47" s="276" t="s">
        <v>10</v>
      </c>
      <c r="AM47" s="277"/>
      <c r="AN47" s="151">
        <f>AF47-M47</f>
        <v>72772</v>
      </c>
      <c r="AO47" s="240"/>
      <c r="AP47" s="223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9"/>
      <c r="BI47" s="100"/>
      <c r="BJ47" s="224"/>
    </row>
    <row r="48" spans="2:62" ht="18" customHeight="1">
      <c r="B48" s="379"/>
      <c r="C48" s="278"/>
      <c r="D48" s="278"/>
      <c r="E48" s="278"/>
      <c r="F48" s="278"/>
      <c r="G48" s="278"/>
      <c r="H48" s="278"/>
      <c r="I48" s="278"/>
      <c r="J48" s="278"/>
      <c r="K48" s="278"/>
      <c r="L48" s="380"/>
      <c r="M48" s="203"/>
      <c r="N48" s="204"/>
      <c r="O48" s="204"/>
      <c r="P48" s="204"/>
      <c r="Q48" s="204"/>
      <c r="R48" s="204"/>
      <c r="S48" s="205"/>
      <c r="T48" s="206"/>
      <c r="U48" s="201"/>
      <c r="V48" s="200"/>
      <c r="W48" s="200"/>
      <c r="X48" s="200"/>
      <c r="Y48" s="200"/>
      <c r="Z48" s="200"/>
      <c r="AA48" s="200"/>
      <c r="AB48" s="200"/>
      <c r="AC48" s="200"/>
      <c r="AD48" s="200"/>
      <c r="AE48" s="202"/>
      <c r="AF48" s="203"/>
      <c r="AG48" s="204"/>
      <c r="AH48" s="204"/>
      <c r="AI48" s="204"/>
      <c r="AJ48" s="204"/>
      <c r="AK48" s="204"/>
      <c r="AL48" s="205"/>
      <c r="AM48" s="206"/>
      <c r="AP48" s="223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9"/>
      <c r="BI48" s="100"/>
      <c r="BJ48" s="224"/>
    </row>
    <row r="49" spans="2:62" ht="19.2" customHeight="1" thickBot="1">
      <c r="B49" s="367" t="s">
        <v>374</v>
      </c>
      <c r="C49" s="368"/>
      <c r="D49" s="368"/>
      <c r="E49" s="368"/>
      <c r="F49" s="368"/>
      <c r="G49" s="368"/>
      <c r="H49" s="368"/>
      <c r="I49" s="368"/>
      <c r="J49" s="368"/>
      <c r="K49" s="368"/>
      <c r="L49" s="369"/>
      <c r="M49" s="259">
        <f>SUM(M13:R27,M29,M31,M33,M37:R40,M43:R47)</f>
        <v>410347</v>
      </c>
      <c r="N49" s="260"/>
      <c r="O49" s="260"/>
      <c r="P49" s="260"/>
      <c r="Q49" s="260"/>
      <c r="R49" s="260"/>
      <c r="S49" s="291" t="s">
        <v>10</v>
      </c>
      <c r="T49" s="294"/>
      <c r="U49" s="370" t="s">
        <v>373</v>
      </c>
      <c r="V49" s="371"/>
      <c r="W49" s="371"/>
      <c r="X49" s="371"/>
      <c r="Y49" s="371"/>
      <c r="Z49" s="371"/>
      <c r="AA49" s="371"/>
      <c r="AB49" s="371"/>
      <c r="AC49" s="371"/>
      <c r="AD49" s="371"/>
      <c r="AE49" s="372"/>
      <c r="AF49" s="259">
        <f>SUM(AF13:AK24)+SUM(AF26:AK35)+SUM(AF43:AK47)+AF37+AF39+AF41</f>
        <v>410347</v>
      </c>
      <c r="AG49" s="260"/>
      <c r="AH49" s="260"/>
      <c r="AI49" s="260"/>
      <c r="AJ49" s="260"/>
      <c r="AK49" s="260"/>
      <c r="AL49" s="373" t="s">
        <v>10</v>
      </c>
      <c r="AM49" s="294"/>
      <c r="AN49" s="174"/>
      <c r="AO49" s="182"/>
      <c r="AP49" s="223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9"/>
      <c r="BI49" s="100"/>
      <c r="BJ49" s="224"/>
    </row>
    <row r="50" spans="2:62" ht="19.5" customHeight="1">
      <c r="AF50" s="326"/>
      <c r="AG50" s="326"/>
      <c r="AH50" s="326"/>
      <c r="AI50" s="326"/>
      <c r="AJ50" s="326"/>
      <c r="AK50" s="326"/>
      <c r="AP50" s="223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9"/>
      <c r="BI50" s="100"/>
      <c r="BJ50" s="224"/>
    </row>
    <row r="51" spans="2:62" ht="17.100000000000001" customHeight="1">
      <c r="C51"/>
      <c r="AP51" s="223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9"/>
      <c r="BI51" s="100"/>
      <c r="BJ51" s="224"/>
    </row>
    <row r="52" spans="2:62" ht="18" customHeight="1">
      <c r="C52"/>
      <c r="AP52" s="223"/>
      <c r="AQ52" s="98"/>
      <c r="AR52" s="98"/>
      <c r="AS52" s="98"/>
      <c r="AT52" s="98"/>
      <c r="AU52" s="98"/>
      <c r="AV52" s="98"/>
      <c r="AW52" s="98"/>
      <c r="AX52" s="98"/>
      <c r="AY52" s="98"/>
      <c r="AZ52" s="98"/>
      <c r="BA52" s="98"/>
      <c r="BB52" s="98"/>
      <c r="BC52" s="98"/>
      <c r="BD52" s="98"/>
      <c r="BE52" s="98"/>
      <c r="BF52" s="98"/>
      <c r="BG52" s="98"/>
      <c r="BH52" s="99"/>
      <c r="BI52" s="100"/>
      <c r="BJ52" s="224"/>
    </row>
    <row r="53" spans="2:62" ht="18" customHeight="1">
      <c r="C53"/>
      <c r="AP53" s="223"/>
      <c r="AQ53" s="98"/>
      <c r="AR53" s="98"/>
      <c r="AS53" s="98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8"/>
      <c r="BG53" s="98"/>
      <c r="BH53" s="99"/>
      <c r="BI53" s="100"/>
      <c r="BJ53" s="224"/>
    </row>
    <row r="54" spans="2:62" ht="18" customHeight="1">
      <c r="C54"/>
      <c r="AP54" s="223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9"/>
      <c r="BI54" s="100"/>
      <c r="BJ54" s="224"/>
    </row>
    <row r="55" spans="2:62" ht="18" customHeight="1">
      <c r="C55"/>
      <c r="AP55" s="223"/>
      <c r="AQ55" s="98"/>
      <c r="AR55" s="98"/>
      <c r="AS55" s="98"/>
      <c r="AT55" s="98"/>
      <c r="AU55" s="98"/>
      <c r="AV55" s="98"/>
      <c r="AW55" s="98"/>
      <c r="AX55" s="98"/>
      <c r="AY55" s="98"/>
      <c r="AZ55" s="98"/>
      <c r="BA55" s="98"/>
      <c r="BB55" s="98"/>
      <c r="BC55" s="98"/>
      <c r="BD55" s="98"/>
      <c r="BE55" s="98"/>
      <c r="BF55" s="98"/>
      <c r="BG55" s="98"/>
      <c r="BH55" s="99"/>
      <c r="BI55" s="100"/>
      <c r="BJ55" s="224"/>
    </row>
    <row r="56" spans="2:62" ht="18" customHeight="1">
      <c r="C56"/>
      <c r="AP56" s="223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98"/>
      <c r="BE56" s="98"/>
      <c r="BF56" s="98"/>
      <c r="BG56" s="98"/>
      <c r="BH56" s="99"/>
      <c r="BI56" s="100"/>
      <c r="BJ56" s="224"/>
    </row>
    <row r="57" spans="2:62" ht="18" customHeight="1">
      <c r="C57"/>
      <c r="AP57" s="223"/>
      <c r="AQ57" s="98"/>
      <c r="AR57" s="98"/>
      <c r="AS57" s="98"/>
      <c r="AT57" s="98"/>
      <c r="AU57" s="98"/>
      <c r="AV57" s="98"/>
      <c r="AW57" s="98"/>
      <c r="AX57" s="98"/>
      <c r="AY57" s="98"/>
      <c r="AZ57" s="98"/>
      <c r="BA57" s="98"/>
      <c r="BB57" s="98"/>
      <c r="BC57" s="98"/>
      <c r="BD57" s="98"/>
      <c r="BE57" s="98"/>
      <c r="BF57" s="98"/>
      <c r="BG57" s="98"/>
      <c r="BH57" s="99"/>
      <c r="BI57" s="100"/>
      <c r="BJ57" s="224"/>
    </row>
    <row r="58" spans="2:62" ht="18" customHeight="1">
      <c r="C58"/>
      <c r="AP58" s="223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E58" s="98"/>
      <c r="BF58" s="98"/>
      <c r="BG58" s="98"/>
      <c r="BH58" s="99"/>
      <c r="BI58" s="100"/>
      <c r="BJ58" s="224"/>
    </row>
    <row r="59" spans="2:62" ht="18" customHeight="1">
      <c r="C59"/>
      <c r="AP59" s="223"/>
      <c r="AQ59" s="98"/>
      <c r="AR59" s="98"/>
      <c r="AS59" s="98"/>
      <c r="AT59" s="98"/>
      <c r="AU59" s="98"/>
      <c r="AV59" s="98"/>
      <c r="AW59" s="98"/>
      <c r="AX59" s="98"/>
      <c r="AY59" s="98"/>
      <c r="AZ59" s="98"/>
      <c r="BA59" s="98"/>
      <c r="BB59" s="98"/>
      <c r="BC59" s="98"/>
      <c r="BD59" s="98"/>
      <c r="BE59" s="98"/>
      <c r="BF59" s="98"/>
      <c r="BG59" s="98"/>
      <c r="BH59" s="99"/>
      <c r="BI59" s="100"/>
      <c r="BJ59" s="224"/>
    </row>
    <row r="60" spans="2:62" ht="18" customHeight="1">
      <c r="C60"/>
      <c r="AP60" s="223"/>
      <c r="AQ60" s="98"/>
      <c r="AR60" s="98"/>
      <c r="AS60" s="98"/>
      <c r="AT60" s="98"/>
      <c r="AU60" s="98"/>
      <c r="AV60" s="98"/>
      <c r="AW60" s="98"/>
      <c r="AX60" s="98"/>
      <c r="AY60" s="98"/>
      <c r="AZ60" s="98"/>
      <c r="BA60" s="98"/>
      <c r="BB60" s="98"/>
      <c r="BC60" s="98"/>
      <c r="BD60" s="98"/>
      <c r="BE60" s="98"/>
      <c r="BF60" s="98"/>
      <c r="BG60" s="98"/>
      <c r="BH60" s="99"/>
      <c r="BI60" s="100"/>
      <c r="BJ60" s="224"/>
    </row>
    <row r="61" spans="2:62" ht="18" customHeight="1">
      <c r="C61"/>
      <c r="AP61" s="223"/>
      <c r="AQ61" s="98"/>
      <c r="AR61" s="98"/>
      <c r="AS61" s="98"/>
      <c r="AT61" s="98"/>
      <c r="AU61" s="98"/>
      <c r="AV61" s="98"/>
      <c r="AW61" s="98"/>
      <c r="AX61" s="98"/>
      <c r="AY61" s="98"/>
      <c r="AZ61" s="98"/>
      <c r="BA61" s="98"/>
      <c r="BB61" s="98"/>
      <c r="BC61" s="98"/>
      <c r="BD61" s="98"/>
      <c r="BE61" s="98"/>
      <c r="BF61" s="98"/>
      <c r="BG61" s="98"/>
      <c r="BH61" s="99"/>
      <c r="BI61" s="100"/>
      <c r="BJ61" s="224"/>
    </row>
    <row r="62" spans="2:62" ht="18" customHeight="1">
      <c r="C62"/>
      <c r="AP62" s="223"/>
      <c r="AQ62" s="98"/>
      <c r="AR62" s="98"/>
      <c r="AS62" s="98"/>
      <c r="AT62" s="98"/>
      <c r="AU62" s="98"/>
      <c r="AV62" s="98"/>
      <c r="AW62" s="98"/>
      <c r="AX62" s="98"/>
      <c r="AY62" s="98"/>
      <c r="AZ62" s="98"/>
      <c r="BA62" s="98"/>
      <c r="BB62" s="98"/>
      <c r="BC62" s="98"/>
      <c r="BD62" s="98"/>
      <c r="BE62" s="98"/>
      <c r="BF62" s="98"/>
      <c r="BG62" s="98"/>
      <c r="BH62" s="99"/>
      <c r="BI62" s="100"/>
      <c r="BJ62" s="224"/>
    </row>
    <row r="63" spans="2:62" ht="18" customHeight="1">
      <c r="C63"/>
      <c r="AP63" s="223"/>
      <c r="AQ63" s="98"/>
      <c r="AR63" s="98"/>
      <c r="AS63" s="98"/>
      <c r="AT63" s="98"/>
      <c r="AU63" s="98"/>
      <c r="AV63" s="98"/>
      <c r="AW63" s="98"/>
      <c r="AX63" s="98"/>
      <c r="AY63" s="98"/>
      <c r="AZ63" s="98"/>
      <c r="BA63" s="98"/>
      <c r="BB63" s="98"/>
      <c r="BC63" s="98"/>
      <c r="BD63" s="98"/>
      <c r="BE63" s="98"/>
      <c r="BF63" s="98"/>
      <c r="BG63" s="98"/>
      <c r="BH63" s="99"/>
      <c r="BI63" s="100"/>
      <c r="BJ63" s="224"/>
    </row>
    <row r="64" spans="2:62" ht="18" customHeight="1">
      <c r="C64"/>
      <c r="AP64" s="223"/>
      <c r="AQ64" s="98"/>
      <c r="AR64" s="98"/>
      <c r="AS64" s="98"/>
      <c r="AT64" s="98"/>
      <c r="AU64" s="98"/>
      <c r="AV64" s="98"/>
      <c r="AW64" s="98"/>
      <c r="AX64" s="98"/>
      <c r="AY64" s="98"/>
      <c r="AZ64" s="98"/>
      <c r="BA64" s="98"/>
      <c r="BB64" s="98"/>
      <c r="BC64" s="98"/>
      <c r="BD64" s="98"/>
      <c r="BE64" s="98"/>
      <c r="BF64" s="98"/>
      <c r="BG64" s="98"/>
      <c r="BH64" s="99"/>
      <c r="BI64" s="100"/>
      <c r="BJ64" s="224"/>
    </row>
    <row r="65" spans="3:62" ht="18" customHeight="1">
      <c r="C65"/>
      <c r="AP65" s="223"/>
      <c r="AQ65" s="98"/>
      <c r="AR65" s="98"/>
      <c r="AS65" s="98"/>
      <c r="AT65" s="98"/>
      <c r="AU65" s="98"/>
      <c r="AV65" s="98"/>
      <c r="AW65" s="98"/>
      <c r="AX65" s="98"/>
      <c r="AY65" s="98"/>
      <c r="AZ65" s="98"/>
      <c r="BA65" s="98"/>
      <c r="BB65" s="98"/>
      <c r="BC65" s="98"/>
      <c r="BD65" s="98"/>
      <c r="BE65" s="98"/>
      <c r="BF65" s="98"/>
      <c r="BG65" s="98"/>
      <c r="BH65" s="99"/>
      <c r="BI65" s="100"/>
      <c r="BJ65" s="224"/>
    </row>
    <row r="66" spans="3:62" ht="18" customHeight="1">
      <c r="C66"/>
      <c r="AP66" s="223"/>
      <c r="AQ66" s="98"/>
      <c r="AR66" s="98"/>
      <c r="AS66" s="98"/>
      <c r="AT66" s="98"/>
      <c r="AU66" s="98"/>
      <c r="AV66" s="98"/>
      <c r="AW66" s="98"/>
      <c r="AX66" s="98"/>
      <c r="AY66" s="98"/>
      <c r="AZ66" s="98"/>
      <c r="BA66" s="98"/>
      <c r="BB66" s="98"/>
      <c r="BC66" s="98"/>
      <c r="BD66" s="98"/>
      <c r="BE66" s="98"/>
      <c r="BF66" s="98"/>
      <c r="BG66" s="98"/>
      <c r="BH66" s="99"/>
      <c r="BI66" s="100"/>
      <c r="BJ66" s="224"/>
    </row>
    <row r="67" spans="3:62" ht="18" customHeight="1">
      <c r="C67"/>
      <c r="AP67" s="225"/>
      <c r="AQ67" s="103"/>
      <c r="AR67" s="103"/>
      <c r="AS67" s="103"/>
      <c r="AT67" s="103"/>
      <c r="AU67" s="103"/>
      <c r="AV67" s="103"/>
      <c r="AW67" s="103"/>
      <c r="AX67" s="103"/>
      <c r="AY67" s="103"/>
      <c r="AZ67" s="103"/>
      <c r="BA67" s="103"/>
      <c r="BB67" s="103"/>
      <c r="BC67" s="103"/>
      <c r="BD67" s="103"/>
      <c r="BE67" s="103"/>
      <c r="BF67" s="103"/>
      <c r="BG67" s="103"/>
      <c r="BH67" s="104"/>
      <c r="BI67" s="105"/>
      <c r="BJ67" s="226"/>
    </row>
    <row r="68" spans="3:62" ht="18" customHeight="1">
      <c r="C68"/>
      <c r="AP68" s="227"/>
      <c r="AQ68" s="107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7"/>
      <c r="BH68" s="108"/>
      <c r="BI68" s="109"/>
      <c r="BJ68" s="228"/>
    </row>
    <row r="69" spans="3:62" ht="18" customHeight="1">
      <c r="C69"/>
      <c r="AP69" s="227"/>
      <c r="AQ69" s="107"/>
      <c r="AR69" s="107"/>
      <c r="AS69" s="107"/>
      <c r="AT69" s="107"/>
      <c r="AU69" s="107"/>
      <c r="AV69" s="107"/>
      <c r="AW69" s="107"/>
      <c r="AX69" s="107"/>
      <c r="AY69" s="107"/>
      <c r="AZ69" s="107"/>
      <c r="BA69" s="107"/>
      <c r="BB69" s="107"/>
      <c r="BC69" s="107"/>
      <c r="BD69" s="107"/>
      <c r="BE69" s="107"/>
      <c r="BF69" s="107"/>
      <c r="BG69" s="107"/>
      <c r="BH69" s="108"/>
      <c r="BI69" s="109"/>
      <c r="BJ69" s="228"/>
    </row>
    <row r="70" spans="3:62" ht="18" customHeight="1">
      <c r="C70"/>
      <c r="AP70" s="227"/>
      <c r="AQ70" s="107"/>
      <c r="AR70" s="107"/>
      <c r="AS70" s="107"/>
      <c r="AT70" s="107"/>
      <c r="AU70" s="107"/>
      <c r="AV70" s="107"/>
      <c r="AW70" s="107"/>
      <c r="AX70" s="107"/>
      <c r="AY70" s="107"/>
      <c r="AZ70" s="107"/>
      <c r="BA70" s="107"/>
      <c r="BB70" s="107"/>
      <c r="BC70" s="107"/>
      <c r="BD70" s="107"/>
      <c r="BE70" s="107"/>
      <c r="BF70" s="107"/>
      <c r="BG70" s="107"/>
      <c r="BH70" s="108"/>
      <c r="BI70" s="109"/>
      <c r="BJ70" s="228"/>
    </row>
    <row r="71" spans="3:62" ht="18" customHeight="1">
      <c r="C71"/>
      <c r="AP71" s="227"/>
      <c r="AQ71" s="107"/>
      <c r="AR71" s="107"/>
      <c r="AS71" s="107"/>
      <c r="AT71" s="107"/>
      <c r="AU71" s="107"/>
      <c r="AV71" s="107"/>
      <c r="AW71" s="107"/>
      <c r="AX71" s="107"/>
      <c r="AY71" s="107"/>
      <c r="AZ71" s="107"/>
      <c r="BA71" s="107"/>
      <c r="BB71" s="107"/>
      <c r="BC71" s="107"/>
      <c r="BD71" s="107"/>
      <c r="BE71" s="107"/>
      <c r="BF71" s="107"/>
      <c r="BG71" s="107"/>
      <c r="BH71" s="108"/>
      <c r="BI71" s="109"/>
      <c r="BJ71" s="228"/>
    </row>
    <row r="72" spans="3:62" ht="18" customHeight="1">
      <c r="C72"/>
      <c r="AP72" s="227"/>
      <c r="AQ72" s="107"/>
      <c r="AR72" s="107"/>
      <c r="AS72" s="107"/>
      <c r="AT72" s="107"/>
      <c r="AU72" s="107"/>
      <c r="AV72" s="107"/>
      <c r="AW72" s="107"/>
      <c r="AX72" s="107"/>
      <c r="AY72" s="107"/>
      <c r="AZ72" s="107"/>
      <c r="BA72" s="107"/>
      <c r="BB72" s="107"/>
      <c r="BC72" s="107"/>
      <c r="BD72" s="107"/>
      <c r="BE72" s="107"/>
      <c r="BF72" s="107"/>
      <c r="BG72" s="107"/>
      <c r="BH72" s="108"/>
      <c r="BI72" s="109"/>
      <c r="BJ72" s="228"/>
    </row>
    <row r="73" spans="3:62" ht="18" customHeight="1">
      <c r="C73"/>
      <c r="AP73" s="227"/>
      <c r="AQ73" s="107"/>
      <c r="AR73" s="107"/>
      <c r="AS73" s="107"/>
      <c r="AT73" s="107"/>
      <c r="AU73" s="107"/>
      <c r="AV73" s="107"/>
      <c r="AW73" s="107"/>
      <c r="AX73" s="107"/>
      <c r="AY73" s="107"/>
      <c r="AZ73" s="107"/>
      <c r="BA73" s="107"/>
      <c r="BB73" s="107"/>
      <c r="BC73" s="107"/>
      <c r="BD73" s="107"/>
      <c r="BE73" s="107"/>
      <c r="BF73" s="107"/>
      <c r="BG73" s="107"/>
      <c r="BH73" s="108"/>
      <c r="BI73" s="100"/>
      <c r="BJ73" s="228"/>
    </row>
    <row r="74" spans="3:62" ht="18" customHeight="1">
      <c r="C74"/>
      <c r="AP74" s="22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  <c r="BA74" s="107"/>
      <c r="BB74" s="107"/>
      <c r="BC74" s="107"/>
      <c r="BD74" s="107"/>
      <c r="BE74" s="107"/>
      <c r="BF74" s="107"/>
      <c r="BG74" s="107"/>
      <c r="BH74" s="108"/>
      <c r="BI74" s="109"/>
      <c r="BJ74" s="228"/>
    </row>
    <row r="75" spans="3:62" ht="18" customHeight="1">
      <c r="C75"/>
      <c r="AP75" s="227"/>
      <c r="AQ75" s="107"/>
      <c r="AR75" s="107"/>
      <c r="AS75" s="107"/>
      <c r="AT75" s="107"/>
      <c r="AU75" s="107"/>
      <c r="AV75" s="107"/>
      <c r="AW75" s="107"/>
      <c r="AX75" s="107"/>
      <c r="AY75" s="107"/>
      <c r="AZ75" s="107"/>
      <c r="BA75" s="107"/>
      <c r="BB75" s="107"/>
      <c r="BC75" s="107"/>
      <c r="BD75" s="107"/>
      <c r="BE75" s="107"/>
      <c r="BF75" s="107"/>
      <c r="BG75" s="107"/>
      <c r="BH75" s="108"/>
      <c r="BI75" s="109"/>
      <c r="BJ75" s="228"/>
    </row>
    <row r="76" spans="3:62" ht="18" customHeight="1">
      <c r="C76"/>
      <c r="AP76" s="227"/>
      <c r="AQ76" s="107"/>
      <c r="AR76" s="107"/>
      <c r="AS76" s="107"/>
      <c r="AT76" s="107"/>
      <c r="AU76" s="107"/>
      <c r="AV76" s="107"/>
      <c r="AW76" s="107"/>
      <c r="AX76" s="107"/>
      <c r="AY76" s="107"/>
      <c r="AZ76" s="107"/>
      <c r="BA76" s="107"/>
      <c r="BB76" s="107"/>
      <c r="BC76" s="107"/>
      <c r="BD76" s="107"/>
      <c r="BE76" s="107"/>
      <c r="BF76" s="107"/>
      <c r="BG76" s="107"/>
      <c r="BH76" s="108"/>
      <c r="BI76" s="100"/>
      <c r="BJ76" s="228"/>
    </row>
    <row r="77" spans="3:62" ht="18" customHeight="1">
      <c r="C77"/>
      <c r="AP77" s="227"/>
      <c r="AQ77" s="107"/>
      <c r="AR77" s="107"/>
      <c r="AS77" s="107"/>
      <c r="AT77" s="107"/>
      <c r="AU77" s="107"/>
      <c r="AV77" s="107"/>
      <c r="AW77" s="107"/>
      <c r="AX77" s="107"/>
      <c r="AY77" s="107"/>
      <c r="AZ77" s="107"/>
      <c r="BA77" s="107"/>
      <c r="BB77" s="107"/>
      <c r="BC77" s="107"/>
      <c r="BD77" s="107"/>
      <c r="BE77" s="107"/>
      <c r="BF77" s="107"/>
      <c r="BG77" s="107"/>
      <c r="BH77" s="108"/>
      <c r="BI77" s="109"/>
      <c r="BJ77" s="228"/>
    </row>
    <row r="78" spans="3:62" ht="18" customHeight="1">
      <c r="C78"/>
      <c r="AP78" s="227"/>
      <c r="AQ78" s="107"/>
      <c r="AR78" s="107"/>
      <c r="AS78" s="107"/>
      <c r="AT78" s="107"/>
      <c r="AU78" s="107"/>
      <c r="AV78" s="107"/>
      <c r="AW78" s="107"/>
      <c r="AX78" s="107"/>
      <c r="AY78" s="107"/>
      <c r="AZ78" s="107"/>
      <c r="BA78" s="107"/>
      <c r="BB78" s="107"/>
      <c r="BC78" s="107"/>
      <c r="BD78" s="107"/>
      <c r="BE78" s="107"/>
      <c r="BF78" s="107"/>
      <c r="BG78" s="107"/>
      <c r="BH78" s="108"/>
      <c r="BI78" s="109"/>
      <c r="BJ78" s="228"/>
    </row>
    <row r="79" spans="3:62" ht="18" customHeight="1">
      <c r="C79"/>
      <c r="AP79" s="227"/>
      <c r="AQ79" s="107"/>
      <c r="AR79" s="107"/>
      <c r="AS79" s="107"/>
      <c r="AT79" s="107"/>
      <c r="AU79" s="107"/>
      <c r="AV79" s="107"/>
      <c r="AW79" s="107"/>
      <c r="AX79" s="107"/>
      <c r="AY79" s="107"/>
      <c r="AZ79" s="107"/>
      <c r="BA79" s="107"/>
      <c r="BB79" s="107"/>
      <c r="BC79" s="107"/>
      <c r="BD79" s="107"/>
      <c r="BE79" s="107"/>
      <c r="BF79" s="107"/>
      <c r="BG79" s="107"/>
      <c r="BH79" s="108"/>
      <c r="BI79" s="109"/>
      <c r="BJ79" s="228"/>
    </row>
    <row r="80" spans="3:62" ht="18" customHeight="1">
      <c r="C80"/>
      <c r="AP80" s="227"/>
      <c r="AQ80" s="107"/>
      <c r="AR80" s="107"/>
      <c r="AS80" s="107"/>
      <c r="AT80" s="107"/>
      <c r="AU80" s="107"/>
      <c r="AV80" s="107"/>
      <c r="AW80" s="107"/>
      <c r="AX80" s="107"/>
      <c r="AY80" s="107"/>
      <c r="AZ80" s="107"/>
      <c r="BA80" s="107"/>
      <c r="BB80" s="107"/>
      <c r="BC80" s="107"/>
      <c r="BD80" s="107"/>
      <c r="BE80" s="107"/>
      <c r="BF80" s="107"/>
      <c r="BG80" s="229"/>
      <c r="BH80" s="108"/>
      <c r="BI80" s="109"/>
      <c r="BJ80" s="228"/>
    </row>
    <row r="81" spans="3:62" ht="18" customHeight="1">
      <c r="C81"/>
      <c r="AP81" s="22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8"/>
      <c r="BI81" s="109"/>
      <c r="BJ81" s="228"/>
    </row>
    <row r="82" spans="3:62" ht="18" customHeight="1">
      <c r="C82"/>
      <c r="AP82" s="22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8"/>
      <c r="BI82" s="109"/>
      <c r="BJ82" s="228"/>
    </row>
    <row r="83" spans="3:62" ht="18" customHeight="1">
      <c r="C83"/>
      <c r="AP83" s="22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8"/>
      <c r="BI83" s="109"/>
      <c r="BJ83" s="228"/>
    </row>
    <row r="84" spans="3:62" ht="18" customHeight="1">
      <c r="C84"/>
      <c r="AP84" s="227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  <c r="BA84" s="107"/>
      <c r="BB84" s="107"/>
      <c r="BC84" s="107"/>
      <c r="BD84" s="107"/>
      <c r="BE84" s="107"/>
      <c r="BF84" s="107"/>
      <c r="BG84" s="107"/>
      <c r="BH84" s="108"/>
      <c r="BI84" s="109"/>
      <c r="BJ84" s="228"/>
    </row>
    <row r="85" spans="3:62" ht="18" customHeight="1">
      <c r="C85"/>
      <c r="AP85" s="22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  <c r="BH85" s="108"/>
      <c r="BI85" s="109"/>
      <c r="BJ85" s="228"/>
    </row>
    <row r="86" spans="3:62" ht="18" customHeight="1">
      <c r="C86"/>
      <c r="AP86" s="22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8"/>
      <c r="BI86" s="109"/>
      <c r="BJ86" s="228"/>
    </row>
    <row r="87" spans="3:62" ht="18" customHeight="1">
      <c r="C87"/>
      <c r="AP87" s="227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8"/>
      <c r="BI87" s="109"/>
      <c r="BJ87" s="228"/>
    </row>
    <row r="88" spans="3:62" ht="18" customHeight="1">
      <c r="C88"/>
      <c r="AP88" s="22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8"/>
      <c r="BI88" s="109"/>
      <c r="BJ88" s="228"/>
    </row>
    <row r="89" spans="3:62" ht="18" customHeight="1">
      <c r="C89"/>
      <c r="AP89" s="22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7"/>
      <c r="BH89" s="108"/>
      <c r="BI89" s="109"/>
      <c r="BJ89" s="228"/>
    </row>
    <row r="90" spans="3:62" ht="18" customHeight="1">
      <c r="C90"/>
      <c r="AP90" s="227"/>
      <c r="AQ90" s="107"/>
      <c r="AR90" s="107"/>
      <c r="AS90" s="107"/>
      <c r="AT90" s="107"/>
      <c r="AU90" s="107"/>
      <c r="AV90" s="107"/>
      <c r="AW90" s="107"/>
      <c r="AX90" s="107"/>
      <c r="AY90" s="107"/>
      <c r="AZ90" s="107"/>
      <c r="BA90" s="107"/>
      <c r="BB90" s="107"/>
      <c r="BC90" s="107"/>
      <c r="BD90" s="107"/>
      <c r="BE90" s="107"/>
      <c r="BF90" s="107"/>
      <c r="BG90" s="107"/>
      <c r="BH90" s="108"/>
      <c r="BI90" s="109"/>
      <c r="BJ90" s="228"/>
    </row>
    <row r="91" spans="3:62" ht="18" customHeight="1">
      <c r="C91"/>
      <c r="AP91" s="227"/>
      <c r="AQ91" s="107"/>
      <c r="AR91" s="107"/>
      <c r="AS91" s="107"/>
      <c r="AT91" s="107"/>
      <c r="AU91" s="107"/>
      <c r="AV91" s="107"/>
      <c r="AW91" s="107"/>
      <c r="AX91" s="107"/>
      <c r="AY91" s="107"/>
      <c r="AZ91" s="107"/>
      <c r="BA91" s="107"/>
      <c r="BB91" s="107"/>
      <c r="BC91" s="107"/>
      <c r="BD91" s="107"/>
      <c r="BE91" s="107"/>
      <c r="BF91" s="107"/>
      <c r="BG91" s="107"/>
      <c r="BH91" s="108"/>
      <c r="BI91" s="109"/>
      <c r="BJ91" s="228"/>
    </row>
    <row r="92" spans="3:62" ht="18" customHeight="1">
      <c r="C92"/>
      <c r="AP92" s="227"/>
      <c r="AQ92" s="107"/>
      <c r="AR92" s="107"/>
      <c r="AS92" s="107"/>
      <c r="AT92" s="107"/>
      <c r="AU92" s="107"/>
      <c r="AV92" s="107"/>
      <c r="AW92" s="107"/>
      <c r="AX92" s="107"/>
      <c r="AY92" s="107"/>
      <c r="AZ92" s="107"/>
      <c r="BA92" s="107"/>
      <c r="BB92" s="107"/>
      <c r="BC92" s="107"/>
      <c r="BD92" s="107"/>
      <c r="BE92" s="107"/>
      <c r="BF92" s="107"/>
      <c r="BG92" s="107"/>
      <c r="BH92" s="108"/>
      <c r="BI92" s="109"/>
      <c r="BJ92" s="228"/>
    </row>
    <row r="93" spans="3:62" ht="18" customHeight="1">
      <c r="C93"/>
      <c r="AP93" s="227"/>
      <c r="AQ93" s="107"/>
      <c r="AR93" s="107"/>
      <c r="AS93" s="107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7"/>
      <c r="BE93" s="107"/>
      <c r="BF93" s="107"/>
      <c r="BG93" s="107"/>
      <c r="BH93" s="108"/>
      <c r="BI93" s="109"/>
      <c r="BJ93" s="228"/>
    </row>
    <row r="94" spans="3:62" ht="18" customHeight="1">
      <c r="C94"/>
      <c r="AP94" s="227"/>
      <c r="AQ94" s="107"/>
      <c r="AR94" s="107"/>
      <c r="AS94" s="107"/>
      <c r="AT94" s="107"/>
      <c r="AU94" s="107"/>
      <c r="AV94" s="107"/>
      <c r="AW94" s="107"/>
      <c r="AX94" s="107"/>
      <c r="AY94" s="107"/>
      <c r="AZ94" s="107"/>
      <c r="BA94" s="107"/>
      <c r="BB94" s="107"/>
      <c r="BC94" s="107"/>
      <c r="BD94" s="107"/>
      <c r="BE94" s="107"/>
      <c r="BF94" s="107"/>
      <c r="BG94" s="107"/>
      <c r="BH94" s="108"/>
      <c r="BI94" s="109"/>
      <c r="BJ94" s="228"/>
    </row>
    <row r="95" spans="3:62" ht="18" customHeight="1">
      <c r="C95"/>
      <c r="AP95" s="22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8"/>
      <c r="BI95" s="109"/>
      <c r="BJ95" s="228"/>
    </row>
    <row r="96" spans="3:62" ht="18" customHeight="1">
      <c r="C96"/>
      <c r="AP96" s="22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8"/>
      <c r="BI96" s="109"/>
      <c r="BJ96" s="228"/>
    </row>
    <row r="97" spans="3:62" ht="18" customHeight="1">
      <c r="C97"/>
      <c r="AP97" s="227"/>
      <c r="AQ97" s="107"/>
      <c r="AR97" s="107"/>
      <c r="AS97" s="107"/>
      <c r="AT97" s="107"/>
      <c r="AU97" s="107"/>
      <c r="AV97" s="107"/>
      <c r="AW97" s="107"/>
      <c r="AX97" s="107"/>
      <c r="AY97" s="107"/>
      <c r="AZ97" s="107"/>
      <c r="BA97" s="107"/>
      <c r="BB97" s="107"/>
      <c r="BC97" s="107"/>
      <c r="BD97" s="107"/>
      <c r="BE97" s="107"/>
      <c r="BF97" s="107"/>
      <c r="BG97" s="107"/>
      <c r="BH97" s="108"/>
      <c r="BI97" s="109"/>
      <c r="BJ97" s="228"/>
    </row>
    <row r="98" spans="3:62" ht="18" customHeight="1">
      <c r="C98"/>
      <c r="AP98" s="22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8"/>
      <c r="BI98" s="109"/>
      <c r="BJ98" s="228"/>
    </row>
    <row r="99" spans="3:62" ht="18" customHeight="1">
      <c r="C99"/>
      <c r="AP99" s="22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8"/>
      <c r="BI99" s="109"/>
      <c r="BJ99" s="228"/>
    </row>
    <row r="100" spans="3:62" ht="18" customHeight="1">
      <c r="C100"/>
      <c r="AP100" s="22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8"/>
      <c r="BI100" s="109"/>
      <c r="BJ100" s="228"/>
    </row>
    <row r="101" spans="3:62" ht="18" customHeight="1">
      <c r="C101"/>
      <c r="AP101" s="22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8"/>
      <c r="BI101" s="109"/>
      <c r="BJ101" s="228"/>
    </row>
    <row r="102" spans="3:62" ht="18" customHeight="1">
      <c r="C102"/>
      <c r="AP102" s="22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8"/>
      <c r="BI102" s="109"/>
      <c r="BJ102" s="228"/>
    </row>
    <row r="103" spans="3:62" ht="18" customHeight="1">
      <c r="C103"/>
      <c r="AP103" s="22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8"/>
      <c r="BI103" s="109"/>
      <c r="BJ103" s="228"/>
    </row>
    <row r="104" spans="3:62" ht="18" customHeight="1" thickBot="1">
      <c r="C104"/>
      <c r="AP104" s="230"/>
      <c r="AQ104" s="231"/>
      <c r="AR104" s="231"/>
      <c r="AS104" s="231"/>
      <c r="AT104" s="231"/>
      <c r="AU104" s="231"/>
      <c r="AV104" s="231"/>
      <c r="AW104" s="231"/>
      <c r="AX104" s="231"/>
      <c r="AY104" s="231"/>
      <c r="AZ104" s="231"/>
      <c r="BA104" s="231"/>
      <c r="BB104" s="231"/>
      <c r="BC104" s="231"/>
      <c r="BD104" s="231"/>
      <c r="BE104" s="231"/>
      <c r="BF104" s="231"/>
      <c r="BG104" s="231"/>
      <c r="BH104" s="232"/>
      <c r="BI104" s="233"/>
      <c r="BJ104" s="234"/>
    </row>
    <row r="105" spans="3:62" ht="18" customHeight="1" thickTop="1">
      <c r="C105"/>
      <c r="BJ105" s="42"/>
    </row>
    <row r="106" spans="3:62" ht="18" customHeight="1">
      <c r="C106"/>
      <c r="BJ106" s="42"/>
    </row>
    <row r="107" spans="3:62" ht="18" customHeight="1">
      <c r="C107"/>
      <c r="BJ107" s="42"/>
    </row>
    <row r="108" spans="3:62" ht="18" customHeight="1">
      <c r="C108"/>
      <c r="BJ108" s="42"/>
    </row>
    <row r="109" spans="3:62" ht="18" customHeight="1">
      <c r="C109"/>
      <c r="BJ109" s="42"/>
    </row>
    <row r="110" spans="3:62" ht="18" customHeight="1">
      <c r="C110"/>
      <c r="BJ110" s="42"/>
    </row>
    <row r="111" spans="3:62" ht="18" customHeight="1">
      <c r="C111"/>
      <c r="BJ111" s="42"/>
    </row>
    <row r="112" spans="3:62" ht="18" customHeight="1">
      <c r="C112"/>
      <c r="BJ112" s="42"/>
    </row>
    <row r="113" spans="3:62" ht="18" customHeight="1">
      <c r="C113"/>
      <c r="BJ113" s="42"/>
    </row>
    <row r="114" spans="3:62" ht="18" customHeight="1">
      <c r="C114"/>
      <c r="BJ114" s="42"/>
    </row>
    <row r="115" spans="3:62" ht="18" customHeight="1">
      <c r="C115"/>
      <c r="BJ115" s="42"/>
    </row>
    <row r="116" spans="3:62" ht="18" customHeight="1">
      <c r="C116"/>
      <c r="BJ116" s="42"/>
    </row>
    <row r="117" spans="3:62" ht="18" customHeight="1">
      <c r="C117"/>
      <c r="BJ117" s="42"/>
    </row>
    <row r="118" spans="3:62" ht="18" customHeight="1">
      <c r="C118"/>
      <c r="BJ118" s="42"/>
    </row>
    <row r="119" spans="3:62" ht="18" customHeight="1">
      <c r="C119"/>
      <c r="BJ119" s="42"/>
    </row>
    <row r="120" spans="3:62" ht="18" customHeight="1">
      <c r="C120"/>
      <c r="BJ120" s="42"/>
    </row>
    <row r="121" spans="3:62" ht="18" customHeight="1">
      <c r="C121"/>
      <c r="BJ121" s="42"/>
    </row>
    <row r="122" spans="3:62" ht="18" customHeight="1">
      <c r="C122"/>
      <c r="BJ122" s="42"/>
    </row>
    <row r="123" spans="3:62" ht="18" customHeight="1">
      <c r="C123"/>
      <c r="BJ123" s="42"/>
    </row>
    <row r="124" spans="3:62" ht="18" customHeight="1">
      <c r="C124"/>
      <c r="BJ124" s="42"/>
    </row>
    <row r="125" spans="3:62" ht="18" customHeight="1">
      <c r="C125"/>
      <c r="BJ125" s="42"/>
    </row>
    <row r="126" spans="3:62" ht="18" customHeight="1">
      <c r="C126"/>
      <c r="BJ126" s="42"/>
    </row>
    <row r="127" spans="3:62" ht="18" customHeight="1">
      <c r="C127"/>
      <c r="BJ127" s="42"/>
    </row>
    <row r="128" spans="3:62" ht="18" customHeight="1">
      <c r="C128"/>
      <c r="BJ128" s="42"/>
    </row>
    <row r="129" spans="3:62" ht="18" customHeight="1">
      <c r="C129"/>
      <c r="BJ129" s="42"/>
    </row>
    <row r="130" spans="3:62" ht="18" customHeight="1">
      <c r="C130"/>
      <c r="BJ130" s="42"/>
    </row>
    <row r="131" spans="3:62" ht="18" customHeight="1">
      <c r="C131"/>
      <c r="BJ131" s="42"/>
    </row>
    <row r="132" spans="3:62" ht="18" customHeight="1">
      <c r="C132"/>
      <c r="BJ132" s="42"/>
    </row>
    <row r="133" spans="3:62" ht="18" customHeight="1">
      <c r="C133"/>
      <c r="BJ133" s="42"/>
    </row>
    <row r="134" spans="3:62" ht="18" customHeight="1">
      <c r="C134"/>
      <c r="BJ134" s="42"/>
    </row>
    <row r="135" spans="3:62">
      <c r="C135"/>
      <c r="BJ135" s="42"/>
    </row>
    <row r="136" spans="3:62">
      <c r="C136"/>
      <c r="BJ136" s="42"/>
    </row>
    <row r="137" spans="3:62">
      <c r="C137"/>
    </row>
    <row r="138" spans="3:62">
      <c r="C138"/>
    </row>
    <row r="139" spans="3:62">
      <c r="C139"/>
    </row>
    <row r="140" spans="3:62">
      <c r="C140"/>
    </row>
    <row r="141" spans="3:62">
      <c r="C141"/>
    </row>
  </sheetData>
  <mergeCells count="190">
    <mergeCell ref="AL19:AM19"/>
    <mergeCell ref="B16:L16"/>
    <mergeCell ref="M16:R16"/>
    <mergeCell ref="S16:T16"/>
    <mergeCell ref="G1:AJ1"/>
    <mergeCell ref="B11:T11"/>
    <mergeCell ref="U11:AM11"/>
    <mergeCell ref="B12:L12"/>
    <mergeCell ref="M12:T12"/>
    <mergeCell ref="U12:AE12"/>
    <mergeCell ref="AF12:AM12"/>
    <mergeCell ref="B14:L14"/>
    <mergeCell ref="M14:R14"/>
    <mergeCell ref="S14:T14"/>
    <mergeCell ref="U14:AE14"/>
    <mergeCell ref="AF14:AK14"/>
    <mergeCell ref="AL14:AM14"/>
    <mergeCell ref="B13:L13"/>
    <mergeCell ref="M13:R13"/>
    <mergeCell ref="S13:T13"/>
    <mergeCell ref="U13:AE13"/>
    <mergeCell ref="AF13:AK13"/>
    <mergeCell ref="AL13:AM13"/>
    <mergeCell ref="U16:AE16"/>
    <mergeCell ref="AF16:AK16"/>
    <mergeCell ref="AL16:AM16"/>
    <mergeCell ref="B15:L15"/>
    <mergeCell ref="M15:R15"/>
    <mergeCell ref="S15:T15"/>
    <mergeCell ref="U15:AE15"/>
    <mergeCell ref="AF15:AK15"/>
    <mergeCell ref="AL15:AM15"/>
    <mergeCell ref="AF23:AK23"/>
    <mergeCell ref="B18:L18"/>
    <mergeCell ref="M18:R18"/>
    <mergeCell ref="S18:T18"/>
    <mergeCell ref="U18:AE18"/>
    <mergeCell ref="AF18:AK18"/>
    <mergeCell ref="AL18:AM18"/>
    <mergeCell ref="B17:L17"/>
    <mergeCell ref="M17:R17"/>
    <mergeCell ref="S17:T17"/>
    <mergeCell ref="U17:AE17"/>
    <mergeCell ref="AF17:AK17"/>
    <mergeCell ref="AL17:AM17"/>
    <mergeCell ref="B20:L20"/>
    <mergeCell ref="M20:R20"/>
    <mergeCell ref="S20:T20"/>
    <mergeCell ref="U20:AE20"/>
    <mergeCell ref="AF20:AK20"/>
    <mergeCell ref="AL20:AM20"/>
    <mergeCell ref="B19:L19"/>
    <mergeCell ref="M19:R19"/>
    <mergeCell ref="S19:T19"/>
    <mergeCell ref="U19:AE19"/>
    <mergeCell ref="AF19:AK19"/>
    <mergeCell ref="AL26:AM26"/>
    <mergeCell ref="B24:L24"/>
    <mergeCell ref="M24:R24"/>
    <mergeCell ref="S24:T24"/>
    <mergeCell ref="U24:AE24"/>
    <mergeCell ref="AF24:AK24"/>
    <mergeCell ref="AL24:AM24"/>
    <mergeCell ref="AL21:AM21"/>
    <mergeCell ref="B22:L22"/>
    <mergeCell ref="M22:R22"/>
    <mergeCell ref="S22:T22"/>
    <mergeCell ref="W22:AE22"/>
    <mergeCell ref="AF22:AK22"/>
    <mergeCell ref="AL22:AM22"/>
    <mergeCell ref="B21:L21"/>
    <mergeCell ref="M21:R21"/>
    <mergeCell ref="S21:T21"/>
    <mergeCell ref="U21:V23"/>
    <mergeCell ref="W21:AE21"/>
    <mergeCell ref="AF21:AK21"/>
    <mergeCell ref="B23:L23"/>
    <mergeCell ref="M23:R23"/>
    <mergeCell ref="S23:T23"/>
    <mergeCell ref="W23:AE23"/>
    <mergeCell ref="AL23:AM23"/>
    <mergeCell ref="AF28:AK28"/>
    <mergeCell ref="AL28:AM28"/>
    <mergeCell ref="B29:L29"/>
    <mergeCell ref="M29:R29"/>
    <mergeCell ref="S29:T29"/>
    <mergeCell ref="U29:AE29"/>
    <mergeCell ref="AF29:AK29"/>
    <mergeCell ref="AL29:AM29"/>
    <mergeCell ref="B27:L27"/>
    <mergeCell ref="M27:R27"/>
    <mergeCell ref="S27:T27"/>
    <mergeCell ref="U27:AE27"/>
    <mergeCell ref="AF27:AK27"/>
    <mergeCell ref="AL27:AM27"/>
    <mergeCell ref="B25:L25"/>
    <mergeCell ref="M25:R25"/>
    <mergeCell ref="S25:T25"/>
    <mergeCell ref="U25:AM25"/>
    <mergeCell ref="B26:L26"/>
    <mergeCell ref="M26:R26"/>
    <mergeCell ref="S26:T26"/>
    <mergeCell ref="U26:AE26"/>
    <mergeCell ref="AF26:AK26"/>
    <mergeCell ref="B30:T30"/>
    <mergeCell ref="U30:V32"/>
    <mergeCell ref="W30:Y30"/>
    <mergeCell ref="B31:L31"/>
    <mergeCell ref="M31:R31"/>
    <mergeCell ref="S31:T31"/>
    <mergeCell ref="B32:T32"/>
    <mergeCell ref="B28:T28"/>
    <mergeCell ref="U28:AE28"/>
    <mergeCell ref="AL32:AM32"/>
    <mergeCell ref="B33:L33"/>
    <mergeCell ref="M33:R33"/>
    <mergeCell ref="S33:T33"/>
    <mergeCell ref="U33:V35"/>
    <mergeCell ref="W33:Y33"/>
    <mergeCell ref="B34:L34"/>
    <mergeCell ref="M34:R34"/>
    <mergeCell ref="S34:T34"/>
    <mergeCell ref="W34:X34"/>
    <mergeCell ref="B37:L37"/>
    <mergeCell ref="M37:R37"/>
    <mergeCell ref="S37:T37"/>
    <mergeCell ref="U37:AE37"/>
    <mergeCell ref="AF37:AK37"/>
    <mergeCell ref="AL37:AM37"/>
    <mergeCell ref="AF34:AK34"/>
    <mergeCell ref="M35:R35"/>
    <mergeCell ref="S35:T35"/>
    <mergeCell ref="W35:AE35"/>
    <mergeCell ref="AF35:AK35"/>
    <mergeCell ref="AL35:AM35"/>
    <mergeCell ref="U36:AE36"/>
    <mergeCell ref="AF36:AK36"/>
    <mergeCell ref="AL36:AM36"/>
    <mergeCell ref="B38:L38"/>
    <mergeCell ref="M38:R38"/>
    <mergeCell ref="S38:T38"/>
    <mergeCell ref="U38:AM38"/>
    <mergeCell ref="M39:R39"/>
    <mergeCell ref="S39:T39"/>
    <mergeCell ref="U39:AE39"/>
    <mergeCell ref="AF39:AK39"/>
    <mergeCell ref="AL39:AM39"/>
    <mergeCell ref="AL43:AM43"/>
    <mergeCell ref="B44:L44"/>
    <mergeCell ref="M44:R44"/>
    <mergeCell ref="S44:T44"/>
    <mergeCell ref="U44:AE44"/>
    <mergeCell ref="AF44:AK44"/>
    <mergeCell ref="AL44:AM44"/>
    <mergeCell ref="B40:L40"/>
    <mergeCell ref="M40:R40"/>
    <mergeCell ref="S40:T40"/>
    <mergeCell ref="AF41:AK41"/>
    <mergeCell ref="AL41:AM41"/>
    <mergeCell ref="B43:L43"/>
    <mergeCell ref="M43:R43"/>
    <mergeCell ref="S43:T43"/>
    <mergeCell ref="U43:AE43"/>
    <mergeCell ref="AF43:AK43"/>
    <mergeCell ref="B41:L41"/>
    <mergeCell ref="M41:R41"/>
    <mergeCell ref="M45:R45"/>
    <mergeCell ref="S45:T45"/>
    <mergeCell ref="U45:AE45"/>
    <mergeCell ref="AF45:AK45"/>
    <mergeCell ref="AL45:AM45"/>
    <mergeCell ref="M46:R46"/>
    <mergeCell ref="S46:T46"/>
    <mergeCell ref="U46:AE46"/>
    <mergeCell ref="AF46:AK46"/>
    <mergeCell ref="AL46:AM46"/>
    <mergeCell ref="AF50:AK50"/>
    <mergeCell ref="B49:L49"/>
    <mergeCell ref="M49:R49"/>
    <mergeCell ref="S49:T49"/>
    <mergeCell ref="U49:AE49"/>
    <mergeCell ref="AF49:AK49"/>
    <mergeCell ref="AL49:AM49"/>
    <mergeCell ref="B47:L47"/>
    <mergeCell ref="M47:R47"/>
    <mergeCell ref="S47:T47"/>
    <mergeCell ref="U47:AE47"/>
    <mergeCell ref="AF47:AK47"/>
    <mergeCell ref="AL47:AM47"/>
    <mergeCell ref="B48:L48"/>
  </mergeCells>
  <phoneticPr fontId="2"/>
  <pageMargins left="0.78740157480314965" right="0.19685039370078741" top="0.78740157480314965" bottom="0.39370078740157483" header="0.51181102362204722" footer="0.51181102362204722"/>
  <pageSetup paperSize="9" scale="91" orientation="portrait" r:id="rId1"/>
  <headerFooter alignWithMargins="0">
    <oddHeader>&amp;R【書式５】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R3.2</vt:lpstr>
      <vt:lpstr>R3.3</vt:lpstr>
      <vt:lpstr>R3.4</vt:lpstr>
      <vt:lpstr>R3.5</vt:lpstr>
      <vt:lpstr>(R3.6)</vt:lpstr>
      <vt:lpstr>R3.6</vt:lpstr>
      <vt:lpstr>'(R3.6)'!Print_Area</vt:lpstr>
      <vt:lpstr>R3.2!Print_Area</vt:lpstr>
      <vt:lpstr>R3.3!Print_Area</vt:lpstr>
      <vt:lpstr>R3.4!Print_Area</vt:lpstr>
      <vt:lpstr>R3.5!Print_Area</vt:lpstr>
      <vt:lpstr>R3.6!Print_Area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kenta</dc:creator>
  <cp:keywords/>
  <dc:description/>
  <cp:lastModifiedBy>KAZUYOSHI KIMURA</cp:lastModifiedBy>
  <cp:revision/>
  <cp:lastPrinted>2021-09-19T09:53:47Z</cp:lastPrinted>
  <dcterms:created xsi:type="dcterms:W3CDTF">2021-05-12T03:01:31Z</dcterms:created>
  <dcterms:modified xsi:type="dcterms:W3CDTF">2021-09-20T21:15:10Z</dcterms:modified>
  <cp:category/>
  <cp:contentStatus/>
</cp:coreProperties>
</file>