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631d34bc7c2d0d/デスクトップ/"/>
    </mc:Choice>
  </mc:AlternateContent>
  <xr:revisionPtr revIDLastSave="23" documentId="8_{0701CACC-7875-45F5-BE2D-9C72EAF9BF50}" xr6:coauthVersionLast="47" xr6:coauthVersionMax="47" xr10:uidLastSave="{EDDE1C0F-E7C5-4073-B363-184056411C1D}"/>
  <bookViews>
    <workbookView xWindow="1330" yWindow="360" windowWidth="15930" windowHeight="9860" activeTab="1" xr2:uid="{8ECFB7C3-C32B-4FA3-9999-A98A4AF8077B}"/>
  </bookViews>
  <sheets>
    <sheet name="祝日リスト" sheetId="2" r:id="rId1"/>
    <sheet name="シート　要望内容" sheetId="4" r:id="rId2"/>
    <sheet name="完成シート" sheetId="5" r:id="rId3"/>
  </sheets>
  <definedNames>
    <definedName name="_xlnm.Print_Area" localSheetId="1">'シート　要望内容'!$A$1:$P$46</definedName>
    <definedName name="_xlnm.Print_Area" localSheetId="2">完成シート!$A$1:$P$46</definedName>
    <definedName name="出張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5" l="1"/>
  <c r="L44" i="5"/>
  <c r="G44" i="5"/>
  <c r="F44" i="5"/>
  <c r="M43" i="5"/>
  <c r="L43" i="5"/>
  <c r="G43" i="5"/>
  <c r="F43" i="5"/>
  <c r="M42" i="5"/>
  <c r="L42" i="5"/>
  <c r="G42" i="5"/>
  <c r="F42" i="5"/>
  <c r="M41" i="5"/>
  <c r="L41" i="5"/>
  <c r="G41" i="5"/>
  <c r="F41" i="5"/>
  <c r="M40" i="5"/>
  <c r="L40" i="5"/>
  <c r="G40" i="5"/>
  <c r="F40" i="5"/>
  <c r="M39" i="5"/>
  <c r="L39" i="5"/>
  <c r="G39" i="5"/>
  <c r="F39" i="5"/>
  <c r="M38" i="5"/>
  <c r="L38" i="5"/>
  <c r="G38" i="5"/>
  <c r="F38" i="5"/>
  <c r="M37" i="5"/>
  <c r="L37" i="5"/>
  <c r="G37" i="5"/>
  <c r="F37" i="5"/>
  <c r="M36" i="5"/>
  <c r="L36" i="5"/>
  <c r="G36" i="5"/>
  <c r="F36" i="5"/>
  <c r="M35" i="5"/>
  <c r="L35" i="5"/>
  <c r="G35" i="5"/>
  <c r="F35" i="5"/>
  <c r="M34" i="5"/>
  <c r="L34" i="5"/>
  <c r="G34" i="5"/>
  <c r="F34" i="5"/>
  <c r="M33" i="5"/>
  <c r="L33" i="5"/>
  <c r="G33" i="5"/>
  <c r="F33" i="5"/>
  <c r="M32" i="5"/>
  <c r="L32" i="5"/>
  <c r="G32" i="5"/>
  <c r="F32" i="5"/>
  <c r="M31" i="5"/>
  <c r="L31" i="5"/>
  <c r="G31" i="5"/>
  <c r="F31" i="5"/>
  <c r="M30" i="5"/>
  <c r="L30" i="5"/>
  <c r="G30" i="5"/>
  <c r="F30" i="5"/>
  <c r="M29" i="5"/>
  <c r="L29" i="5"/>
  <c r="G29" i="5"/>
  <c r="F29" i="5"/>
  <c r="M28" i="5"/>
  <c r="L28" i="5"/>
  <c r="M27" i="5"/>
  <c r="L27" i="5"/>
  <c r="G27" i="5"/>
  <c r="F27" i="5"/>
  <c r="M26" i="5"/>
  <c r="L26" i="5"/>
  <c r="G26" i="5"/>
  <c r="F26" i="5"/>
  <c r="M25" i="5"/>
  <c r="L25" i="5"/>
  <c r="G25" i="5"/>
  <c r="F25" i="5"/>
  <c r="M24" i="5"/>
  <c r="L24" i="5"/>
  <c r="G24" i="5"/>
  <c r="F24" i="5"/>
  <c r="M23" i="5"/>
  <c r="L23" i="5"/>
  <c r="G23" i="5"/>
  <c r="F23" i="5"/>
  <c r="M22" i="5"/>
  <c r="L22" i="5"/>
  <c r="F22" i="5"/>
  <c r="M21" i="5"/>
  <c r="L21" i="5"/>
  <c r="G21" i="5"/>
  <c r="F21" i="5"/>
  <c r="M20" i="5"/>
  <c r="L20" i="5"/>
  <c r="G20" i="5"/>
  <c r="F20" i="5"/>
  <c r="M19" i="5"/>
  <c r="L19" i="5"/>
  <c r="G19" i="5"/>
  <c r="F19" i="5"/>
  <c r="M18" i="5"/>
  <c r="L18" i="5"/>
  <c r="G18" i="5"/>
  <c r="F18" i="5"/>
  <c r="M17" i="5"/>
  <c r="L17" i="5"/>
  <c r="G17" i="5"/>
  <c r="F17" i="5"/>
  <c r="M16" i="5"/>
  <c r="L16" i="5"/>
  <c r="G16" i="5"/>
  <c r="F16" i="5"/>
  <c r="M15" i="5"/>
  <c r="L15" i="5"/>
  <c r="G15" i="5"/>
  <c r="F15" i="5"/>
  <c r="M14" i="5"/>
  <c r="L14" i="5"/>
  <c r="G14" i="5"/>
  <c r="F14" i="5"/>
  <c r="B14" i="5"/>
  <c r="A14" i="5"/>
  <c r="A15" i="5" s="1"/>
  <c r="I10" i="5"/>
  <c r="I7" i="5"/>
  <c r="H7" i="5"/>
  <c r="G7" i="5"/>
  <c r="F7" i="5"/>
  <c r="E7" i="5"/>
  <c r="D7" i="5"/>
  <c r="C7" i="5"/>
  <c r="G15" i="4"/>
  <c r="G16" i="4"/>
  <c r="G17" i="4"/>
  <c r="G18" i="4"/>
  <c r="G19" i="4"/>
  <c r="G20" i="4"/>
  <c r="G21" i="4"/>
  <c r="G23" i="4"/>
  <c r="G24" i="4"/>
  <c r="G25" i="4"/>
  <c r="G26" i="4"/>
  <c r="G27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F14" i="4"/>
  <c r="F15" i="4"/>
  <c r="G14" i="4"/>
  <c r="M44" i="4"/>
  <c r="L44" i="4"/>
  <c r="F44" i="4"/>
  <c r="M43" i="4"/>
  <c r="L43" i="4"/>
  <c r="F43" i="4"/>
  <c r="M42" i="4"/>
  <c r="L42" i="4"/>
  <c r="F42" i="4"/>
  <c r="M41" i="4"/>
  <c r="L41" i="4"/>
  <c r="F41" i="4"/>
  <c r="M40" i="4"/>
  <c r="L40" i="4"/>
  <c r="F40" i="4"/>
  <c r="M39" i="4"/>
  <c r="L39" i="4"/>
  <c r="F39" i="4"/>
  <c r="M38" i="4"/>
  <c r="L38" i="4"/>
  <c r="F38" i="4"/>
  <c r="M37" i="4"/>
  <c r="L37" i="4"/>
  <c r="F37" i="4"/>
  <c r="M36" i="4"/>
  <c r="L36" i="4"/>
  <c r="F36" i="4"/>
  <c r="M35" i="4"/>
  <c r="L35" i="4"/>
  <c r="F35" i="4"/>
  <c r="M34" i="4"/>
  <c r="L34" i="4"/>
  <c r="F34" i="4"/>
  <c r="M33" i="4"/>
  <c r="L33" i="4"/>
  <c r="F33" i="4"/>
  <c r="M32" i="4"/>
  <c r="L32" i="4"/>
  <c r="F32" i="4"/>
  <c r="M31" i="4"/>
  <c r="L31" i="4"/>
  <c r="F31" i="4"/>
  <c r="M30" i="4"/>
  <c r="L30" i="4"/>
  <c r="F30" i="4"/>
  <c r="M29" i="4"/>
  <c r="L29" i="4"/>
  <c r="F29" i="4"/>
  <c r="M28" i="4"/>
  <c r="L28" i="4"/>
  <c r="M27" i="4"/>
  <c r="L27" i="4"/>
  <c r="F27" i="4"/>
  <c r="M26" i="4"/>
  <c r="L26" i="4"/>
  <c r="F26" i="4"/>
  <c r="M25" i="4"/>
  <c r="L25" i="4"/>
  <c r="F25" i="4"/>
  <c r="M24" i="4"/>
  <c r="L24" i="4"/>
  <c r="F24" i="4"/>
  <c r="M23" i="4"/>
  <c r="L23" i="4"/>
  <c r="F23" i="4"/>
  <c r="M22" i="4"/>
  <c r="L22" i="4"/>
  <c r="F22" i="4"/>
  <c r="M21" i="4"/>
  <c r="L21" i="4"/>
  <c r="F21" i="4"/>
  <c r="M20" i="4"/>
  <c r="L20" i="4"/>
  <c r="F20" i="4"/>
  <c r="M19" i="4"/>
  <c r="L19" i="4"/>
  <c r="F19" i="4"/>
  <c r="M18" i="4"/>
  <c r="L18" i="4"/>
  <c r="F18" i="4"/>
  <c r="M17" i="4"/>
  <c r="L17" i="4"/>
  <c r="F17" i="4"/>
  <c r="M16" i="4"/>
  <c r="L16" i="4"/>
  <c r="F16" i="4"/>
  <c r="M15" i="4"/>
  <c r="L15" i="4"/>
  <c r="M14" i="4"/>
  <c r="L14" i="4"/>
  <c r="A14" i="4"/>
  <c r="B14" i="4" s="1"/>
  <c r="I10" i="4"/>
  <c r="I7" i="4"/>
  <c r="H7" i="4"/>
  <c r="G7" i="4"/>
  <c r="F7" i="4"/>
  <c r="E7" i="4"/>
  <c r="D7" i="4"/>
  <c r="C7" i="4"/>
  <c r="A16" i="5" l="1"/>
  <c r="B15" i="5"/>
  <c r="A15" i="4"/>
  <c r="B16" i="5" l="1"/>
  <c r="A17" i="5"/>
  <c r="B15" i="4"/>
  <c r="A16" i="4"/>
  <c r="B17" i="5" l="1"/>
  <c r="A18" i="5"/>
  <c r="A17" i="4"/>
  <c r="B16" i="4"/>
  <c r="A19" i="5" l="1"/>
  <c r="B18" i="5"/>
  <c r="A18" i="4"/>
  <c r="B17" i="4"/>
  <c r="A20" i="5" l="1"/>
  <c r="B19" i="5"/>
  <c r="B18" i="4"/>
  <c r="A19" i="4"/>
  <c r="B20" i="5" l="1"/>
  <c r="A21" i="5"/>
  <c r="B19" i="4"/>
  <c r="A20" i="4"/>
  <c r="B21" i="5" l="1"/>
  <c r="A22" i="5"/>
  <c r="A21" i="4"/>
  <c r="B20" i="4"/>
  <c r="A23" i="5" l="1"/>
  <c r="B22" i="5"/>
  <c r="A22" i="4"/>
  <c r="B21" i="4"/>
  <c r="B23" i="5" l="1"/>
  <c r="A24" i="5"/>
  <c r="B22" i="4"/>
  <c r="A23" i="4"/>
  <c r="B24" i="5" l="1"/>
  <c r="A25" i="5"/>
  <c r="B23" i="4"/>
  <c r="A24" i="4"/>
  <c r="B25" i="5" l="1"/>
  <c r="A26" i="5"/>
  <c r="A25" i="4"/>
  <c r="B24" i="4"/>
  <c r="A27" i="5" l="1"/>
  <c r="B26" i="5"/>
  <c r="A26" i="4"/>
  <c r="B25" i="4"/>
  <c r="B27" i="5" l="1"/>
  <c r="A28" i="5"/>
  <c r="B26" i="4"/>
  <c r="A27" i="4"/>
  <c r="B28" i="5" l="1"/>
  <c r="A29" i="5"/>
  <c r="B27" i="4"/>
  <c r="A28" i="4"/>
  <c r="A30" i="5" l="1"/>
  <c r="B29" i="5"/>
  <c r="A29" i="4"/>
  <c r="B28" i="4"/>
  <c r="B30" i="5" l="1"/>
  <c r="A31" i="5"/>
  <c r="A30" i="4"/>
  <c r="B29" i="4"/>
  <c r="B31" i="5" l="1"/>
  <c r="A32" i="5"/>
  <c r="B30" i="4"/>
  <c r="A31" i="4"/>
  <c r="B32" i="5" l="1"/>
  <c r="A33" i="5"/>
  <c r="B31" i="4"/>
  <c r="A32" i="4"/>
  <c r="A34" i="5" l="1"/>
  <c r="B33" i="5"/>
  <c r="A33" i="4"/>
  <c r="B32" i="4"/>
  <c r="B34" i="5" l="1"/>
  <c r="A35" i="5"/>
  <c r="A34" i="4"/>
  <c r="B33" i="4"/>
  <c r="B35" i="5" l="1"/>
  <c r="A36" i="5"/>
  <c r="B34" i="4"/>
  <c r="A35" i="4"/>
  <c r="B36" i="5" l="1"/>
  <c r="A37" i="5"/>
  <c r="B35" i="4"/>
  <c r="A36" i="4"/>
  <c r="A38" i="5" l="1"/>
  <c r="B37" i="5"/>
  <c r="A37" i="4"/>
  <c r="B36" i="4"/>
  <c r="B38" i="5" l="1"/>
  <c r="A39" i="5"/>
  <c r="A38" i="4"/>
  <c r="B37" i="4"/>
  <c r="B39" i="5" l="1"/>
  <c r="A40" i="5"/>
  <c r="B38" i="4"/>
  <c r="A39" i="4"/>
  <c r="B40" i="5" l="1"/>
  <c r="A41" i="5"/>
  <c r="B39" i="4"/>
  <c r="A40" i="4"/>
  <c r="A42" i="5" l="1"/>
  <c r="B41" i="5"/>
  <c r="A41" i="4"/>
  <c r="B40" i="4"/>
  <c r="B42" i="5" l="1"/>
  <c r="A43" i="5"/>
  <c r="A42" i="4"/>
  <c r="B41" i="4"/>
  <c r="B43" i="5" l="1"/>
  <c r="A44" i="5"/>
  <c r="B44" i="5" s="1"/>
  <c r="B42" i="4"/>
  <c r="A43" i="4"/>
  <c r="B43" i="4" l="1"/>
  <c r="A44" i="4"/>
  <c r="B44" i="4" s="1"/>
</calcChain>
</file>

<file path=xl/sharedStrings.xml><?xml version="1.0" encoding="utf-8"?>
<sst xmlns="http://schemas.openxmlformats.org/spreadsheetml/2006/main" count="223" uniqueCount="63">
  <si>
    <t>日</t>
    <rPh sb="0" eb="1">
      <t>ニチ</t>
    </rPh>
    <phoneticPr fontId="2"/>
  </si>
  <si>
    <t>曜日</t>
    <rPh sb="0" eb="2">
      <t>ヨウビ</t>
    </rPh>
    <phoneticPr fontId="2"/>
  </si>
  <si>
    <t>勤怠区分</t>
    <rPh sb="0" eb="4">
      <t>キンタイクブン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</si>
  <si>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</si>
  <si>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</si>
  <si>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t>勤務時間</t>
    <rPh sb="0" eb="4">
      <t>キンムジカン</t>
    </rPh>
    <phoneticPr fontId="2"/>
  </si>
  <si>
    <t>残業</t>
    <rPh sb="0" eb="2">
      <t>ザンギョウ</t>
    </rPh>
    <phoneticPr fontId="2"/>
  </si>
  <si>
    <t>深夜</t>
    <rPh sb="0" eb="2">
      <t>シンヤ</t>
    </rPh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</si>
  <si>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</si>
  <si>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</si>
  <si>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社内日数</t>
    <rPh sb="0" eb="2">
      <t>シャナイ</t>
    </rPh>
    <rPh sb="2" eb="4">
      <t>ニッスウ</t>
    </rPh>
    <phoneticPr fontId="2"/>
  </si>
  <si>
    <t>出張日数</t>
    <rPh sb="0" eb="4">
      <t>シュッチョウニッスウ</t>
    </rPh>
    <phoneticPr fontId="2"/>
  </si>
  <si>
    <t>休日出勤</t>
    <rPh sb="0" eb="4">
      <t>キュウジツシュッキン</t>
    </rPh>
    <phoneticPr fontId="2"/>
  </si>
  <si>
    <t>有休日数</t>
    <rPh sb="0" eb="4">
      <t>ユウキュウニッスウ</t>
    </rPh>
    <phoneticPr fontId="2"/>
  </si>
  <si>
    <t>代休日数</t>
    <rPh sb="0" eb="4">
      <t>ダイキュウニッスウ</t>
    </rPh>
    <phoneticPr fontId="2"/>
  </si>
  <si>
    <t>午前半休</t>
    <rPh sb="0" eb="4">
      <t>ゴゼンハンキュウ</t>
    </rPh>
    <phoneticPr fontId="2"/>
  </si>
  <si>
    <t>午後半休</t>
    <rPh sb="0" eb="4">
      <t>ゴゴハンキュウ</t>
    </rPh>
    <phoneticPr fontId="2"/>
  </si>
  <si>
    <t>　</t>
  </si>
  <si>
    <t>現場名</t>
    <rPh sb="0" eb="3">
      <t>ゲンバメイ</t>
    </rPh>
    <phoneticPr fontId="2"/>
  </si>
  <si>
    <t>製番</t>
    <rPh sb="0" eb="2">
      <t>セイバン</t>
    </rPh>
    <phoneticPr fontId="2"/>
  </si>
  <si>
    <t>元日</t>
  </si>
  <si>
    <t>休日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</si>
  <si>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</si>
  <si>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</si>
  <si>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</si>
  <si>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</si>
  <si>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</si>
  <si>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</si>
  <si>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</si>
  <si>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</si>
  <si>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</si>
  <si>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</si>
  <si>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</si>
  <si>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</si>
  <si>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</si>
  <si>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</si>
  <si>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</si>
  <si>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三上休み</t>
    <rPh sb="0" eb="2">
      <t>ミカミ</t>
    </rPh>
    <rPh sb="2" eb="3">
      <t>ヤス</t>
    </rPh>
    <phoneticPr fontId="2"/>
  </si>
  <si>
    <t>社内</t>
  </si>
  <si>
    <t>社内</t>
    <rPh sb="0" eb="2">
      <t>シャナイ</t>
    </rPh>
    <phoneticPr fontId="2"/>
  </si>
  <si>
    <t>社内就業時間</t>
    <rPh sb="0" eb="2">
      <t>シャナイ</t>
    </rPh>
    <rPh sb="2" eb="6">
      <t>シュウギョウジカン</t>
    </rPh>
    <phoneticPr fontId="2"/>
  </si>
  <si>
    <t>現場</t>
    <rPh sb="0" eb="2">
      <t>ゲンバ</t>
    </rPh>
    <phoneticPr fontId="2"/>
  </si>
  <si>
    <t>現場就業時間</t>
    <rPh sb="0" eb="2">
      <t>ゲンバ</t>
    </rPh>
    <rPh sb="2" eb="6">
      <t>シュウギョウジカン</t>
    </rPh>
    <phoneticPr fontId="2"/>
  </si>
  <si>
    <t>社内平日残業</t>
    <rPh sb="0" eb="2">
      <t>シャナイ</t>
    </rPh>
    <rPh sb="2" eb="6">
      <t>ヘイジツザンギョウ</t>
    </rPh>
    <phoneticPr fontId="2"/>
  </si>
  <si>
    <t>社内休日残業</t>
    <rPh sb="0" eb="2">
      <t>シャナイ</t>
    </rPh>
    <rPh sb="2" eb="6">
      <t>キュウジツザンギョウ</t>
    </rPh>
    <phoneticPr fontId="2"/>
  </si>
  <si>
    <t>現場平日残業</t>
    <rPh sb="0" eb="2">
      <t>ゲンバ</t>
    </rPh>
    <rPh sb="2" eb="6">
      <t>ヘイジツザンギョウ</t>
    </rPh>
    <phoneticPr fontId="2"/>
  </si>
  <si>
    <t>現場休日残業</t>
    <rPh sb="0" eb="2">
      <t>ゲンバ</t>
    </rPh>
    <rPh sb="2" eb="6">
      <t>キュウジツザンギョウ</t>
    </rPh>
    <phoneticPr fontId="2"/>
  </si>
  <si>
    <t>現場深夜残業</t>
    <rPh sb="0" eb="2">
      <t>ゲンバ</t>
    </rPh>
    <rPh sb="2" eb="4">
      <t>シンヤ</t>
    </rPh>
    <rPh sb="4" eb="6">
      <t>ザンギョウ</t>
    </rPh>
    <phoneticPr fontId="2"/>
  </si>
  <si>
    <t>総時間外</t>
    <rPh sb="0" eb="4">
      <t>ソウジカンガイ</t>
    </rPh>
    <phoneticPr fontId="2"/>
  </si>
  <si>
    <t>※深夜時間は22:00～29:00とする。</t>
    <phoneticPr fontId="2"/>
  </si>
  <si>
    <t>※短時間・長時間の勤務でも、必ず休憩時間は1時間で計算。</t>
    <phoneticPr fontId="2"/>
  </si>
  <si>
    <t>※勤務時間は、8:00時間計算。</t>
    <rPh sb="1" eb="5">
      <t>キンムジカン</t>
    </rPh>
    <rPh sb="11" eb="15">
      <t>ジカンケイサン</t>
    </rPh>
    <phoneticPr fontId="2"/>
  </si>
  <si>
    <t>※休日の出張移動は、170km以上のみ時間記入する事。</t>
    <rPh sb="1" eb="3">
      <t>キュウジツ</t>
    </rPh>
    <rPh sb="15" eb="17">
      <t>イジョウ</t>
    </rPh>
    <rPh sb="19" eb="21">
      <t>ジカン</t>
    </rPh>
    <rPh sb="21" eb="23">
      <t>キニュウ</t>
    </rPh>
    <rPh sb="25" eb="26">
      <t>コト</t>
    </rPh>
    <phoneticPr fontId="2"/>
  </si>
  <si>
    <t>※平日の出張移動による残業は、社内勤務した場合のみ入力の事。</t>
  </si>
  <si>
    <t>午前休</t>
  </si>
  <si>
    <t>午後休</t>
  </si>
  <si>
    <t>社内休日</t>
  </si>
  <si>
    <t>有休</t>
  </si>
  <si>
    <t>代休</t>
  </si>
  <si>
    <t>出張</t>
  </si>
  <si>
    <t>出張休日</t>
  </si>
  <si>
    <t>移動</t>
  </si>
  <si>
    <t>出張夜間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</si>
</sst>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&quot;年&quot;"/>
    <numFmt numFmtId="177" formatCode="#&quot;月&quot;"/>
    <numFmt numFmtId="179" formatCode="d&quot;日&quot;"/>
    <numFmt numFmtId="180" formatCode="[h]:mm;;#"/>
  </numFmts>
  <fonts count="9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ＭＳ Ｐゴシック"/>
      <family val="2"/>
      <charset val="128"/>
    </font>
    <font>
      <b/>
      <sz val="10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8F8F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5" borderId="6" xfId="0" applyFont="1" applyFill="1" applyBorder="1" applyAlignment="1">
      <alignment horizontal="center" vertical="center" wrapText="1"/>
    </xf>
    <xf numFmtId="56" fontId="6" fillId="6" borderId="6" xfId="0" applyNumberFormat="1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/>
    </xf>
    <xf numFmtId="180" fontId="1" fillId="2" borderId="1" xfId="0" applyNumberFormat="1" applyFont="1" applyFill="1" applyBorder="1" applyAlignment="1">
      <alignment horizontal="center" vertical="center"/>
    </xf>
    <xf numFmtId="18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77" fontId="8" fillId="2" borderId="0" xfId="0" applyNumberFormat="1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180" fontId="1" fillId="0" borderId="4" xfId="0" applyNumberFormat="1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8"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33</xdr:row>
      <xdr:rowOff>88900</xdr:rowOff>
    </xdr:from>
    <xdr:to>
      <xdr:col>5</xdr:col>
      <xdr:colOff>520700</xdr:colOff>
      <xdr:row>34</xdr:row>
      <xdr:rowOff>107950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846C249-7B45-6802-79F9-86310D49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800" y="5956300"/>
          <a:ext cx="198755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5</xdr:row>
      <xdr:rowOff>69850</xdr:rowOff>
    </xdr:from>
    <xdr:to>
      <xdr:col>1</xdr:col>
      <xdr:colOff>361950</xdr:colOff>
      <xdr:row>9</xdr:row>
      <xdr:rowOff>107950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FCCD531-54D3-A842-6D95-E47F56A4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958850"/>
          <a:ext cx="666750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412750</xdr:colOff>
      <xdr:row>14</xdr:row>
      <xdr:rowOff>139700</xdr:rowOff>
    </xdr:from>
    <xdr:to>
      <xdr:col>6</xdr:col>
      <xdr:colOff>374650</xdr:colOff>
      <xdr:row>21</xdr:row>
      <xdr:rowOff>44450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2FA9401-9A68-FC67-C147-69CCED00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628900"/>
          <a:ext cx="3308350" cy="114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393700</xdr:colOff>
      <xdr:row>22</xdr:row>
      <xdr:rowOff>6350</xdr:rowOff>
    </xdr:from>
    <xdr:to>
      <xdr:col>5</xdr:col>
      <xdr:colOff>425450</xdr:colOff>
      <xdr:row>26</xdr:row>
      <xdr:rowOff>63500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16317765-58AF-A131-64D4-AED0FB69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917950"/>
          <a:ext cx="26479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</xdr:colOff>
      <xdr:row>28</xdr:row>
      <xdr:rowOff>0</xdr:rowOff>
    </xdr:from>
    <xdr:to>
      <xdr:col>5</xdr:col>
      <xdr:colOff>463550</xdr:colOff>
      <xdr:row>31</xdr:row>
      <xdr:rowOff>44450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4A65FDE0-6467-5423-C4F0-B381BD8D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4978400"/>
          <a:ext cx="2647950" cy="57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6350</xdr:colOff>
      <xdr:row>18</xdr:row>
      <xdr:rowOff>120650</xdr:rowOff>
    </xdr:from>
    <xdr:to>
      <xdr:col>12</xdr:col>
      <xdr:colOff>463550</xdr:colOff>
      <xdr:row>23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9C3A2EF-EFCC-DAB0-1C57-49AB423A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3321050"/>
          <a:ext cx="26479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6350</xdr:colOff>
      <xdr:row>14</xdr:row>
      <xdr:rowOff>0</xdr:rowOff>
    </xdr:from>
    <xdr:to>
      <xdr:col>12</xdr:col>
      <xdr:colOff>463550</xdr:colOff>
      <xdr:row>18</xdr:row>
      <xdr:rowOff>57150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A8FF1A8-739C-8159-12F4-41B19C58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2489200"/>
          <a:ext cx="26479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13</xdr:col>
      <xdr:colOff>387350</xdr:colOff>
      <xdr:row>35</xdr:row>
      <xdr:rowOff>82550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CE4FD00-2108-478D-DFA4-59A67173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5156200"/>
          <a:ext cx="3308350" cy="114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14</xdr:col>
      <xdr:colOff>977900</xdr:colOff>
      <xdr:row>43</xdr:row>
      <xdr:rowOff>82550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5EFE5DF-C951-5F6D-EF7C-92090156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6578600"/>
          <a:ext cx="4629150" cy="114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6A91-66BF-431F-B928-128124327AD0}">
  <dimension ref="A1:B19"/>
  <sheetViews>
    <sheetView topLeftCell="A9" workbookViewId="0">
      <selection activeCell="D19" sqref="D19"/>
    </sheetView>
  </sheetViews>
  <sheetFormatPr defaultRowHeight="18" x14ac:dyDescent="0.55000000000000004"/>
  <cols>
    <col min="1" max="2" width="12.58203125" customWidth="1"/>
  </cols>
  <sheetData>
    <row r="1" spans="1:2" ht="18.5" thickBot="1" x14ac:dyDescent="0.6">
      <c r="A1" s="11" t="s">
        <v>20</v>
      </c>
      <c r="B1" s="12">
        <v>44927</v>
      </c>
    </row>
    <row r="2" spans="1:2" ht="18.5" thickBot="1" x14ac:dyDescent="0.6">
      <c r="A2" s="11" t="s">
        <v>21</v>
      </c>
      <c r="B2" s="12">
        <v>44928</v>
      </c>
    </row>
    <row r="3" spans="1:2" ht="18.5" thickBot="1" x14ac:dyDescent="0.6">
      <c r="A3" s="11" t="s">
        <v>22</v>
      </c>
      <c r="B3" s="12">
        <v>44935</v>
      </c>
    </row>
    <row r="4" spans="1:2" ht="18.5" thickBot="1" x14ac:dyDescent="0.6">
      <c r="A4" s="11" t="s">
        <v>23</v>
      </c>
      <c r="B4" s="12">
        <v>44968</v>
      </c>
    </row>
    <row r="5" spans="1:2" ht="18.5" thickBot="1" x14ac:dyDescent="0.6">
      <c r="A5" s="11" t="s">
        <v>24</v>
      </c>
      <c r="B5" s="12">
        <v>44980</v>
      </c>
    </row>
    <row r="6" spans="1:2" ht="18.5" thickBot="1" x14ac:dyDescent="0.6">
      <c r="A6" s="11" t="s">
        <v>25</v>
      </c>
      <c r="B6" s="12">
        <v>45006</v>
      </c>
    </row>
    <row r="7" spans="1:2" ht="18.5" thickBot="1" x14ac:dyDescent="0.6">
      <c r="A7" s="11" t="s">
        <v>26</v>
      </c>
      <c r="B7" s="12">
        <v>45045</v>
      </c>
    </row>
    <row r="8" spans="1:2" ht="18.5" thickBot="1" x14ac:dyDescent="0.6">
      <c r="A8" s="11" t="s">
        <v>27</v>
      </c>
      <c r="B8" s="12">
        <v>45049</v>
      </c>
    </row>
    <row r="9" spans="1:2" ht="18.5" thickBot="1" x14ac:dyDescent="0.6">
      <c r="A9" s="11" t="s">
        <v>28</v>
      </c>
      <c r="B9" s="12">
        <v>45050</v>
      </c>
    </row>
    <row r="10" spans="1:2" ht="18.5" thickBot="1" x14ac:dyDescent="0.6">
      <c r="A10" s="11" t="s">
        <v>29</v>
      </c>
      <c r="B10" s="12">
        <v>45051</v>
      </c>
    </row>
    <row r="11" spans="1:2" ht="18.5" thickBot="1" x14ac:dyDescent="0.6">
      <c r="A11" s="11" t="s">
        <v>30</v>
      </c>
      <c r="B11" s="12">
        <v>45124</v>
      </c>
    </row>
    <row r="12" spans="1:2" ht="18.5" thickBot="1" x14ac:dyDescent="0.6">
      <c r="A12" s="11" t="s">
        <v>31</v>
      </c>
      <c r="B12" s="12">
        <v>45149</v>
      </c>
    </row>
    <row r="13" spans="1:2" ht="18.5" thickBot="1" x14ac:dyDescent="0.6">
      <c r="A13" s="11" t="s">
        <v>32</v>
      </c>
      <c r="B13" s="12">
        <v>45187</v>
      </c>
    </row>
    <row r="14" spans="1:2" ht="18.5" thickBot="1" x14ac:dyDescent="0.6">
      <c r="A14" s="11" t="s">
        <v>33</v>
      </c>
      <c r="B14" s="12">
        <v>45192</v>
      </c>
    </row>
    <row r="15" spans="1:2" ht="18.5" thickBot="1" x14ac:dyDescent="0.6">
      <c r="A15" s="11" t="s">
        <v>34</v>
      </c>
      <c r="B15" s="12">
        <v>45208</v>
      </c>
    </row>
    <row r="16" spans="1:2" ht="18.5" thickBot="1" x14ac:dyDescent="0.6">
      <c r="A16" s="11" t="s">
        <v>35</v>
      </c>
      <c r="B16" s="12">
        <v>45233</v>
      </c>
    </row>
    <row r="17" spans="1:2" ht="18.5" thickBot="1" x14ac:dyDescent="0.6">
      <c r="A17" s="11" t="s">
        <v>36</v>
      </c>
      <c r="B17" s="12">
        <v>45253</v>
      </c>
    </row>
    <row r="18" spans="1:2" ht="18.5" thickBot="1" x14ac:dyDescent="0.6">
      <c r="A18" s="13" t="s">
        <v>37</v>
      </c>
      <c r="B18" s="12">
        <v>45152</v>
      </c>
    </row>
    <row r="19" spans="1:2" ht="18.5" thickBot="1" x14ac:dyDescent="0.6">
      <c r="A19" s="13" t="s">
        <v>37</v>
      </c>
      <c r="B19" s="12">
        <v>45153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80549-0488-4AA8-9BD0-76905AB9D100}">
  <sheetPr>
    <pageSetUpPr fitToPage="1"/>
  </sheetPr>
  <dimension ref="A2:P45"/>
  <sheetViews>
    <sheetView tabSelected="1" workbookViewId="0">
      <selection activeCell="I26" sqref="I26"/>
    </sheetView>
  </sheetViews>
  <sheetFormatPr defaultRowHeight="14" customHeight="1" x14ac:dyDescent="0.55000000000000004"/>
  <cols>
    <col min="1" max="2" width="5.58203125" style="1" customWidth="1"/>
    <col min="3" max="14" width="9.58203125" style="1" customWidth="1"/>
    <col min="15" max="16" width="15.58203125" style="1" customWidth="1"/>
    <col min="17" max="17" width="8.6640625" style="1" customWidth="1"/>
    <col min="18" max="16384" width="8.6640625" style="1"/>
  </cols>
  <sheetData>
    <row r="2" spans="1:16" ht="14" customHeight="1" x14ac:dyDescent="0.55000000000000004">
      <c r="C2" s="22">
        <v>2023</v>
      </c>
      <c r="D2" s="23">
        <v>8</v>
      </c>
    </row>
    <row r="4" spans="1:16" ht="14" customHeight="1" x14ac:dyDescent="0.55000000000000004">
      <c r="C4" s="1" t="s">
        <v>8</v>
      </c>
      <c r="D4" s="32"/>
      <c r="E4" s="32"/>
      <c r="G4" s="1" t="s">
        <v>9</v>
      </c>
      <c r="H4" s="32"/>
      <c r="I4" s="32"/>
      <c r="K4" s="10" t="s">
        <v>51</v>
      </c>
    </row>
    <row r="5" spans="1:16" ht="14" customHeight="1" x14ac:dyDescent="0.55000000000000004">
      <c r="K5" s="10" t="s">
        <v>50</v>
      </c>
    </row>
    <row r="6" spans="1:16" ht="14" customHeight="1" x14ac:dyDescent="0.55000000000000004"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K6" s="10" t="s">
        <v>49</v>
      </c>
    </row>
    <row r="7" spans="1:16" ht="14" customHeight="1" x14ac:dyDescent="0.55000000000000004">
      <c r="C7" s="2">
        <f>COUNTIFS(C14:C44,"社内")+COUNTIFS(C14:C44,"社内休日")</f>
        <v>2</v>
      </c>
      <c r="D7" s="2">
        <f>COUNTIFS(C14:C44,"出張")+COUNTIFS(C14:C44,"出張休日")</f>
        <v>0</v>
      </c>
      <c r="E7" s="2">
        <f>COUNTIFS(C14:C44,"社内休日")+COUNTIFS(C14:C44,"出張休日")</f>
        <v>1</v>
      </c>
      <c r="F7" s="2">
        <f>COUNTIF(C14:C44,"有休")</f>
        <v>1</v>
      </c>
      <c r="G7" s="2">
        <f>COUNTIF(C14:C44,"代休")</f>
        <v>1</v>
      </c>
      <c r="H7" s="2">
        <f>COUNTIF(C14:C44,"午前休")</f>
        <v>1</v>
      </c>
      <c r="I7" s="2">
        <f>COUNTIF(C14:C44,"午後休")</f>
        <v>1</v>
      </c>
      <c r="K7" s="10" t="s">
        <v>52</v>
      </c>
    </row>
    <row r="8" spans="1:16" ht="14" customHeight="1" thickBot="1" x14ac:dyDescent="0.6">
      <c r="C8" s="6"/>
      <c r="D8" s="6"/>
      <c r="E8" s="6"/>
      <c r="F8" s="7"/>
      <c r="G8" s="7"/>
      <c r="H8" s="7"/>
      <c r="I8" s="7"/>
      <c r="K8" s="10" t="s">
        <v>53</v>
      </c>
    </row>
    <row r="9" spans="1:16" ht="14" customHeight="1" thickTop="1" x14ac:dyDescent="0.55000000000000004"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I9" s="20" t="s">
        <v>48</v>
      </c>
    </row>
    <row r="10" spans="1:16" ht="14" customHeight="1" thickBot="1" x14ac:dyDescent="0.6">
      <c r="C10" s="2"/>
      <c r="D10" s="2"/>
      <c r="E10" s="2"/>
      <c r="F10" s="2"/>
      <c r="G10" s="2"/>
      <c r="I10" s="21">
        <f>SUM(C10:G10)</f>
        <v>0</v>
      </c>
    </row>
    <row r="11" spans="1:16" ht="14" customHeight="1" thickTop="1" x14ac:dyDescent="0.55000000000000004">
      <c r="C11" s="10"/>
    </row>
    <row r="12" spans="1:16" ht="14" customHeight="1" x14ac:dyDescent="0.55000000000000004">
      <c r="A12" s="4"/>
      <c r="B12" s="6"/>
      <c r="C12" s="19" t="s">
        <v>39</v>
      </c>
      <c r="D12" s="31" t="s">
        <v>40</v>
      </c>
      <c r="E12" s="31"/>
      <c r="F12" s="31"/>
      <c r="G12" s="4"/>
      <c r="H12" s="7"/>
      <c r="I12" s="24" t="s">
        <v>41</v>
      </c>
      <c r="J12" s="31" t="s">
        <v>42</v>
      </c>
      <c r="K12" s="31"/>
      <c r="L12" s="31"/>
      <c r="M12" s="27"/>
      <c r="N12" s="28"/>
      <c r="O12" s="4"/>
      <c r="P12" s="5"/>
    </row>
    <row r="13" spans="1:16" ht="14" customHeight="1" x14ac:dyDescent="0.55000000000000004">
      <c r="A13" s="3" t="s">
        <v>0</v>
      </c>
      <c r="B13" s="3" t="s">
        <v>1</v>
      </c>
      <c r="C13" s="18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0" t="s">
        <v>7</v>
      </c>
      <c r="I13" s="25" t="s">
        <v>2</v>
      </c>
      <c r="J13" s="3" t="s">
        <v>3</v>
      </c>
      <c r="K13" s="3" t="s">
        <v>4</v>
      </c>
      <c r="L13" s="3" t="s">
        <v>5</v>
      </c>
      <c r="M13" s="3" t="s">
        <v>6</v>
      </c>
      <c r="N13" s="3" t="s">
        <v>7</v>
      </c>
      <c r="O13" s="3" t="s">
        <v>18</v>
      </c>
      <c r="P13" s="3" t="s">
        <v>19</v>
      </c>
    </row>
    <row r="14" spans="1:16" ht="14" customHeight="1" x14ac:dyDescent="0.55000000000000004">
      <c r="A14" s="8">
        <f>DATE(C2,D2,1)</f>
        <v>45139</v>
      </c>
      <c r="B14" s="2" t="str">
        <f>TEXT(A14,"aaa")</f>
        <v>火</v>
      </c>
      <c r="C14" s="9" t="s">
        <v>54</v>
      </c>
      <c r="D14" s="15">
        <v>0.54166666666666663</v>
      </c>
      <c r="E14" s="15">
        <v>0.72916666666666663</v>
      </c>
      <c r="F14" s="14">
        <f t="shared" ref="F14:F44" si="0">E14-D14-TIME(1,0,0)</f>
        <v>0.14583333333333334</v>
      </c>
      <c r="G14" s="14" t="str">
        <f>IF(E14-D14&gt;TIME(8,0,0),E14-D14-TIME(8,0,0),"")</f>
        <v/>
      </c>
      <c r="H14" s="29"/>
      <c r="I14" s="26" t="s">
        <v>59</v>
      </c>
      <c r="J14" s="15">
        <v>0.33333333333333331</v>
      </c>
      <c r="K14" s="15">
        <v>0.70833333333333337</v>
      </c>
      <c r="L14" s="14">
        <f>K14-J14-TIME(1,0,0)</f>
        <v>0.33333333333333337</v>
      </c>
      <c r="M14" s="14" t="str">
        <f t="shared" ref="M14:M17" si="1">IF(I14="休日",L14,"")</f>
        <v/>
      </c>
      <c r="N14" s="14"/>
      <c r="O14" s="17"/>
      <c r="P14" s="17"/>
    </row>
    <row r="15" spans="1:16" ht="14" customHeight="1" x14ac:dyDescent="0.55000000000000004">
      <c r="A15" s="8">
        <f>A14+1</f>
        <v>45140</v>
      </c>
      <c r="B15" s="2" t="str">
        <f t="shared" ref="B15:B44" si="2">TEXT(A15,"aaa")</f>
        <v>水</v>
      </c>
      <c r="C15" s="9" t="s">
        <v>55</v>
      </c>
      <c r="D15" s="15">
        <v>0.35416666666666669</v>
      </c>
      <c r="E15" s="15">
        <v>0.5</v>
      </c>
      <c r="F15" s="14">
        <f t="shared" si="0"/>
        <v>0.10416666666666666</v>
      </c>
      <c r="G15" s="14" t="str">
        <f t="shared" ref="G15:G44" si="3">IF(E15-D15&gt;TIME(8,0,0),E15-D15-TIME(8,0,0),"")</f>
        <v/>
      </c>
      <c r="H15" s="29"/>
      <c r="I15" s="26" t="s">
        <v>17</v>
      </c>
      <c r="J15" s="15"/>
      <c r="K15" s="15"/>
      <c r="L15" s="14">
        <f t="shared" ref="L15:L44" si="4">K15-J15-TIME(1,0,0)</f>
        <v>-4.1666666666666664E-2</v>
      </c>
      <c r="M15" s="14" t="str">
        <f t="shared" si="1"/>
        <v/>
      </c>
      <c r="N15" s="14"/>
      <c r="O15" s="17"/>
      <c r="P15" s="17"/>
    </row>
    <row r="16" spans="1:16" ht="14" customHeight="1" x14ac:dyDescent="0.55000000000000004">
      <c r="A16" s="8">
        <f t="shared" ref="A16:A41" si="5">A15+1</f>
        <v>45141</v>
      </c>
      <c r="B16" s="2" t="str">
        <f t="shared" si="2"/>
        <v>木</v>
      </c>
      <c r="C16" s="9" t="s">
        <v>17</v>
      </c>
      <c r="D16" s="15"/>
      <c r="E16" s="15"/>
      <c r="F16" s="14">
        <f t="shared" si="0"/>
        <v>-4.1666666666666664E-2</v>
      </c>
      <c r="G16" s="14" t="str">
        <f t="shared" si="3"/>
        <v/>
      </c>
      <c r="H16" s="29"/>
      <c r="I16" s="26" t="s">
        <v>17</v>
      </c>
      <c r="J16" s="15"/>
      <c r="K16" s="15"/>
      <c r="L16" s="14">
        <f t="shared" si="4"/>
        <v>-4.1666666666666664E-2</v>
      </c>
      <c r="M16" s="14" t="str">
        <f t="shared" si="1"/>
        <v/>
      </c>
      <c r="N16" s="14"/>
      <c r="O16" s="17"/>
      <c r="P16" s="17"/>
    </row>
    <row r="17" spans="1:16" ht="14" customHeight="1" x14ac:dyDescent="0.55000000000000004">
      <c r="A17" s="8">
        <f t="shared" si="5"/>
        <v>45142</v>
      </c>
      <c r="B17" s="2" t="str">
        <f t="shared" si="2"/>
        <v>金</v>
      </c>
      <c r="C17" s="9" t="s">
        <v>17</v>
      </c>
      <c r="D17" s="15"/>
      <c r="E17" s="15"/>
      <c r="F17" s="14">
        <f t="shared" si="0"/>
        <v>-4.1666666666666664E-2</v>
      </c>
      <c r="G17" s="14" t="str">
        <f t="shared" si="3"/>
        <v/>
      </c>
      <c r="H17" s="29"/>
      <c r="I17" s="26" t="s">
        <v>17</v>
      </c>
      <c r="J17" s="15"/>
      <c r="K17" s="15"/>
      <c r="L17" s="14">
        <f t="shared" si="4"/>
        <v>-4.1666666666666664E-2</v>
      </c>
      <c r="M17" s="14" t="str">
        <f t="shared" si="1"/>
        <v/>
      </c>
      <c r="N17" s="14"/>
      <c r="O17" s="17"/>
      <c r="P17" s="17"/>
    </row>
    <row r="18" spans="1:16" ht="14" customHeight="1" x14ac:dyDescent="0.55000000000000004">
      <c r="A18" s="8">
        <f t="shared" si="5"/>
        <v>45143</v>
      </c>
      <c r="B18" s="2" t="str">
        <f t="shared" si="2"/>
        <v>土</v>
      </c>
      <c r="C18" s="9" t="s">
        <v>17</v>
      </c>
      <c r="D18" s="15"/>
      <c r="E18" s="15"/>
      <c r="F18" s="14">
        <f t="shared" si="0"/>
        <v>-4.1666666666666664E-2</v>
      </c>
      <c r="G18" s="14" t="str">
        <f t="shared" si="3"/>
        <v/>
      </c>
      <c r="H18" s="29"/>
      <c r="I18" s="26" t="s">
        <v>17</v>
      </c>
      <c r="J18" s="15"/>
      <c r="K18" s="15"/>
      <c r="L18" s="14">
        <f t="shared" si="4"/>
        <v>-4.1666666666666664E-2</v>
      </c>
      <c r="M18" s="14" t="str">
        <f>IF(I18="休日",L18,"")</f>
        <v/>
      </c>
      <c r="N18" s="14"/>
      <c r="O18" s="17"/>
      <c r="P18" s="17"/>
    </row>
    <row r="19" spans="1:16" ht="14" customHeight="1" x14ac:dyDescent="0.55000000000000004">
      <c r="A19" s="8">
        <f t="shared" si="5"/>
        <v>45144</v>
      </c>
      <c r="B19" s="2" t="str">
        <f t="shared" si="2"/>
        <v>日</v>
      </c>
      <c r="C19" s="9" t="s">
        <v>17</v>
      </c>
      <c r="D19" s="15"/>
      <c r="E19" s="15"/>
      <c r="F19" s="14">
        <f t="shared" si="0"/>
        <v>-4.1666666666666664E-2</v>
      </c>
      <c r="G19" s="14" t="str">
        <f t="shared" si="3"/>
        <v/>
      </c>
      <c r="H19" s="29"/>
      <c r="I19" s="26" t="s">
        <v>17</v>
      </c>
      <c r="J19" s="15"/>
      <c r="K19" s="15"/>
      <c r="L19" s="14">
        <f t="shared" si="4"/>
        <v>-4.1666666666666664E-2</v>
      </c>
      <c r="M19" s="14" t="str">
        <f t="shared" ref="M19:M44" si="6">IF(I19="休日",L19,"")</f>
        <v/>
      </c>
      <c r="N19" s="14"/>
      <c r="O19" s="17"/>
      <c r="P19" s="17"/>
    </row>
    <row r="20" spans="1:16" ht="14" customHeight="1" x14ac:dyDescent="0.55000000000000004">
      <c r="A20" s="8">
        <f t="shared" si="5"/>
        <v>45145</v>
      </c>
      <c r="B20" s="2" t="str">
        <f t="shared" si="2"/>
        <v>月</v>
      </c>
      <c r="C20" s="9" t="s">
        <v>17</v>
      </c>
      <c r="D20" s="15"/>
      <c r="E20" s="15"/>
      <c r="F20" s="14">
        <f t="shared" si="0"/>
        <v>-4.1666666666666664E-2</v>
      </c>
      <c r="G20" s="14" t="str">
        <f t="shared" si="3"/>
        <v/>
      </c>
      <c r="H20" s="29"/>
      <c r="I20" s="26" t="s">
        <v>17</v>
      </c>
      <c r="J20" s="15"/>
      <c r="K20" s="15"/>
      <c r="L20" s="14">
        <f t="shared" si="4"/>
        <v>-4.1666666666666664E-2</v>
      </c>
      <c r="M20" s="14" t="str">
        <f t="shared" si="6"/>
        <v/>
      </c>
      <c r="N20" s="14"/>
      <c r="O20" s="17"/>
      <c r="P20" s="17"/>
    </row>
    <row r="21" spans="1:16" ht="14" customHeight="1" x14ac:dyDescent="0.55000000000000004">
      <c r="A21" s="8">
        <f t="shared" si="5"/>
        <v>45146</v>
      </c>
      <c r="B21" s="2" t="str">
        <f t="shared" si="2"/>
        <v>火</v>
      </c>
      <c r="C21" s="9" t="s">
        <v>17</v>
      </c>
      <c r="D21" s="15"/>
      <c r="E21" s="15"/>
      <c r="F21" s="14">
        <f t="shared" si="0"/>
        <v>-4.1666666666666664E-2</v>
      </c>
      <c r="G21" s="14" t="str">
        <f t="shared" si="3"/>
        <v/>
      </c>
      <c r="H21" s="29"/>
      <c r="I21" s="26" t="s">
        <v>17</v>
      </c>
      <c r="J21" s="15"/>
      <c r="K21" s="15"/>
      <c r="L21" s="14">
        <f t="shared" si="4"/>
        <v>-4.1666666666666664E-2</v>
      </c>
      <c r="M21" s="14" t="str">
        <f t="shared" si="6"/>
        <v/>
      </c>
      <c r="N21" s="14"/>
      <c r="O21" s="17"/>
      <c r="P21" s="17"/>
    </row>
    <row r="22" spans="1:16" ht="14" customHeight="1" x14ac:dyDescent="0.55000000000000004">
      <c r="A22" s="8">
        <f t="shared" si="5"/>
        <v>45147</v>
      </c>
      <c r="B22" s="2" t="str">
        <f t="shared" si="2"/>
        <v>水</v>
      </c>
      <c r="C22" s="9" t="s">
        <v>38</v>
      </c>
      <c r="D22" s="15">
        <v>0.35416666666666669</v>
      </c>
      <c r="E22" s="15">
        <v>0.72916666666666663</v>
      </c>
      <c r="F22" s="14">
        <f t="shared" si="0"/>
        <v>0.33333333333333326</v>
      </c>
      <c r="G22" s="14"/>
      <c r="H22" s="29"/>
      <c r="I22" s="26" t="s">
        <v>17</v>
      </c>
      <c r="J22" s="15"/>
      <c r="K22" s="15"/>
      <c r="L22" s="14">
        <f t="shared" si="4"/>
        <v>-4.1666666666666664E-2</v>
      </c>
      <c r="M22" s="14" t="str">
        <f t="shared" si="6"/>
        <v/>
      </c>
      <c r="N22" s="14"/>
      <c r="O22" s="17"/>
      <c r="P22" s="17"/>
    </row>
    <row r="23" spans="1:16" ht="14" customHeight="1" x14ac:dyDescent="0.55000000000000004">
      <c r="A23" s="8">
        <f t="shared" si="5"/>
        <v>45148</v>
      </c>
      <c r="B23" s="2" t="str">
        <f t="shared" si="2"/>
        <v>木</v>
      </c>
      <c r="C23" s="9" t="s">
        <v>17</v>
      </c>
      <c r="D23" s="15"/>
      <c r="E23" s="15"/>
      <c r="F23" s="14">
        <f t="shared" si="0"/>
        <v>-4.1666666666666664E-2</v>
      </c>
      <c r="G23" s="14" t="str">
        <f t="shared" si="3"/>
        <v/>
      </c>
      <c r="H23" s="29"/>
      <c r="I23" s="26" t="s">
        <v>17</v>
      </c>
      <c r="J23" s="15"/>
      <c r="K23" s="15"/>
      <c r="L23" s="14">
        <f t="shared" si="4"/>
        <v>-4.1666666666666664E-2</v>
      </c>
      <c r="M23" s="14" t="str">
        <f t="shared" si="6"/>
        <v/>
      </c>
      <c r="N23" s="14"/>
      <c r="O23" s="17"/>
      <c r="P23" s="17"/>
    </row>
    <row r="24" spans="1:16" ht="14" customHeight="1" x14ac:dyDescent="0.55000000000000004">
      <c r="A24" s="8">
        <f t="shared" si="5"/>
        <v>45149</v>
      </c>
      <c r="B24" s="2" t="str">
        <f t="shared" si="2"/>
        <v>金</v>
      </c>
      <c r="C24" s="9" t="s">
        <v>17</v>
      </c>
      <c r="D24" s="15"/>
      <c r="E24" s="15"/>
      <c r="F24" s="14">
        <f t="shared" si="0"/>
        <v>-4.1666666666666664E-2</v>
      </c>
      <c r="G24" s="14" t="str">
        <f t="shared" si="3"/>
        <v/>
      </c>
      <c r="H24" s="29"/>
      <c r="I24" s="26" t="s">
        <v>60</v>
      </c>
      <c r="J24" s="15">
        <v>0.33333333333333331</v>
      </c>
      <c r="K24" s="15">
        <v>0.70833333333333337</v>
      </c>
      <c r="L24" s="14">
        <f t="shared" si="4"/>
        <v>0.33333333333333337</v>
      </c>
      <c r="M24" s="14" t="str">
        <f t="shared" si="6"/>
        <v/>
      </c>
      <c r="N24" s="14"/>
      <c r="O24" s="17"/>
      <c r="P24" s="17"/>
    </row>
    <row r="25" spans="1:16" ht="14" customHeight="1" x14ac:dyDescent="0.55000000000000004">
      <c r="A25" s="8">
        <f t="shared" si="5"/>
        <v>45150</v>
      </c>
      <c r="B25" s="2" t="str">
        <f t="shared" si="2"/>
        <v>土</v>
      </c>
      <c r="C25" s="9" t="s">
        <v>17</v>
      </c>
      <c r="D25" s="15"/>
      <c r="E25" s="15"/>
      <c r="F25" s="14">
        <f t="shared" si="0"/>
        <v>-4.1666666666666664E-2</v>
      </c>
      <c r="G25" s="14" t="str">
        <f t="shared" si="3"/>
        <v/>
      </c>
      <c r="H25" s="29"/>
      <c r="I25" s="26" t="s">
        <v>17</v>
      </c>
      <c r="J25" s="15"/>
      <c r="K25" s="15"/>
      <c r="L25" s="14">
        <f t="shared" si="4"/>
        <v>-4.1666666666666664E-2</v>
      </c>
      <c r="M25" s="14" t="str">
        <f t="shared" si="6"/>
        <v/>
      </c>
      <c r="N25" s="14"/>
      <c r="O25" s="17"/>
      <c r="P25" s="17"/>
    </row>
    <row r="26" spans="1:16" ht="14" customHeight="1" x14ac:dyDescent="0.55000000000000004">
      <c r="A26" s="8">
        <f t="shared" si="5"/>
        <v>45151</v>
      </c>
      <c r="B26" s="2" t="str">
        <f t="shared" si="2"/>
        <v>日</v>
      </c>
      <c r="C26" s="9" t="s">
        <v>17</v>
      </c>
      <c r="D26" s="15"/>
      <c r="E26" s="15"/>
      <c r="F26" s="14">
        <f t="shared" si="0"/>
        <v>-4.1666666666666664E-2</v>
      </c>
      <c r="G26" s="14" t="str">
        <f t="shared" si="3"/>
        <v/>
      </c>
      <c r="H26" s="29"/>
      <c r="I26" s="26" t="s">
        <v>17</v>
      </c>
      <c r="J26" s="15"/>
      <c r="K26" s="15"/>
      <c r="L26" s="14">
        <f t="shared" si="4"/>
        <v>-4.1666666666666664E-2</v>
      </c>
      <c r="M26" s="14" t="str">
        <f t="shared" si="6"/>
        <v/>
      </c>
      <c r="N26" s="14"/>
      <c r="O26" s="17"/>
      <c r="P26" s="17"/>
    </row>
    <row r="27" spans="1:16" ht="14" customHeight="1" x14ac:dyDescent="0.55000000000000004">
      <c r="A27" s="8">
        <f t="shared" si="5"/>
        <v>45152</v>
      </c>
      <c r="B27" s="2" t="str">
        <f t="shared" si="2"/>
        <v>月</v>
      </c>
      <c r="C27" s="9" t="s">
        <v>17</v>
      </c>
      <c r="D27" s="15"/>
      <c r="E27" s="15"/>
      <c r="F27" s="14">
        <f t="shared" si="0"/>
        <v>-4.1666666666666664E-2</v>
      </c>
      <c r="G27" s="14" t="str">
        <f t="shared" si="3"/>
        <v/>
      </c>
      <c r="H27" s="29"/>
      <c r="I27" s="26" t="s">
        <v>17</v>
      </c>
      <c r="J27" s="15"/>
      <c r="K27" s="15"/>
      <c r="L27" s="14">
        <f t="shared" si="4"/>
        <v>-4.1666666666666664E-2</v>
      </c>
      <c r="M27" s="14" t="str">
        <f t="shared" si="6"/>
        <v/>
      </c>
      <c r="N27" s="14"/>
      <c r="O27" s="17"/>
      <c r="P27" s="17"/>
    </row>
    <row r="28" spans="1:16" ht="14" customHeight="1" x14ac:dyDescent="0.55000000000000004">
      <c r="A28" s="8">
        <f t="shared" si="5"/>
        <v>45153</v>
      </c>
      <c r="B28" s="2" t="str">
        <f t="shared" si="2"/>
        <v>火</v>
      </c>
      <c r="C28" s="9" t="s">
        <v>56</v>
      </c>
      <c r="D28" s="15">
        <v>0.35416666666666669</v>
      </c>
      <c r="E28" s="15">
        <v>0.72916666666666663</v>
      </c>
      <c r="F28" s="14"/>
      <c r="G28" s="14"/>
      <c r="H28" s="29"/>
      <c r="I28" s="26" t="s">
        <v>17</v>
      </c>
      <c r="J28" s="15"/>
      <c r="K28" s="15"/>
      <c r="L28" s="14">
        <f t="shared" si="4"/>
        <v>-4.1666666666666664E-2</v>
      </c>
      <c r="M28" s="14" t="str">
        <f t="shared" si="6"/>
        <v/>
      </c>
      <c r="N28" s="14"/>
      <c r="O28" s="17"/>
      <c r="P28" s="17"/>
    </row>
    <row r="29" spans="1:16" ht="14" customHeight="1" x14ac:dyDescent="0.55000000000000004">
      <c r="A29" s="8">
        <f t="shared" si="5"/>
        <v>45154</v>
      </c>
      <c r="B29" s="2" t="str">
        <f t="shared" si="2"/>
        <v>水</v>
      </c>
      <c r="C29" s="9" t="s">
        <v>17</v>
      </c>
      <c r="D29" s="15"/>
      <c r="E29" s="15"/>
      <c r="F29" s="14">
        <f t="shared" si="0"/>
        <v>-4.1666666666666664E-2</v>
      </c>
      <c r="G29" s="14" t="str">
        <f t="shared" si="3"/>
        <v/>
      </c>
      <c r="H29" s="29"/>
      <c r="I29" s="26" t="s">
        <v>61</v>
      </c>
      <c r="J29" s="15">
        <v>0.58333333333333337</v>
      </c>
      <c r="K29" s="15">
        <v>0.75</v>
      </c>
      <c r="L29" s="14">
        <f t="shared" si="4"/>
        <v>0.12499999999999997</v>
      </c>
      <c r="M29" s="14" t="str">
        <f t="shared" si="6"/>
        <v/>
      </c>
      <c r="N29" s="14"/>
      <c r="O29" s="17"/>
      <c r="P29" s="17"/>
    </row>
    <row r="30" spans="1:16" ht="14" customHeight="1" x14ac:dyDescent="0.55000000000000004">
      <c r="A30" s="8">
        <f t="shared" si="5"/>
        <v>45155</v>
      </c>
      <c r="B30" s="2" t="str">
        <f t="shared" si="2"/>
        <v>木</v>
      </c>
      <c r="C30" s="9" t="s">
        <v>17</v>
      </c>
      <c r="D30" s="15"/>
      <c r="E30" s="15"/>
      <c r="F30" s="14">
        <f t="shared" si="0"/>
        <v>-4.1666666666666664E-2</v>
      </c>
      <c r="G30" s="14" t="str">
        <f t="shared" si="3"/>
        <v/>
      </c>
      <c r="H30" s="29"/>
      <c r="I30" s="26" t="s">
        <v>17</v>
      </c>
      <c r="J30" s="15"/>
      <c r="K30" s="15"/>
      <c r="L30" s="14">
        <f t="shared" si="4"/>
        <v>-4.1666666666666664E-2</v>
      </c>
      <c r="M30" s="14" t="str">
        <f t="shared" si="6"/>
        <v/>
      </c>
      <c r="N30" s="14"/>
      <c r="O30" s="17"/>
      <c r="P30" s="17"/>
    </row>
    <row r="31" spans="1:16" ht="14" customHeight="1" x14ac:dyDescent="0.55000000000000004">
      <c r="A31" s="8">
        <f t="shared" si="5"/>
        <v>45156</v>
      </c>
      <c r="B31" s="2" t="str">
        <f t="shared" si="2"/>
        <v>金</v>
      </c>
      <c r="C31" s="9" t="s">
        <v>17</v>
      </c>
      <c r="D31" s="15"/>
      <c r="E31" s="15"/>
      <c r="F31" s="14">
        <f t="shared" si="0"/>
        <v>-4.1666666666666664E-2</v>
      </c>
      <c r="G31" s="14" t="str">
        <f t="shared" si="3"/>
        <v/>
      </c>
      <c r="H31" s="29"/>
      <c r="I31" s="26" t="s">
        <v>17</v>
      </c>
      <c r="J31" s="15"/>
      <c r="K31" s="15"/>
      <c r="L31" s="14">
        <f t="shared" si="4"/>
        <v>-4.1666666666666664E-2</v>
      </c>
      <c r="M31" s="14" t="str">
        <f t="shared" si="6"/>
        <v/>
      </c>
      <c r="N31" s="14"/>
      <c r="O31" s="17"/>
      <c r="P31" s="17"/>
    </row>
    <row r="32" spans="1:16" ht="14" customHeight="1" x14ac:dyDescent="0.55000000000000004">
      <c r="A32" s="8">
        <f t="shared" si="5"/>
        <v>45157</v>
      </c>
      <c r="B32" s="2" t="str">
        <f t="shared" si="2"/>
        <v>土</v>
      </c>
      <c r="C32" s="9" t="s">
        <v>17</v>
      </c>
      <c r="D32" s="15"/>
      <c r="E32" s="15"/>
      <c r="F32" s="14">
        <f t="shared" si="0"/>
        <v>-4.1666666666666664E-2</v>
      </c>
      <c r="G32" s="14" t="str">
        <f t="shared" si="3"/>
        <v/>
      </c>
      <c r="H32" s="29"/>
      <c r="I32" s="26" t="s">
        <v>17</v>
      </c>
      <c r="J32" s="15"/>
      <c r="K32" s="15"/>
      <c r="L32" s="14">
        <f t="shared" si="4"/>
        <v>-4.1666666666666664E-2</v>
      </c>
      <c r="M32" s="14" t="str">
        <f t="shared" si="6"/>
        <v/>
      </c>
      <c r="N32" s="14"/>
      <c r="O32" s="17"/>
      <c r="P32" s="17"/>
    </row>
    <row r="33" spans="1:16" ht="14" customHeight="1" x14ac:dyDescent="0.55000000000000004">
      <c r="A33" s="8">
        <f t="shared" si="5"/>
        <v>45158</v>
      </c>
      <c r="B33" s="2" t="str">
        <f t="shared" si="2"/>
        <v>日</v>
      </c>
      <c r="C33" s="9" t="s">
        <v>17</v>
      </c>
      <c r="D33" s="15"/>
      <c r="E33" s="15"/>
      <c r="F33" s="14">
        <f t="shared" si="0"/>
        <v>-4.1666666666666664E-2</v>
      </c>
      <c r="G33" s="14" t="str">
        <f t="shared" si="3"/>
        <v/>
      </c>
      <c r="H33" s="29"/>
      <c r="I33" s="26" t="s">
        <v>17</v>
      </c>
      <c r="J33" s="15"/>
      <c r="K33" s="15"/>
      <c r="L33" s="14">
        <f t="shared" si="4"/>
        <v>-4.1666666666666664E-2</v>
      </c>
      <c r="M33" s="14" t="str">
        <f t="shared" si="6"/>
        <v/>
      </c>
      <c r="N33" s="14"/>
      <c r="O33" s="17"/>
      <c r="P33" s="17"/>
    </row>
    <row r="34" spans="1:16" ht="14" customHeight="1" x14ac:dyDescent="0.55000000000000004">
      <c r="A34" s="8">
        <f t="shared" si="5"/>
        <v>45159</v>
      </c>
      <c r="B34" s="2" t="str">
        <f t="shared" si="2"/>
        <v>月</v>
      </c>
      <c r="C34" s="9" t="s">
        <v>57</v>
      </c>
      <c r="D34" s="15"/>
      <c r="E34" s="15"/>
      <c r="F34" s="14">
        <f t="shared" si="0"/>
        <v>-4.1666666666666664E-2</v>
      </c>
      <c r="G34" s="14" t="str">
        <f t="shared" si="3"/>
        <v/>
      </c>
      <c r="H34" s="29"/>
      <c r="I34" s="26" t="s">
        <v>17</v>
      </c>
      <c r="J34" s="15"/>
      <c r="K34" s="15"/>
      <c r="L34" s="14">
        <f t="shared" si="4"/>
        <v>-4.1666666666666664E-2</v>
      </c>
      <c r="M34" s="14" t="str">
        <f t="shared" si="6"/>
        <v/>
      </c>
      <c r="N34" s="14"/>
      <c r="O34" s="17"/>
      <c r="P34" s="17"/>
    </row>
    <row r="35" spans="1:16" ht="14" customHeight="1" x14ac:dyDescent="0.55000000000000004">
      <c r="A35" s="8">
        <f t="shared" si="5"/>
        <v>45160</v>
      </c>
      <c r="B35" s="2" t="str">
        <f t="shared" si="2"/>
        <v>火</v>
      </c>
      <c r="C35" s="9" t="s">
        <v>58</v>
      </c>
      <c r="D35" s="15"/>
      <c r="E35" s="15"/>
      <c r="F35" s="14">
        <f t="shared" si="0"/>
        <v>-4.1666666666666664E-2</v>
      </c>
      <c r="G35" s="14" t="str">
        <f t="shared" si="3"/>
        <v/>
      </c>
      <c r="H35" s="29"/>
      <c r="I35" s="26" t="s">
        <v>17</v>
      </c>
      <c r="J35" s="15"/>
      <c r="K35" s="15"/>
      <c r="L35" s="14">
        <f t="shared" si="4"/>
        <v>-4.1666666666666664E-2</v>
      </c>
      <c r="M35" s="14" t="str">
        <f t="shared" si="6"/>
        <v/>
      </c>
      <c r="N35" s="14"/>
      <c r="O35" s="17"/>
      <c r="P35" s="17"/>
    </row>
    <row r="36" spans="1:16" ht="14" customHeight="1" x14ac:dyDescent="0.55000000000000004">
      <c r="A36" s="8">
        <f t="shared" si="5"/>
        <v>45161</v>
      </c>
      <c r="B36" s="2" t="str">
        <f t="shared" si="2"/>
        <v>水</v>
      </c>
      <c r="C36" s="9" t="s">
        <v>17</v>
      </c>
      <c r="D36" s="15"/>
      <c r="E36" s="15"/>
      <c r="F36" s="14">
        <f t="shared" si="0"/>
        <v>-4.1666666666666664E-2</v>
      </c>
      <c r="G36" s="14" t="str">
        <f t="shared" si="3"/>
        <v/>
      </c>
      <c r="H36" s="29"/>
      <c r="I36" s="26" t="s">
        <v>17</v>
      </c>
      <c r="J36" s="15"/>
      <c r="K36" s="15"/>
      <c r="L36" s="14">
        <f t="shared" si="4"/>
        <v>-4.1666666666666664E-2</v>
      </c>
      <c r="M36" s="14" t="str">
        <f t="shared" si="6"/>
        <v/>
      </c>
      <c r="N36" s="14"/>
      <c r="O36" s="17"/>
      <c r="P36" s="17"/>
    </row>
    <row r="37" spans="1:16" ht="14" customHeight="1" x14ac:dyDescent="0.55000000000000004">
      <c r="A37" s="8">
        <f t="shared" si="5"/>
        <v>45162</v>
      </c>
      <c r="B37" s="2" t="str">
        <f t="shared" si="2"/>
        <v>木</v>
      </c>
      <c r="C37" s="9" t="s">
        <v>17</v>
      </c>
      <c r="D37" s="15"/>
      <c r="E37" s="15"/>
      <c r="F37" s="14">
        <f t="shared" si="0"/>
        <v>-4.1666666666666664E-2</v>
      </c>
      <c r="G37" s="14" t="str">
        <f t="shared" si="3"/>
        <v/>
      </c>
      <c r="H37" s="29"/>
      <c r="I37" s="26" t="s">
        <v>62</v>
      </c>
      <c r="J37" s="15">
        <v>0.91666666666666663</v>
      </c>
      <c r="K37" s="15">
        <v>1.2083333333333333</v>
      </c>
      <c r="L37" s="14">
        <f t="shared" si="4"/>
        <v>0.24999999999999997</v>
      </c>
      <c r="M37" s="14" t="str">
        <f t="shared" si="6"/>
        <v/>
      </c>
      <c r="N37" s="14"/>
      <c r="O37" s="17"/>
      <c r="P37" s="17"/>
    </row>
    <row r="38" spans="1:16" ht="14" customHeight="1" x14ac:dyDescent="0.55000000000000004">
      <c r="A38" s="8">
        <f t="shared" si="5"/>
        <v>45163</v>
      </c>
      <c r="B38" s="2" t="str">
        <f t="shared" si="2"/>
        <v>金</v>
      </c>
      <c r="C38" s="9" t="s">
        <v>17</v>
      </c>
      <c r="D38" s="15"/>
      <c r="E38" s="15"/>
      <c r="F38" s="14">
        <f t="shared" si="0"/>
        <v>-4.1666666666666664E-2</v>
      </c>
      <c r="G38" s="14" t="str">
        <f t="shared" si="3"/>
        <v/>
      </c>
      <c r="H38" s="29"/>
      <c r="I38" s="26" t="s">
        <v>17</v>
      </c>
      <c r="J38" s="15"/>
      <c r="K38" s="15"/>
      <c r="L38" s="14">
        <f t="shared" si="4"/>
        <v>-4.1666666666666664E-2</v>
      </c>
      <c r="M38" s="14" t="str">
        <f t="shared" si="6"/>
        <v/>
      </c>
      <c r="N38" s="14"/>
      <c r="O38" s="17"/>
      <c r="P38" s="17"/>
    </row>
    <row r="39" spans="1:16" ht="14" customHeight="1" x14ac:dyDescent="0.55000000000000004">
      <c r="A39" s="8">
        <f t="shared" si="5"/>
        <v>45164</v>
      </c>
      <c r="B39" s="2" t="str">
        <f t="shared" si="2"/>
        <v>土</v>
      </c>
      <c r="C39" s="9" t="s">
        <v>17</v>
      </c>
      <c r="D39" s="15"/>
      <c r="E39" s="15"/>
      <c r="F39" s="14">
        <f t="shared" si="0"/>
        <v>-4.1666666666666664E-2</v>
      </c>
      <c r="G39" s="14" t="str">
        <f t="shared" si="3"/>
        <v/>
      </c>
      <c r="H39" s="29"/>
      <c r="I39" s="26" t="s">
        <v>17</v>
      </c>
      <c r="J39" s="15"/>
      <c r="K39" s="15"/>
      <c r="L39" s="14">
        <f t="shared" si="4"/>
        <v>-4.1666666666666664E-2</v>
      </c>
      <c r="M39" s="14" t="str">
        <f t="shared" si="6"/>
        <v/>
      </c>
      <c r="N39" s="14"/>
      <c r="O39" s="17"/>
      <c r="P39" s="17"/>
    </row>
    <row r="40" spans="1:16" ht="14" customHeight="1" x14ac:dyDescent="0.55000000000000004">
      <c r="A40" s="8">
        <f t="shared" si="5"/>
        <v>45165</v>
      </c>
      <c r="B40" s="2" t="str">
        <f t="shared" si="2"/>
        <v>日</v>
      </c>
      <c r="C40" s="9" t="s">
        <v>17</v>
      </c>
      <c r="D40" s="15"/>
      <c r="E40" s="15"/>
      <c r="F40" s="14">
        <f t="shared" si="0"/>
        <v>-4.1666666666666664E-2</v>
      </c>
      <c r="G40" s="14" t="str">
        <f t="shared" si="3"/>
        <v/>
      </c>
      <c r="H40" s="29"/>
      <c r="I40" s="26" t="s">
        <v>17</v>
      </c>
      <c r="J40" s="15"/>
      <c r="K40" s="15"/>
      <c r="L40" s="14">
        <f t="shared" si="4"/>
        <v>-4.1666666666666664E-2</v>
      </c>
      <c r="M40" s="14" t="str">
        <f t="shared" si="6"/>
        <v/>
      </c>
      <c r="N40" s="14"/>
      <c r="O40" s="17"/>
      <c r="P40" s="17"/>
    </row>
    <row r="41" spans="1:16" ht="14" customHeight="1" x14ac:dyDescent="0.55000000000000004">
      <c r="A41" s="8">
        <f t="shared" si="5"/>
        <v>45166</v>
      </c>
      <c r="B41" s="2" t="str">
        <f t="shared" si="2"/>
        <v>月</v>
      </c>
      <c r="C41" s="9" t="s">
        <v>17</v>
      </c>
      <c r="D41" s="15"/>
      <c r="E41" s="15"/>
      <c r="F41" s="14">
        <f t="shared" si="0"/>
        <v>-4.1666666666666664E-2</v>
      </c>
      <c r="G41" s="14" t="str">
        <f t="shared" si="3"/>
        <v/>
      </c>
      <c r="H41" s="29"/>
      <c r="I41" s="26" t="s">
        <v>17</v>
      </c>
      <c r="J41" s="15"/>
      <c r="K41" s="15"/>
      <c r="L41" s="14">
        <f t="shared" si="4"/>
        <v>-4.1666666666666664E-2</v>
      </c>
      <c r="M41" s="14" t="str">
        <f t="shared" si="6"/>
        <v/>
      </c>
      <c r="N41" s="14"/>
      <c r="O41" s="17"/>
      <c r="P41" s="17"/>
    </row>
    <row r="42" spans="1:16" ht="14" customHeight="1" x14ac:dyDescent="0.55000000000000004">
      <c r="A42" s="8">
        <f>IF(A41="","",IF(DAY(A41+1)=1,"",A41+1))</f>
        <v>45167</v>
      </c>
      <c r="B42" s="2" t="str">
        <f t="shared" si="2"/>
        <v>火</v>
      </c>
      <c r="C42" s="9" t="s">
        <v>17</v>
      </c>
      <c r="D42" s="15"/>
      <c r="E42" s="15"/>
      <c r="F42" s="14">
        <f t="shared" si="0"/>
        <v>-4.1666666666666664E-2</v>
      </c>
      <c r="G42" s="14" t="str">
        <f t="shared" si="3"/>
        <v/>
      </c>
      <c r="H42" s="29"/>
      <c r="I42" s="26" t="s">
        <v>17</v>
      </c>
      <c r="J42" s="15"/>
      <c r="K42" s="15"/>
      <c r="L42" s="14">
        <f t="shared" si="4"/>
        <v>-4.1666666666666664E-2</v>
      </c>
      <c r="M42" s="14" t="str">
        <f t="shared" si="6"/>
        <v/>
      </c>
      <c r="N42" s="14"/>
      <c r="O42" s="17"/>
      <c r="P42" s="17"/>
    </row>
    <row r="43" spans="1:16" ht="14" customHeight="1" x14ac:dyDescent="0.55000000000000004">
      <c r="A43" s="8">
        <f t="shared" ref="A43:A44" si="7">IF(A42="","",IF(DAY(A42+1)=1,"",A42+1))</f>
        <v>45168</v>
      </c>
      <c r="B43" s="2" t="str">
        <f t="shared" si="2"/>
        <v>水</v>
      </c>
      <c r="C43" s="9" t="s">
        <v>17</v>
      </c>
      <c r="D43" s="15"/>
      <c r="E43" s="15"/>
      <c r="F43" s="14">
        <f t="shared" si="0"/>
        <v>-4.1666666666666664E-2</v>
      </c>
      <c r="G43" s="14" t="str">
        <f t="shared" si="3"/>
        <v/>
      </c>
      <c r="H43" s="29"/>
      <c r="I43" s="26" t="s">
        <v>17</v>
      </c>
      <c r="J43" s="15"/>
      <c r="K43" s="15"/>
      <c r="L43" s="14">
        <f t="shared" si="4"/>
        <v>-4.1666666666666664E-2</v>
      </c>
      <c r="M43" s="14" t="str">
        <f t="shared" si="6"/>
        <v/>
      </c>
      <c r="N43" s="14"/>
      <c r="O43" s="17"/>
      <c r="P43" s="17"/>
    </row>
    <row r="44" spans="1:16" ht="14" customHeight="1" x14ac:dyDescent="0.55000000000000004">
      <c r="A44" s="8">
        <f t="shared" si="7"/>
        <v>45169</v>
      </c>
      <c r="B44" s="2" t="str">
        <f t="shared" si="2"/>
        <v>木</v>
      </c>
      <c r="C44" s="9" t="s">
        <v>17</v>
      </c>
      <c r="D44" s="15"/>
      <c r="E44" s="15"/>
      <c r="F44" s="16">
        <f t="shared" si="0"/>
        <v>-4.1666666666666664E-2</v>
      </c>
      <c r="G44" s="14" t="str">
        <f t="shared" si="3"/>
        <v/>
      </c>
      <c r="H44" s="29"/>
      <c r="I44" s="26" t="s">
        <v>17</v>
      </c>
      <c r="J44" s="15"/>
      <c r="K44" s="15"/>
      <c r="L44" s="16">
        <f t="shared" si="4"/>
        <v>-4.1666666666666664E-2</v>
      </c>
      <c r="M44" s="16" t="str">
        <f t="shared" si="6"/>
        <v/>
      </c>
      <c r="N44" s="16"/>
      <c r="O44" s="17"/>
      <c r="P44" s="17"/>
    </row>
    <row r="45" spans="1:16" ht="14" customHeight="1" x14ac:dyDescent="0.55000000000000004">
      <c r="F45" s="7"/>
      <c r="G45" s="7"/>
      <c r="H45" s="7"/>
      <c r="K45" s="7"/>
      <c r="L45" s="7"/>
      <c r="M45" s="7"/>
      <c r="N45" s="7"/>
      <c r="O45" s="7"/>
    </row>
  </sheetData>
  <mergeCells count="4">
    <mergeCell ref="D4:E4"/>
    <mergeCell ref="H4:I4"/>
    <mergeCell ref="D12:F12"/>
    <mergeCell ref="J12:L12"/>
  </mergeCells>
  <phoneticPr fontId="2"/>
  <conditionalFormatting sqref="A14:A44">
    <cfRule type="expression" dxfId="7" priority="1">
      <formula>WEEKDAY($A14)=1</formula>
    </cfRule>
  </conditionalFormatting>
  <conditionalFormatting sqref="A14:B44">
    <cfRule type="expression" dxfId="5" priority="2">
      <formula>WEEKDAY($A14)=7</formula>
    </cfRule>
  </conditionalFormatting>
  <conditionalFormatting sqref="B14:B44">
    <cfRule type="expression" dxfId="4" priority="3">
      <formula>WEEKDAY($A14)=1</formula>
    </cfRule>
  </conditionalFormatting>
  <dataValidations count="2">
    <dataValidation type="list" allowBlank="1" showInputMessage="1" showErrorMessage="1" sqref="C14:C44" xr:uid="{BA84CFF0-0463-463F-831F-EEB6381519C6}">
      <formula1>"社内,有休,代休,午前休,午後休,社内休日,　,"</formula1>
    </dataValidation>
    <dataValidation type="list" allowBlank="1" showInputMessage="1" showErrorMessage="1" sqref="I14:I44" xr:uid="{05C063DC-E994-4736-90C9-C28A7825DE31}">
      <formula1>"出張,出張休日,移動,出張夜間,夜勤明休,　,"</formula1>
    </dataValidation>
  </dataValidations>
  <pageMargins left="0.39370078740157483" right="0.19685039370078741" top="0.39370078740157483" bottom="0.39370078740157483" header="0.11811023622047245" footer="0.11811023622047245"/>
  <pageSetup paperSize="9" scale="81" orientation="landscape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C2942381-A207-475A-8023-35F38221876F}">
            <xm:f>COUNTIF(祝日リスト!$B$1:$B$19,$A14)=1</xm:f>
            <x14:dxf>
              <font>
                <b/>
                <i val="0"/>
                <color rgb="FFFF0000"/>
              </font>
            </x14:dxf>
          </x14:cfRule>
          <xm:sqref>A14:B43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E4002-76E6-4D48-BD51-FD3105A21C23}">
  <sheetPr>
    <pageSetUpPr fitToPage="1"/>
  </sheetPr>
  <dimension ref="A2:P45"/>
  <sheetViews>
    <sheetView workbookViewId="0">
      <selection activeCell="H35" sqref="H35"/>
    </sheetView>
  </sheetViews>
  <sheetFormatPr defaultRowHeight="14" customHeight="1" x14ac:dyDescent="0.55000000000000004"/>
  <cols>
    <col min="1" max="2" width="5.58203125" style="1" customWidth="1"/>
    <col min="3" max="14" width="9.58203125" style="1" customWidth="1"/>
    <col min="15" max="16" width="15.58203125" style="1" customWidth="1"/>
    <col min="17" max="17" width="8.6640625" style="1" customWidth="1"/>
    <col min="18" max="16384" width="8.6640625" style="1"/>
  </cols>
  <sheetData>
    <row r="2" spans="1:16" ht="14" customHeight="1" x14ac:dyDescent="0.55000000000000004">
      <c r="C2" s="22">
        <v>2023</v>
      </c>
      <c r="D2" s="23">
        <v>8</v>
      </c>
    </row>
    <row r="4" spans="1:16" ht="14" customHeight="1" x14ac:dyDescent="0.55000000000000004">
      <c r="C4" s="1" t="s">
        <v>8</v>
      </c>
      <c r="D4" s="32"/>
      <c r="E4" s="32"/>
      <c r="G4" s="1" t="s">
        <v>9</v>
      </c>
      <c r="H4" s="32"/>
      <c r="I4" s="32"/>
      <c r="K4" s="10" t="s">
        <v>51</v>
      </c>
    </row>
    <row r="5" spans="1:16" ht="14" customHeight="1" x14ac:dyDescent="0.55000000000000004">
      <c r="K5" s="10" t="s">
        <v>50</v>
      </c>
    </row>
    <row r="6" spans="1:16" ht="14" customHeight="1" x14ac:dyDescent="0.55000000000000004"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K6" s="10" t="s">
        <v>49</v>
      </c>
    </row>
    <row r="7" spans="1:16" ht="14" customHeight="1" x14ac:dyDescent="0.55000000000000004">
      <c r="C7" s="2">
        <f>COUNTIFS(C14:C44,"社内")+COUNTIFS(C14:C44,"社内休日")</f>
        <v>2</v>
      </c>
      <c r="D7" s="2">
        <f>COUNTIFS(C14:C44,"出張")+COUNTIFS(C14:C44,"出張休日")</f>
        <v>0</v>
      </c>
      <c r="E7" s="2">
        <f>COUNTIFS(C14:C44,"社内休日")+COUNTIFS(C14:C44,"出張休日")</f>
        <v>1</v>
      </c>
      <c r="F7" s="2">
        <f>COUNTIF(C14:C44,"有休")</f>
        <v>1</v>
      </c>
      <c r="G7" s="2">
        <f>COUNTIF(C14:C44,"代休")</f>
        <v>1</v>
      </c>
      <c r="H7" s="2">
        <f>COUNTIF(C14:C44,"午前休")</f>
        <v>1</v>
      </c>
      <c r="I7" s="2">
        <f>COUNTIF(C14:C44,"午後休")</f>
        <v>1</v>
      </c>
      <c r="K7" s="10" t="s">
        <v>52</v>
      </c>
    </row>
    <row r="8" spans="1:16" ht="14" customHeight="1" thickBot="1" x14ac:dyDescent="0.6">
      <c r="C8" s="6"/>
      <c r="D8" s="6"/>
      <c r="E8" s="6"/>
      <c r="F8" s="7"/>
      <c r="G8" s="7"/>
      <c r="H8" s="7"/>
      <c r="I8" s="7"/>
      <c r="K8" s="10" t="s">
        <v>53</v>
      </c>
    </row>
    <row r="9" spans="1:16" ht="14" customHeight="1" thickTop="1" x14ac:dyDescent="0.55000000000000004"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I9" s="20" t="s">
        <v>48</v>
      </c>
    </row>
    <row r="10" spans="1:16" ht="14" customHeight="1" thickBot="1" x14ac:dyDescent="0.6">
      <c r="C10" s="2"/>
      <c r="D10" s="2"/>
      <c r="E10" s="2"/>
      <c r="F10" s="2"/>
      <c r="G10" s="2"/>
      <c r="I10" s="21">
        <f>SUM(C10:G10)</f>
        <v>0</v>
      </c>
    </row>
    <row r="11" spans="1:16" ht="14" customHeight="1" thickTop="1" x14ac:dyDescent="0.55000000000000004">
      <c r="C11" s="10"/>
    </row>
    <row r="12" spans="1:16" ht="14" customHeight="1" x14ac:dyDescent="0.55000000000000004">
      <c r="A12" s="4"/>
      <c r="B12" s="6"/>
      <c r="C12" s="19" t="s">
        <v>39</v>
      </c>
      <c r="D12" s="31" t="s">
        <v>40</v>
      </c>
      <c r="E12" s="31"/>
      <c r="F12" s="31"/>
      <c r="G12" s="4"/>
      <c r="H12" s="7"/>
      <c r="I12" s="24" t="s">
        <v>41</v>
      </c>
      <c r="J12" s="31" t="s">
        <v>42</v>
      </c>
      <c r="K12" s="31"/>
      <c r="L12" s="31"/>
      <c r="M12" s="27"/>
      <c r="N12" s="28"/>
      <c r="O12" s="4"/>
      <c r="P12" s="5"/>
    </row>
    <row r="13" spans="1:16" ht="14" customHeight="1" x14ac:dyDescent="0.55000000000000004">
      <c r="A13" s="3" t="s">
        <v>0</v>
      </c>
      <c r="B13" s="3" t="s">
        <v>1</v>
      </c>
      <c r="C13" s="18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0" t="s">
        <v>7</v>
      </c>
      <c r="I13" s="25" t="s">
        <v>2</v>
      </c>
      <c r="J13" s="3" t="s">
        <v>3</v>
      </c>
      <c r="K13" s="3" t="s">
        <v>4</v>
      </c>
      <c r="L13" s="3" t="s">
        <v>5</v>
      </c>
      <c r="M13" s="3" t="s">
        <v>6</v>
      </c>
      <c r="N13" s="3" t="s">
        <v>7</v>
      </c>
      <c r="O13" s="3" t="s">
        <v>18</v>
      </c>
      <c r="P13" s="3" t="s">
        <v>19</v>
      </c>
    </row>
    <row r="14" spans="1:16" ht="14" customHeight="1" x14ac:dyDescent="0.55000000000000004">
      <c r="A14" s="8">
        <f>DATE(C2,D2,1)</f>
        <v>45139</v>
      </c>
      <c r="B14" s="2" t="str">
        <f>TEXT(A14,"aaa")</f>
        <v>火</v>
      </c>
      <c r="C14" s="9" t="s">
        <v>54</v>
      </c>
      <c r="D14" s="15">
        <v>0.54166666666666663</v>
      </c>
      <c r="E14" s="15">
        <v>0.72916666666666663</v>
      </c>
      <c r="F14" s="14">
        <f t="shared" ref="F14:F44" si="0">E14-D14-TIME(1,0,0)</f>
        <v>0.14583333333333334</v>
      </c>
      <c r="G14" s="14" t="str">
        <f>IF(E14-D14&gt;TIME(8,0,0),E14-D14-TIME(8,0,0),"")</f>
        <v/>
      </c>
      <c r="H14" s="29"/>
      <c r="I14" s="26" t="s">
        <v>59</v>
      </c>
      <c r="J14" s="15">
        <v>0.33333333333333331</v>
      </c>
      <c r="K14" s="15">
        <v>0.70833333333333337</v>
      </c>
      <c r="L14" s="14">
        <f>K14-J14-TIME(1,0,0)</f>
        <v>0.33333333333333337</v>
      </c>
      <c r="M14" s="14" t="str">
        <f t="shared" ref="M14:M17" si="1">IF(I14="休日",L14,"")</f>
        <v/>
      </c>
      <c r="N14" s="14"/>
      <c r="O14" s="17"/>
      <c r="P14" s="17"/>
    </row>
    <row r="15" spans="1:16" ht="14" customHeight="1" x14ac:dyDescent="0.55000000000000004">
      <c r="A15" s="8">
        <f>A14+1</f>
        <v>45140</v>
      </c>
      <c r="B15" s="2" t="str">
        <f t="shared" ref="B15:B44" si="2">TEXT(A15,"aaa")</f>
        <v>水</v>
      </c>
      <c r="C15" s="9" t="s">
        <v>55</v>
      </c>
      <c r="D15" s="15">
        <v>0.35416666666666669</v>
      </c>
      <c r="E15" s="15">
        <v>0.5</v>
      </c>
      <c r="F15" s="14">
        <f t="shared" si="0"/>
        <v>0.10416666666666666</v>
      </c>
      <c r="G15" s="14" t="str">
        <f t="shared" ref="G15:G44" si="3">IF(E15-D15&gt;TIME(8,0,0),E15-D15-TIME(8,0,0),"")</f>
        <v/>
      </c>
      <c r="H15" s="29"/>
      <c r="I15" s="26" t="s">
        <v>17</v>
      </c>
      <c r="J15" s="15"/>
      <c r="K15" s="15"/>
      <c r="L15" s="14">
        <f t="shared" ref="L15:L44" si="4">K15-J15-TIME(1,0,0)</f>
        <v>-4.1666666666666664E-2</v>
      </c>
      <c r="M15" s="14" t="str">
        <f t="shared" si="1"/>
        <v/>
      </c>
      <c r="N15" s="14"/>
      <c r="O15" s="17"/>
      <c r="P15" s="17"/>
    </row>
    <row r="16" spans="1:16" ht="14" customHeight="1" x14ac:dyDescent="0.55000000000000004">
      <c r="A16" s="8">
        <f t="shared" ref="A16:A41" si="5">A15+1</f>
        <v>45141</v>
      </c>
      <c r="B16" s="2" t="str">
        <f t="shared" si="2"/>
        <v>木</v>
      </c>
      <c r="C16" s="9" t="s">
        <v>17</v>
      </c>
      <c r="D16" s="15"/>
      <c r="E16" s="15"/>
      <c r="F16" s="14">
        <f t="shared" si="0"/>
        <v>-4.1666666666666664E-2</v>
      </c>
      <c r="G16" s="14" t="str">
        <f t="shared" si="3"/>
        <v/>
      </c>
      <c r="H16" s="29"/>
      <c r="I16" s="26" t="s">
        <v>17</v>
      </c>
      <c r="J16" s="15"/>
      <c r="K16" s="15"/>
      <c r="L16" s="14">
        <f t="shared" si="4"/>
        <v>-4.1666666666666664E-2</v>
      </c>
      <c r="M16" s="14" t="str">
        <f t="shared" si="1"/>
        <v/>
      </c>
      <c r="N16" s="14"/>
      <c r="O16" s="17"/>
      <c r="P16" s="17"/>
    </row>
    <row r="17" spans="1:16" ht="14" customHeight="1" x14ac:dyDescent="0.55000000000000004">
      <c r="A17" s="8">
        <f t="shared" si="5"/>
        <v>45142</v>
      </c>
      <c r="B17" s="2" t="str">
        <f t="shared" si="2"/>
        <v>金</v>
      </c>
      <c r="C17" s="9" t="s">
        <v>17</v>
      </c>
      <c r="D17" s="15"/>
      <c r="E17" s="15"/>
      <c r="F17" s="14">
        <f t="shared" si="0"/>
        <v>-4.1666666666666664E-2</v>
      </c>
      <c r="G17" s="14" t="str">
        <f t="shared" si="3"/>
        <v/>
      </c>
      <c r="H17" s="29"/>
      <c r="I17" s="26" t="s">
        <v>17</v>
      </c>
      <c r="J17" s="15"/>
      <c r="K17" s="15"/>
      <c r="L17" s="14">
        <f t="shared" si="4"/>
        <v>-4.1666666666666664E-2</v>
      </c>
      <c r="M17" s="14" t="str">
        <f t="shared" si="1"/>
        <v/>
      </c>
      <c r="N17" s="14"/>
      <c r="O17" s="17"/>
      <c r="P17" s="17"/>
    </row>
    <row r="18" spans="1:16" ht="14" customHeight="1" x14ac:dyDescent="0.55000000000000004">
      <c r="A18" s="8">
        <f t="shared" si="5"/>
        <v>45143</v>
      </c>
      <c r="B18" s="2" t="str">
        <f t="shared" si="2"/>
        <v>土</v>
      </c>
      <c r="C18" s="9" t="s">
        <v>17</v>
      </c>
      <c r="D18" s="15"/>
      <c r="E18" s="15"/>
      <c r="F18" s="14">
        <f t="shared" si="0"/>
        <v>-4.1666666666666664E-2</v>
      </c>
      <c r="G18" s="14" t="str">
        <f t="shared" si="3"/>
        <v/>
      </c>
      <c r="H18" s="29"/>
      <c r="I18" s="26" t="s">
        <v>17</v>
      </c>
      <c r="J18" s="15"/>
      <c r="K18" s="15"/>
      <c r="L18" s="14">
        <f t="shared" si="4"/>
        <v>-4.1666666666666664E-2</v>
      </c>
      <c r="M18" s="14" t="str">
        <f>IF(I18="休日",L18,"")</f>
        <v/>
      </c>
      <c r="N18" s="14"/>
      <c r="O18" s="17"/>
      <c r="P18" s="17"/>
    </row>
    <row r="19" spans="1:16" ht="14" customHeight="1" x14ac:dyDescent="0.55000000000000004">
      <c r="A19" s="8">
        <f t="shared" si="5"/>
        <v>45144</v>
      </c>
      <c r="B19" s="2" t="str">
        <f t="shared" si="2"/>
        <v>日</v>
      </c>
      <c r="C19" s="9" t="s">
        <v>17</v>
      </c>
      <c r="D19" s="15"/>
      <c r="E19" s="15"/>
      <c r="F19" s="14">
        <f t="shared" si="0"/>
        <v>-4.1666666666666664E-2</v>
      </c>
      <c r="G19" s="14" t="str">
        <f t="shared" si="3"/>
        <v/>
      </c>
      <c r="H19" s="29"/>
      <c r="I19" s="26" t="s">
        <v>17</v>
      </c>
      <c r="J19" s="15"/>
      <c r="K19" s="15"/>
      <c r="L19" s="14">
        <f t="shared" si="4"/>
        <v>-4.1666666666666664E-2</v>
      </c>
      <c r="M19" s="14" t="str">
        <f t="shared" ref="M19:M44" si="6">IF(I19="休日",L19,"")</f>
        <v/>
      </c>
      <c r="N19" s="14"/>
      <c r="O19" s="17"/>
      <c r="P19" s="17"/>
    </row>
    <row r="20" spans="1:16" ht="14" customHeight="1" x14ac:dyDescent="0.55000000000000004">
      <c r="A20" s="8">
        <f t="shared" si="5"/>
        <v>45145</v>
      </c>
      <c r="B20" s="2" t="str">
        <f t="shared" si="2"/>
        <v>月</v>
      </c>
      <c r="C20" s="9" t="s">
        <v>17</v>
      </c>
      <c r="D20" s="15"/>
      <c r="E20" s="15"/>
      <c r="F20" s="14">
        <f t="shared" si="0"/>
        <v>-4.1666666666666664E-2</v>
      </c>
      <c r="G20" s="14" t="str">
        <f t="shared" si="3"/>
        <v/>
      </c>
      <c r="H20" s="29"/>
      <c r="I20" s="26" t="s">
        <v>17</v>
      </c>
      <c r="J20" s="15"/>
      <c r="K20" s="15"/>
      <c r="L20" s="14">
        <f t="shared" si="4"/>
        <v>-4.1666666666666664E-2</v>
      </c>
      <c r="M20" s="14" t="str">
        <f t="shared" si="6"/>
        <v/>
      </c>
      <c r="N20" s="14"/>
      <c r="O20" s="17"/>
      <c r="P20" s="17"/>
    </row>
    <row r="21" spans="1:16" ht="14" customHeight="1" x14ac:dyDescent="0.55000000000000004">
      <c r="A21" s="8">
        <f t="shared" si="5"/>
        <v>45146</v>
      </c>
      <c r="B21" s="2" t="str">
        <f t="shared" si="2"/>
        <v>火</v>
      </c>
      <c r="C21" s="9" t="s">
        <v>17</v>
      </c>
      <c r="D21" s="15"/>
      <c r="E21" s="15"/>
      <c r="F21" s="14">
        <f t="shared" si="0"/>
        <v>-4.1666666666666664E-2</v>
      </c>
      <c r="G21" s="14" t="str">
        <f t="shared" si="3"/>
        <v/>
      </c>
      <c r="H21" s="29"/>
      <c r="I21" s="26" t="s">
        <v>17</v>
      </c>
      <c r="J21" s="15"/>
      <c r="K21" s="15"/>
      <c r="L21" s="14">
        <f t="shared" si="4"/>
        <v>-4.1666666666666664E-2</v>
      </c>
      <c r="M21" s="14" t="str">
        <f t="shared" si="6"/>
        <v/>
      </c>
      <c r="N21" s="14"/>
      <c r="O21" s="17"/>
      <c r="P21" s="17"/>
    </row>
    <row r="22" spans="1:16" ht="14" customHeight="1" x14ac:dyDescent="0.55000000000000004">
      <c r="A22" s="8">
        <f t="shared" si="5"/>
        <v>45147</v>
      </c>
      <c r="B22" s="2" t="str">
        <f t="shared" si="2"/>
        <v>水</v>
      </c>
      <c r="C22" s="9" t="s">
        <v>38</v>
      </c>
      <c r="D22" s="15">
        <v>0.35416666666666669</v>
      </c>
      <c r="E22" s="15">
        <v>0.72916666666666663</v>
      </c>
      <c r="F22" s="14">
        <f t="shared" si="0"/>
        <v>0.33333333333333326</v>
      </c>
      <c r="G22" s="14"/>
      <c r="H22" s="29"/>
      <c r="I22" s="26" t="s">
        <v>17</v>
      </c>
      <c r="J22" s="15"/>
      <c r="K22" s="15"/>
      <c r="L22" s="14">
        <f t="shared" si="4"/>
        <v>-4.1666666666666664E-2</v>
      </c>
      <c r="M22" s="14" t="str">
        <f t="shared" si="6"/>
        <v/>
      </c>
      <c r="N22" s="14"/>
      <c r="O22" s="17"/>
      <c r="P22" s="17"/>
    </row>
    <row r="23" spans="1:16" ht="14" customHeight="1" x14ac:dyDescent="0.55000000000000004">
      <c r="A23" s="8">
        <f t="shared" si="5"/>
        <v>45148</v>
      </c>
      <c r="B23" s="2" t="str">
        <f t="shared" si="2"/>
        <v>木</v>
      </c>
      <c r="C23" s="9" t="s">
        <v>17</v>
      </c>
      <c r="D23" s="15"/>
      <c r="E23" s="15"/>
      <c r="F23" s="14">
        <f t="shared" si="0"/>
        <v>-4.1666666666666664E-2</v>
      </c>
      <c r="G23" s="14" t="str">
        <f t="shared" si="3"/>
        <v/>
      </c>
      <c r="H23" s="29"/>
      <c r="I23" s="26" t="s">
        <v>17</v>
      </c>
      <c r="J23" s="15"/>
      <c r="K23" s="15"/>
      <c r="L23" s="14">
        <f t="shared" si="4"/>
        <v>-4.1666666666666664E-2</v>
      </c>
      <c r="M23" s="14" t="str">
        <f t="shared" si="6"/>
        <v/>
      </c>
      <c r="N23" s="14"/>
      <c r="O23" s="17"/>
      <c r="P23" s="17"/>
    </row>
    <row r="24" spans="1:16" ht="14" customHeight="1" x14ac:dyDescent="0.55000000000000004">
      <c r="A24" s="8">
        <f t="shared" si="5"/>
        <v>45149</v>
      </c>
      <c r="B24" s="2" t="str">
        <f t="shared" si="2"/>
        <v>金</v>
      </c>
      <c r="C24" s="9" t="s">
        <v>17</v>
      </c>
      <c r="D24" s="15"/>
      <c r="E24" s="15"/>
      <c r="F24" s="14">
        <f t="shared" si="0"/>
        <v>-4.1666666666666664E-2</v>
      </c>
      <c r="G24" s="14" t="str">
        <f t="shared" si="3"/>
        <v/>
      </c>
      <c r="H24" s="29"/>
      <c r="I24" s="26" t="s">
        <v>60</v>
      </c>
      <c r="J24" s="15">
        <v>0.33333333333333331</v>
      </c>
      <c r="K24" s="15">
        <v>0.70833333333333337</v>
      </c>
      <c r="L24" s="14">
        <f t="shared" si="4"/>
        <v>0.33333333333333337</v>
      </c>
      <c r="M24" s="14" t="str">
        <f t="shared" si="6"/>
        <v/>
      </c>
      <c r="N24" s="14"/>
      <c r="O24" s="17"/>
      <c r="P24" s="17"/>
    </row>
    <row r="25" spans="1:16" ht="14" customHeight="1" x14ac:dyDescent="0.55000000000000004">
      <c r="A25" s="8">
        <f t="shared" si="5"/>
        <v>45150</v>
      </c>
      <c r="B25" s="2" t="str">
        <f t="shared" si="2"/>
        <v>土</v>
      </c>
      <c r="C25" s="9" t="s">
        <v>17</v>
      </c>
      <c r="D25" s="15"/>
      <c r="E25" s="15"/>
      <c r="F25" s="14">
        <f t="shared" si="0"/>
        <v>-4.1666666666666664E-2</v>
      </c>
      <c r="G25" s="14" t="str">
        <f t="shared" si="3"/>
        <v/>
      </c>
      <c r="H25" s="29"/>
      <c r="I25" s="26" t="s">
        <v>17</v>
      </c>
      <c r="J25" s="15"/>
      <c r="K25" s="15"/>
      <c r="L25" s="14">
        <f t="shared" si="4"/>
        <v>-4.1666666666666664E-2</v>
      </c>
      <c r="M25" s="14" t="str">
        <f t="shared" si="6"/>
        <v/>
      </c>
      <c r="N25" s="14"/>
      <c r="O25" s="17"/>
      <c r="P25" s="17"/>
    </row>
    <row r="26" spans="1:16" ht="14" customHeight="1" x14ac:dyDescent="0.55000000000000004">
      <c r="A26" s="8">
        <f t="shared" si="5"/>
        <v>45151</v>
      </c>
      <c r="B26" s="2" t="str">
        <f t="shared" si="2"/>
        <v>日</v>
      </c>
      <c r="C26" s="9" t="s">
        <v>17</v>
      </c>
      <c r="D26" s="15"/>
      <c r="E26" s="15"/>
      <c r="F26" s="14">
        <f t="shared" si="0"/>
        <v>-4.1666666666666664E-2</v>
      </c>
      <c r="G26" s="14" t="str">
        <f t="shared" si="3"/>
        <v/>
      </c>
      <c r="H26" s="29"/>
      <c r="I26" s="26" t="s">
        <v>17</v>
      </c>
      <c r="J26" s="15"/>
      <c r="K26" s="15"/>
      <c r="L26" s="14">
        <f t="shared" si="4"/>
        <v>-4.1666666666666664E-2</v>
      </c>
      <c r="M26" s="14" t="str">
        <f t="shared" si="6"/>
        <v/>
      </c>
      <c r="N26" s="14"/>
      <c r="O26" s="17"/>
      <c r="P26" s="17"/>
    </row>
    <row r="27" spans="1:16" ht="14" customHeight="1" x14ac:dyDescent="0.55000000000000004">
      <c r="A27" s="8">
        <f t="shared" si="5"/>
        <v>45152</v>
      </c>
      <c r="B27" s="2" t="str">
        <f t="shared" si="2"/>
        <v>月</v>
      </c>
      <c r="C27" s="9" t="s">
        <v>17</v>
      </c>
      <c r="D27" s="15"/>
      <c r="E27" s="15"/>
      <c r="F27" s="14">
        <f t="shared" si="0"/>
        <v>-4.1666666666666664E-2</v>
      </c>
      <c r="G27" s="14" t="str">
        <f t="shared" si="3"/>
        <v/>
      </c>
      <c r="H27" s="29"/>
      <c r="I27" s="26" t="s">
        <v>17</v>
      </c>
      <c r="J27" s="15"/>
      <c r="K27" s="15"/>
      <c r="L27" s="14">
        <f t="shared" si="4"/>
        <v>-4.1666666666666664E-2</v>
      </c>
      <c r="M27" s="14" t="str">
        <f t="shared" si="6"/>
        <v/>
      </c>
      <c r="N27" s="14"/>
      <c r="O27" s="17"/>
      <c r="P27" s="17"/>
    </row>
    <row r="28" spans="1:16" ht="14" customHeight="1" x14ac:dyDescent="0.55000000000000004">
      <c r="A28" s="8">
        <f t="shared" si="5"/>
        <v>45153</v>
      </c>
      <c r="B28" s="2" t="str">
        <f t="shared" si="2"/>
        <v>火</v>
      </c>
      <c r="C28" s="9" t="s">
        <v>56</v>
      </c>
      <c r="D28" s="15">
        <v>0.35416666666666669</v>
      </c>
      <c r="E28" s="15">
        <v>0.72916666666666663</v>
      </c>
      <c r="F28" s="14"/>
      <c r="G28" s="14"/>
      <c r="H28" s="29"/>
      <c r="I28" s="26" t="s">
        <v>17</v>
      </c>
      <c r="J28" s="15"/>
      <c r="K28" s="15"/>
      <c r="L28" s="14">
        <f t="shared" si="4"/>
        <v>-4.1666666666666664E-2</v>
      </c>
      <c r="M28" s="14" t="str">
        <f t="shared" si="6"/>
        <v/>
      </c>
      <c r="N28" s="14"/>
      <c r="O28" s="17"/>
      <c r="P28" s="17"/>
    </row>
    <row r="29" spans="1:16" ht="14" customHeight="1" x14ac:dyDescent="0.55000000000000004">
      <c r="A29" s="8">
        <f t="shared" si="5"/>
        <v>45154</v>
      </c>
      <c r="B29" s="2" t="str">
        <f t="shared" si="2"/>
        <v>水</v>
      </c>
      <c r="C29" s="9" t="s">
        <v>17</v>
      </c>
      <c r="D29" s="15"/>
      <c r="E29" s="15"/>
      <c r="F29" s="14">
        <f t="shared" si="0"/>
        <v>-4.1666666666666664E-2</v>
      </c>
      <c r="G29" s="14" t="str">
        <f t="shared" si="3"/>
        <v/>
      </c>
      <c r="H29" s="29"/>
      <c r="I29" s="26" t="s">
        <v>61</v>
      </c>
      <c r="J29" s="15">
        <v>0.58333333333333337</v>
      </c>
      <c r="K29" s="15">
        <v>0.75</v>
      </c>
      <c r="L29" s="14">
        <f t="shared" si="4"/>
        <v>0.12499999999999997</v>
      </c>
      <c r="M29" s="14" t="str">
        <f t="shared" si="6"/>
        <v/>
      </c>
      <c r="N29" s="14"/>
      <c r="O29" s="17"/>
      <c r="P29" s="17"/>
    </row>
    <row r="30" spans="1:16" ht="14" customHeight="1" x14ac:dyDescent="0.55000000000000004">
      <c r="A30" s="8">
        <f t="shared" si="5"/>
        <v>45155</v>
      </c>
      <c r="B30" s="2" t="str">
        <f t="shared" si="2"/>
        <v>木</v>
      </c>
      <c r="C30" s="9" t="s">
        <v>17</v>
      </c>
      <c r="D30" s="15"/>
      <c r="E30" s="15"/>
      <c r="F30" s="14">
        <f t="shared" si="0"/>
        <v>-4.1666666666666664E-2</v>
      </c>
      <c r="G30" s="14" t="str">
        <f t="shared" si="3"/>
        <v/>
      </c>
      <c r="H30" s="29"/>
      <c r="I30" s="26" t="s">
        <v>17</v>
      </c>
      <c r="J30" s="15"/>
      <c r="K30" s="15"/>
      <c r="L30" s="14">
        <f t="shared" si="4"/>
        <v>-4.1666666666666664E-2</v>
      </c>
      <c r="M30" s="14" t="str">
        <f t="shared" si="6"/>
        <v/>
      </c>
      <c r="N30" s="14"/>
      <c r="O30" s="17"/>
      <c r="P30" s="17"/>
    </row>
    <row r="31" spans="1:16" ht="14" customHeight="1" x14ac:dyDescent="0.55000000000000004">
      <c r="A31" s="8">
        <f t="shared" si="5"/>
        <v>45156</v>
      </c>
      <c r="B31" s="2" t="str">
        <f t="shared" si="2"/>
        <v>金</v>
      </c>
      <c r="C31" s="9" t="s">
        <v>17</v>
      </c>
      <c r="D31" s="15"/>
      <c r="E31" s="15"/>
      <c r="F31" s="14">
        <f t="shared" si="0"/>
        <v>-4.1666666666666664E-2</v>
      </c>
      <c r="G31" s="14" t="str">
        <f t="shared" si="3"/>
        <v/>
      </c>
      <c r="H31" s="29"/>
      <c r="I31" s="26" t="s">
        <v>17</v>
      </c>
      <c r="J31" s="15"/>
      <c r="K31" s="15"/>
      <c r="L31" s="14">
        <f t="shared" si="4"/>
        <v>-4.1666666666666664E-2</v>
      </c>
      <c r="M31" s="14" t="str">
        <f t="shared" si="6"/>
        <v/>
      </c>
      <c r="N31" s="14"/>
      <c r="O31" s="17"/>
      <c r="P31" s="17"/>
    </row>
    <row r="32" spans="1:16" ht="14" customHeight="1" x14ac:dyDescent="0.55000000000000004">
      <c r="A32" s="8">
        <f t="shared" si="5"/>
        <v>45157</v>
      </c>
      <c r="B32" s="2" t="str">
        <f t="shared" si="2"/>
        <v>土</v>
      </c>
      <c r="C32" s="9" t="s">
        <v>17</v>
      </c>
      <c r="D32" s="15"/>
      <c r="E32" s="15"/>
      <c r="F32" s="14">
        <f t="shared" si="0"/>
        <v>-4.1666666666666664E-2</v>
      </c>
      <c r="G32" s="14" t="str">
        <f t="shared" si="3"/>
        <v/>
      </c>
      <c r="H32" s="29"/>
      <c r="I32" s="26" t="s">
        <v>17</v>
      </c>
      <c r="J32" s="15"/>
      <c r="K32" s="15"/>
      <c r="L32" s="14">
        <f t="shared" si="4"/>
        <v>-4.1666666666666664E-2</v>
      </c>
      <c r="M32" s="14" t="str">
        <f t="shared" si="6"/>
        <v/>
      </c>
      <c r="N32" s="14"/>
      <c r="O32" s="17"/>
      <c r="P32" s="17"/>
    </row>
    <row r="33" spans="1:16" ht="14" customHeight="1" x14ac:dyDescent="0.55000000000000004">
      <c r="A33" s="8">
        <f t="shared" si="5"/>
        <v>45158</v>
      </c>
      <c r="B33" s="2" t="str">
        <f t="shared" si="2"/>
        <v>日</v>
      </c>
      <c r="C33" s="9" t="s">
        <v>17</v>
      </c>
      <c r="D33" s="15"/>
      <c r="E33" s="15"/>
      <c r="F33" s="14">
        <f t="shared" si="0"/>
        <v>-4.1666666666666664E-2</v>
      </c>
      <c r="G33" s="14" t="str">
        <f t="shared" si="3"/>
        <v/>
      </c>
      <c r="H33" s="29"/>
      <c r="I33" s="26" t="s">
        <v>17</v>
      </c>
      <c r="J33" s="15"/>
      <c r="K33" s="15"/>
      <c r="L33" s="14">
        <f t="shared" si="4"/>
        <v>-4.1666666666666664E-2</v>
      </c>
      <c r="M33" s="14" t="str">
        <f t="shared" si="6"/>
        <v/>
      </c>
      <c r="N33" s="14"/>
      <c r="O33" s="17"/>
      <c r="P33" s="17"/>
    </row>
    <row r="34" spans="1:16" ht="14" customHeight="1" x14ac:dyDescent="0.55000000000000004">
      <c r="A34" s="8">
        <f t="shared" si="5"/>
        <v>45159</v>
      </c>
      <c r="B34" s="2" t="str">
        <f t="shared" si="2"/>
        <v>月</v>
      </c>
      <c r="C34" s="9" t="s">
        <v>57</v>
      </c>
      <c r="D34" s="15"/>
      <c r="E34" s="15"/>
      <c r="F34" s="14">
        <f t="shared" si="0"/>
        <v>-4.1666666666666664E-2</v>
      </c>
      <c r="G34" s="14" t="str">
        <f t="shared" si="3"/>
        <v/>
      </c>
      <c r="H34" s="29"/>
      <c r="I34" s="26" t="s">
        <v>17</v>
      </c>
      <c r="J34" s="15"/>
      <c r="K34" s="15"/>
      <c r="L34" s="14">
        <f t="shared" si="4"/>
        <v>-4.1666666666666664E-2</v>
      </c>
      <c r="M34" s="14" t="str">
        <f t="shared" si="6"/>
        <v/>
      </c>
      <c r="N34" s="14"/>
      <c r="O34" s="17"/>
      <c r="P34" s="17"/>
    </row>
    <row r="35" spans="1:16" ht="14" customHeight="1" x14ac:dyDescent="0.55000000000000004">
      <c r="A35" s="8">
        <f t="shared" si="5"/>
        <v>45160</v>
      </c>
      <c r="B35" s="2" t="str">
        <f t="shared" si="2"/>
        <v>火</v>
      </c>
      <c r="C35" s="9" t="s">
        <v>58</v>
      </c>
      <c r="D35" s="15"/>
      <c r="E35" s="15"/>
      <c r="F35" s="14">
        <f t="shared" si="0"/>
        <v>-4.1666666666666664E-2</v>
      </c>
      <c r="G35" s="14" t="str">
        <f t="shared" si="3"/>
        <v/>
      </c>
      <c r="H35" s="29"/>
      <c r="I35" s="26" t="s">
        <v>17</v>
      </c>
      <c r="J35" s="15"/>
      <c r="K35" s="15"/>
      <c r="L35" s="14">
        <f t="shared" si="4"/>
        <v>-4.1666666666666664E-2</v>
      </c>
      <c r="M35" s="14" t="str">
        <f t="shared" si="6"/>
        <v/>
      </c>
      <c r="N35" s="14"/>
      <c r="O35" s="17"/>
      <c r="P35" s="17"/>
    </row>
    <row r="36" spans="1:16" ht="14" customHeight="1" x14ac:dyDescent="0.55000000000000004">
      <c r="A36" s="8">
        <f t="shared" si="5"/>
        <v>45161</v>
      </c>
      <c r="B36" s="2" t="str">
        <f t="shared" si="2"/>
        <v>水</v>
      </c>
      <c r="C36" s="9" t="s">
        <v>17</v>
      </c>
      <c r="D36" s="15"/>
      <c r="E36" s="15"/>
      <c r="F36" s="14">
        <f t="shared" si="0"/>
        <v>-4.1666666666666664E-2</v>
      </c>
      <c r="G36" s="14" t="str">
        <f t="shared" si="3"/>
        <v/>
      </c>
      <c r="H36" s="29"/>
      <c r="I36" s="26" t="s">
        <v>17</v>
      </c>
      <c r="J36" s="15"/>
      <c r="K36" s="15"/>
      <c r="L36" s="14">
        <f t="shared" si="4"/>
        <v>-4.1666666666666664E-2</v>
      </c>
      <c r="M36" s="14" t="str">
        <f t="shared" si="6"/>
        <v/>
      </c>
      <c r="N36" s="14"/>
      <c r="O36" s="17"/>
      <c r="P36" s="17"/>
    </row>
    <row r="37" spans="1:16" ht="14" customHeight="1" x14ac:dyDescent="0.55000000000000004">
      <c r="A37" s="8">
        <f t="shared" si="5"/>
        <v>45162</v>
      </c>
      <c r="B37" s="2" t="str">
        <f t="shared" si="2"/>
        <v>木</v>
      </c>
      <c r="C37" s="9" t="s">
        <v>17</v>
      </c>
      <c r="D37" s="15"/>
      <c r="E37" s="15"/>
      <c r="F37" s="14">
        <f t="shared" si="0"/>
        <v>-4.1666666666666664E-2</v>
      </c>
      <c r="G37" s="14" t="str">
        <f t="shared" si="3"/>
        <v/>
      </c>
      <c r="H37" s="29"/>
      <c r="I37" s="26" t="s">
        <v>62</v>
      </c>
      <c r="J37" s="15">
        <v>0.91666666666666663</v>
      </c>
      <c r="K37" s="15">
        <v>1.2083333333333333</v>
      </c>
      <c r="L37" s="14">
        <f t="shared" si="4"/>
        <v>0.24999999999999997</v>
      </c>
      <c r="M37" s="14" t="str">
        <f t="shared" si="6"/>
        <v/>
      </c>
      <c r="N37" s="14"/>
      <c r="O37" s="17"/>
      <c r="P37" s="17"/>
    </row>
    <row r="38" spans="1:16" ht="14" customHeight="1" x14ac:dyDescent="0.55000000000000004">
      <c r="A38" s="8">
        <f t="shared" si="5"/>
        <v>45163</v>
      </c>
      <c r="B38" s="2" t="str">
        <f t="shared" si="2"/>
        <v>金</v>
      </c>
      <c r="C38" s="9" t="s">
        <v>17</v>
      </c>
      <c r="D38" s="15"/>
      <c r="E38" s="15"/>
      <c r="F38" s="14">
        <f t="shared" si="0"/>
        <v>-4.1666666666666664E-2</v>
      </c>
      <c r="G38" s="14" t="str">
        <f t="shared" si="3"/>
        <v/>
      </c>
      <c r="H38" s="29"/>
      <c r="I38" s="26" t="s">
        <v>17</v>
      </c>
      <c r="J38" s="15"/>
      <c r="K38" s="15"/>
      <c r="L38" s="14">
        <f t="shared" si="4"/>
        <v>-4.1666666666666664E-2</v>
      </c>
      <c r="M38" s="14" t="str">
        <f t="shared" si="6"/>
        <v/>
      </c>
      <c r="N38" s="14"/>
      <c r="O38" s="17"/>
      <c r="P38" s="17"/>
    </row>
    <row r="39" spans="1:16" ht="14" customHeight="1" x14ac:dyDescent="0.55000000000000004">
      <c r="A39" s="8">
        <f t="shared" si="5"/>
        <v>45164</v>
      </c>
      <c r="B39" s="2" t="str">
        <f t="shared" si="2"/>
        <v>土</v>
      </c>
      <c r="C39" s="9" t="s">
        <v>17</v>
      </c>
      <c r="D39" s="15"/>
      <c r="E39" s="15"/>
      <c r="F39" s="14">
        <f t="shared" si="0"/>
        <v>-4.1666666666666664E-2</v>
      </c>
      <c r="G39" s="14" t="str">
        <f t="shared" si="3"/>
        <v/>
      </c>
      <c r="H39" s="29"/>
      <c r="I39" s="26" t="s">
        <v>17</v>
      </c>
      <c r="J39" s="15"/>
      <c r="K39" s="15"/>
      <c r="L39" s="14">
        <f t="shared" si="4"/>
        <v>-4.1666666666666664E-2</v>
      </c>
      <c r="M39" s="14" t="str">
        <f t="shared" si="6"/>
        <v/>
      </c>
      <c r="N39" s="14"/>
      <c r="O39" s="17"/>
      <c r="P39" s="17"/>
    </row>
    <row r="40" spans="1:16" ht="14" customHeight="1" x14ac:dyDescent="0.55000000000000004">
      <c r="A40" s="8">
        <f t="shared" si="5"/>
        <v>45165</v>
      </c>
      <c r="B40" s="2" t="str">
        <f t="shared" si="2"/>
        <v>日</v>
      </c>
      <c r="C40" s="9" t="s">
        <v>17</v>
      </c>
      <c r="D40" s="15"/>
      <c r="E40" s="15"/>
      <c r="F40" s="14">
        <f t="shared" si="0"/>
        <v>-4.1666666666666664E-2</v>
      </c>
      <c r="G40" s="14" t="str">
        <f t="shared" si="3"/>
        <v/>
      </c>
      <c r="H40" s="29"/>
      <c r="I40" s="26" t="s">
        <v>17</v>
      </c>
      <c r="J40" s="15"/>
      <c r="K40" s="15"/>
      <c r="L40" s="14">
        <f t="shared" si="4"/>
        <v>-4.1666666666666664E-2</v>
      </c>
      <c r="M40" s="14" t="str">
        <f t="shared" si="6"/>
        <v/>
      </c>
      <c r="N40" s="14"/>
      <c r="O40" s="17"/>
      <c r="P40" s="17"/>
    </row>
    <row r="41" spans="1:16" ht="14" customHeight="1" x14ac:dyDescent="0.55000000000000004">
      <c r="A41" s="8">
        <f t="shared" si="5"/>
        <v>45166</v>
      </c>
      <c r="B41" s="2" t="str">
        <f t="shared" si="2"/>
        <v>月</v>
      </c>
      <c r="C41" s="9" t="s">
        <v>17</v>
      </c>
      <c r="D41" s="15"/>
      <c r="E41" s="15"/>
      <c r="F41" s="14">
        <f t="shared" si="0"/>
        <v>-4.1666666666666664E-2</v>
      </c>
      <c r="G41" s="14" t="str">
        <f t="shared" si="3"/>
        <v/>
      </c>
      <c r="H41" s="29"/>
      <c r="I41" s="26" t="s">
        <v>17</v>
      </c>
      <c r="J41" s="15"/>
      <c r="K41" s="15"/>
      <c r="L41" s="14">
        <f t="shared" si="4"/>
        <v>-4.1666666666666664E-2</v>
      </c>
      <c r="M41" s="14" t="str">
        <f t="shared" si="6"/>
        <v/>
      </c>
      <c r="N41" s="14"/>
      <c r="O41" s="17"/>
      <c r="P41" s="17"/>
    </row>
    <row r="42" spans="1:16" ht="14" customHeight="1" x14ac:dyDescent="0.55000000000000004">
      <c r="A42" s="8">
        <f>IF(A41="","",IF(DAY(A41+1)=1,"",A41+1))</f>
        <v>45167</v>
      </c>
      <c r="B42" s="2" t="str">
        <f t="shared" si="2"/>
        <v>火</v>
      </c>
      <c r="C42" s="9" t="s">
        <v>17</v>
      </c>
      <c r="D42" s="15"/>
      <c r="E42" s="15"/>
      <c r="F42" s="14">
        <f t="shared" si="0"/>
        <v>-4.1666666666666664E-2</v>
      </c>
      <c r="G42" s="14" t="str">
        <f t="shared" si="3"/>
        <v/>
      </c>
      <c r="H42" s="29"/>
      <c r="I42" s="26" t="s">
        <v>17</v>
      </c>
      <c r="J42" s="15"/>
      <c r="K42" s="15"/>
      <c r="L42" s="14">
        <f t="shared" si="4"/>
        <v>-4.1666666666666664E-2</v>
      </c>
      <c r="M42" s="14" t="str">
        <f t="shared" si="6"/>
        <v/>
      </c>
      <c r="N42" s="14"/>
      <c r="O42" s="17"/>
      <c r="P42" s="17"/>
    </row>
    <row r="43" spans="1:16" ht="14" customHeight="1" x14ac:dyDescent="0.55000000000000004">
      <c r="A43" s="8">
        <f t="shared" ref="A43:A44" si="7">IF(A42="","",IF(DAY(A42+1)=1,"",A42+1))</f>
        <v>45168</v>
      </c>
      <c r="B43" s="2" t="str">
        <f t="shared" si="2"/>
        <v>水</v>
      </c>
      <c r="C43" s="9" t="s">
        <v>17</v>
      </c>
      <c r="D43" s="15"/>
      <c r="E43" s="15"/>
      <c r="F43" s="14">
        <f t="shared" si="0"/>
        <v>-4.1666666666666664E-2</v>
      </c>
      <c r="G43" s="14" t="str">
        <f t="shared" si="3"/>
        <v/>
      </c>
      <c r="H43" s="29"/>
      <c r="I43" s="26" t="s">
        <v>17</v>
      </c>
      <c r="J43" s="15"/>
      <c r="K43" s="15"/>
      <c r="L43" s="14">
        <f t="shared" si="4"/>
        <v>-4.1666666666666664E-2</v>
      </c>
      <c r="M43" s="14" t="str">
        <f t="shared" si="6"/>
        <v/>
      </c>
      <c r="N43" s="14"/>
      <c r="O43" s="17"/>
      <c r="P43" s="17"/>
    </row>
    <row r="44" spans="1:16" ht="14" customHeight="1" x14ac:dyDescent="0.55000000000000004">
      <c r="A44" s="8">
        <f t="shared" si="7"/>
        <v>45169</v>
      </c>
      <c r="B44" s="2" t="str">
        <f t="shared" si="2"/>
        <v>木</v>
      </c>
      <c r="C44" s="9" t="s">
        <v>17</v>
      </c>
      <c r="D44" s="15"/>
      <c r="E44" s="15"/>
      <c r="F44" s="16">
        <f t="shared" si="0"/>
        <v>-4.1666666666666664E-2</v>
      </c>
      <c r="G44" s="14" t="str">
        <f t="shared" si="3"/>
        <v/>
      </c>
      <c r="H44" s="29"/>
      <c r="I44" s="26" t="s">
        <v>17</v>
      </c>
      <c r="J44" s="15"/>
      <c r="K44" s="15"/>
      <c r="L44" s="16">
        <f t="shared" si="4"/>
        <v>-4.1666666666666664E-2</v>
      </c>
      <c r="M44" s="16" t="str">
        <f t="shared" si="6"/>
        <v/>
      </c>
      <c r="N44" s="16"/>
      <c r="O44" s="17"/>
      <c r="P44" s="17"/>
    </row>
    <row r="45" spans="1:16" ht="14" customHeight="1" x14ac:dyDescent="0.55000000000000004">
      <c r="F45" s="7"/>
      <c r="G45" s="7"/>
      <c r="H45" s="7"/>
      <c r="K45" s="7"/>
      <c r="L45" s="7"/>
      <c r="M45" s="7"/>
      <c r="N45" s="7"/>
      <c r="O45" s="7"/>
    </row>
  </sheetData>
  <mergeCells count="4">
    <mergeCell ref="D4:E4"/>
    <mergeCell ref="H4:I4"/>
    <mergeCell ref="D12:F12"/>
    <mergeCell ref="J12:L12"/>
  </mergeCells>
  <phoneticPr fontId="2"/>
  <conditionalFormatting sqref="A14:A44">
    <cfRule type="expression" dxfId="3" priority="1">
      <formula>WEEKDAY($A14)=1</formula>
    </cfRule>
  </conditionalFormatting>
  <conditionalFormatting sqref="A14:B44">
    <cfRule type="expression" dxfId="1" priority="2">
      <formula>WEEKDAY($A14)=7</formula>
    </cfRule>
  </conditionalFormatting>
  <conditionalFormatting sqref="B14:B44">
    <cfRule type="expression" dxfId="0" priority="3">
      <formula>WEEKDAY($A14)=1</formula>
    </cfRule>
  </conditionalFormatting>
  <dataValidations count="2">
    <dataValidation type="list" allowBlank="1" showInputMessage="1" showErrorMessage="1" sqref="I14:I44" xr:uid="{9737A7B8-BE36-4329-85CF-F45B20944E32}">
      <formula1>"出張,出張休日,移動,出張夜間,夜勤明休,　,"</formula1>
    </dataValidation>
    <dataValidation type="list" allowBlank="1" showInputMessage="1" showErrorMessage="1" sqref="C14:C44" xr:uid="{B240DA79-5D53-4814-B453-F1360A29752A}">
      <formula1>"社内,有休,代休,午前休,午後休,社内休日,　,"</formula1>
    </dataValidation>
  </dataValidations>
  <pageMargins left="0.39370078740157483" right="0.19685039370078741" top="0.39370078740157483" bottom="0.39370078740157483" header="0.11811023622047245" footer="0.11811023622047245"/>
  <pageSetup paperSize="9" scale="81" orientation="landscape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3A59A272-7B97-4C12-AC76-C4C01F8409EB}">
            <xm:f>COUNTIF(祝日リスト!$B$1:$B$19,$A14)=1</xm:f>
            <x14:dxf>
              <font>
                <b/>
                <i val="0"/>
                <color rgb="FFFF0000"/>
              </font>
            </x14:dxf>
          </x14:cfRule>
          <xm:sqref>A14:B43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祝日リスト</vt:lpstr>
      <vt:lpstr>シート　要望内容</vt:lpstr>
      <vt:lpstr>完成シート</vt:lpstr>
      <vt:lpstr>'シート　要望内容'!Print_Area</vt:lpstr>
      <vt:lpstr>完成シート!Print_Area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桜井俊和</dc:creator>
  <cp:lastModifiedBy>櫻井 俊和</cp:lastModifiedBy>
  <cp:lastPrinted>2023-08-21T02:13:22Z</cp:lastPrinted>
  <dcterms:created xsi:type="dcterms:W3CDTF">2023-08-11T02:09:32Z</dcterms:created>
  <dcterms:modified xsi:type="dcterms:W3CDTF">2023-08-21T07:06:27Z</dcterms:modified>
</cp:coreProperties>
</file>